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54CD8FAF-CAF5-41DB-A3B9-C81A6C9AD432}" xr6:coauthVersionLast="47" xr6:coauthVersionMax="47" xr10:uidLastSave="{00000000-0000-0000-0000-000000000000}"/>
  <bookViews>
    <workbookView xWindow="-103" yWindow="-103" windowWidth="33120" windowHeight="180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I16" i="5" s="1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90" i="6" l="1"/>
  <c r="O18" i="6"/>
  <c r="O73" i="6"/>
  <c r="O57" i="6"/>
  <c r="O41" i="6"/>
  <c r="O25" i="6"/>
  <c r="O9" i="6"/>
  <c r="O82" i="6"/>
  <c r="O65" i="6"/>
  <c r="O49" i="6"/>
  <c r="O33" i="6"/>
  <c r="O17" i="6"/>
  <c r="O96" i="6"/>
  <c r="O88" i="6"/>
  <c r="O80" i="6"/>
  <c r="O72" i="6"/>
  <c r="O64" i="6"/>
  <c r="O56" i="6"/>
  <c r="O48" i="6"/>
  <c r="O40" i="6"/>
  <c r="O32" i="6"/>
  <c r="O24" i="6"/>
  <c r="O16" i="6"/>
  <c r="O50" i="6"/>
  <c r="O95" i="6"/>
  <c r="O87" i="6"/>
  <c r="O79" i="6"/>
  <c r="O71" i="6"/>
  <c r="O63" i="6"/>
  <c r="O55" i="6"/>
  <c r="O47" i="6"/>
  <c r="O39" i="6"/>
  <c r="O31" i="6"/>
  <c r="O23" i="6"/>
  <c r="O15" i="6"/>
  <c r="O58" i="6"/>
  <c r="O34" i="6"/>
  <c r="O94" i="6"/>
  <c r="O86" i="6"/>
  <c r="O78" i="6"/>
  <c r="O70" i="6"/>
  <c r="O62" i="6"/>
  <c r="O54" i="6"/>
  <c r="O46" i="6"/>
  <c r="O38" i="6"/>
  <c r="O30" i="6"/>
  <c r="O22" i="6"/>
  <c r="O14" i="6"/>
  <c r="O26" i="6"/>
  <c r="O93" i="6"/>
  <c r="O85" i="6"/>
  <c r="O77" i="6"/>
  <c r="O69" i="6"/>
  <c r="O61" i="6"/>
  <c r="O53" i="6"/>
  <c r="O45" i="6"/>
  <c r="O37" i="6"/>
  <c r="O29" i="6"/>
  <c r="O21" i="6"/>
  <c r="O13" i="6"/>
  <c r="O74" i="6"/>
  <c r="O81" i="6"/>
  <c r="O66" i="6"/>
  <c r="O89" i="6"/>
  <c r="O92" i="6"/>
  <c r="O84" i="6"/>
  <c r="O76" i="6"/>
  <c r="O68" i="6"/>
  <c r="O60" i="6"/>
  <c r="O52" i="6"/>
  <c r="O44" i="6"/>
  <c r="O36" i="6"/>
  <c r="O28" i="6"/>
  <c r="O20" i="6"/>
  <c r="O12" i="6"/>
  <c r="O42" i="6"/>
  <c r="O91" i="6"/>
  <c r="O83" i="6"/>
  <c r="O75" i="6"/>
  <c r="O67" i="6"/>
  <c r="O59" i="6"/>
  <c r="O51" i="6"/>
  <c r="O43" i="6"/>
  <c r="O35" i="6"/>
  <c r="O27" i="6"/>
  <c r="O19" i="6"/>
  <c r="O11" i="6"/>
  <c r="O10" i="6"/>
  <c r="O26" i="5"/>
  <c r="O42" i="5"/>
  <c r="O41" i="5"/>
  <c r="O33" i="5"/>
  <c r="O88" i="5"/>
  <c r="O40" i="5"/>
  <c r="E25" i="3"/>
  <c r="O24" i="5"/>
  <c r="O16" i="5"/>
  <c r="E2" i="3"/>
  <c r="O95" i="5"/>
  <c r="O55" i="5"/>
  <c r="O39" i="5"/>
  <c r="O31" i="5"/>
  <c r="O15" i="5"/>
  <c r="O66" i="5"/>
  <c r="O94" i="5"/>
  <c r="O86" i="5"/>
  <c r="O78" i="5"/>
  <c r="O70" i="5"/>
  <c r="O62" i="5"/>
  <c r="O22" i="5"/>
  <c r="O82" i="5"/>
  <c r="O45" i="5"/>
  <c r="O13" i="5"/>
  <c r="O93" i="5"/>
  <c r="O61" i="5"/>
  <c r="O29" i="5"/>
  <c r="O92" i="5"/>
  <c r="E77" i="3"/>
  <c r="O76" i="5"/>
  <c r="O36" i="5"/>
  <c r="O12" i="5"/>
  <c r="O37" i="5"/>
  <c r="O21" i="5"/>
  <c r="O91" i="5"/>
  <c r="O83" i="5"/>
  <c r="O75" i="5"/>
  <c r="O43" i="5"/>
  <c r="O35" i="5"/>
  <c r="O19" i="5"/>
  <c r="O87" i="5"/>
  <c r="O79" i="5"/>
  <c r="O71" i="5"/>
  <c r="O67" i="5"/>
  <c r="O63" i="5"/>
  <c r="O59" i="5"/>
  <c r="O51" i="5"/>
  <c r="O47" i="5"/>
  <c r="O27" i="5"/>
  <c r="O23" i="5"/>
  <c r="O11" i="5"/>
  <c r="I16" i="1"/>
  <c r="O89" i="1" s="1"/>
  <c r="O90" i="5"/>
  <c r="O74" i="5"/>
  <c r="O58" i="5"/>
  <c r="O54" i="5"/>
  <c r="O50" i="5"/>
  <c r="O46" i="5"/>
  <c r="O38" i="5"/>
  <c r="O34" i="5"/>
  <c r="O30" i="5"/>
  <c r="O18" i="5"/>
  <c r="O14" i="5"/>
  <c r="O10" i="5"/>
  <c r="O89" i="5"/>
  <c r="O81" i="5"/>
  <c r="O77" i="5"/>
  <c r="O73" i="5"/>
  <c r="O69" i="5"/>
  <c r="O65" i="5"/>
  <c r="O57" i="5"/>
  <c r="O53" i="5"/>
  <c r="O49" i="5"/>
  <c r="O25" i="5"/>
  <c r="O17" i="5"/>
  <c r="O85" i="5"/>
  <c r="O96" i="5"/>
  <c r="O80" i="5"/>
  <c r="O72" i="5"/>
  <c r="O68" i="5"/>
  <c r="O64" i="5"/>
  <c r="O60" i="5"/>
  <c r="O56" i="5"/>
  <c r="O52" i="5"/>
  <c r="O48" i="5"/>
  <c r="O44" i="5"/>
  <c r="O28" i="5"/>
  <c r="O20" i="5"/>
  <c r="G9" i="6"/>
  <c r="F66" i="3"/>
  <c r="E47" i="3"/>
  <c r="F46" i="3"/>
  <c r="F4" i="3"/>
  <c r="F30" i="3"/>
  <c r="F58" i="3"/>
  <c r="F23" i="3"/>
  <c r="F21" i="3"/>
  <c r="F88" i="3"/>
  <c r="F72" i="3"/>
  <c r="F63" i="3"/>
  <c r="F22" i="3"/>
  <c r="F85" i="3"/>
  <c r="F54" i="3"/>
  <c r="F43" i="3"/>
  <c r="F14" i="3"/>
  <c r="E40" i="3"/>
  <c r="E32" i="3"/>
  <c r="E30" i="3"/>
  <c r="E24" i="3"/>
  <c r="F18" i="3"/>
  <c r="E52" i="3"/>
  <c r="F49" i="3"/>
  <c r="E8" i="3"/>
  <c r="F69" i="3"/>
  <c r="F53" i="3"/>
  <c r="G10" i="1"/>
  <c r="G10" i="6" s="1"/>
  <c r="E62" i="3"/>
  <c r="E17" i="3"/>
  <c r="F79" i="3"/>
  <c r="E78" i="3"/>
  <c r="F70" i="3"/>
  <c r="E53" i="3"/>
  <c r="F42" i="3"/>
  <c r="E39" i="3"/>
  <c r="E38" i="3"/>
  <c r="F20" i="3"/>
  <c r="E11" i="3"/>
  <c r="F89" i="3"/>
  <c r="F50" i="3"/>
  <c r="F47" i="3"/>
  <c r="F12" i="3"/>
  <c r="F78" i="3"/>
  <c r="F77" i="3"/>
  <c r="F67" i="3"/>
  <c r="E57" i="3"/>
  <c r="F38" i="3"/>
  <c r="F26" i="3"/>
  <c r="E7" i="3"/>
  <c r="F87" i="3"/>
  <c r="F86" i="3"/>
  <c r="E71" i="3"/>
  <c r="F55" i="3"/>
  <c r="E43" i="3"/>
  <c r="F41" i="3"/>
  <c r="F31" i="3"/>
  <c r="F13" i="3"/>
  <c r="F8" i="3"/>
  <c r="F52" i="3"/>
  <c r="F2" i="3"/>
  <c r="F80" i="3"/>
  <c r="E75" i="3"/>
  <c r="F48" i="3"/>
  <c r="F84" i="3"/>
  <c r="F83" i="3"/>
  <c r="F64" i="3"/>
  <c r="F56" i="3"/>
  <c r="F36" i="3"/>
  <c r="F24" i="3"/>
  <c r="F44" i="3"/>
  <c r="F28" i="3"/>
  <c r="F65" i="3" l="1"/>
  <c r="F82" i="3"/>
  <c r="F60" i="3"/>
  <c r="F59" i="3"/>
  <c r="F68" i="3"/>
  <c r="F74" i="3"/>
  <c r="F32" i="3"/>
  <c r="F27" i="3"/>
  <c r="F62" i="3"/>
  <c r="F40" i="3"/>
  <c r="F7" i="3"/>
  <c r="F25" i="3"/>
  <c r="F76" i="3"/>
  <c r="F35" i="3"/>
  <c r="E29" i="3"/>
  <c r="E54" i="3"/>
  <c r="O32" i="5"/>
  <c r="O9" i="5"/>
  <c r="E48" i="3"/>
  <c r="O84" i="5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G48" i="3" s="1"/>
  <c r="I48" i="3" s="1"/>
  <c r="D2" i="3"/>
  <c r="H2" i="3" s="1"/>
  <c r="D61" i="3"/>
  <c r="D22" i="3"/>
  <c r="F5" i="3"/>
  <c r="F75" i="3"/>
  <c r="F51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7" i="3"/>
  <c r="G7" i="3" s="1"/>
  <c r="I7" i="3" s="1"/>
  <c r="D63" i="3"/>
  <c r="F3" i="3"/>
  <c r="F19" i="3"/>
  <c r="F57" i="3"/>
  <c r="E72" i="3"/>
  <c r="E6" i="3"/>
  <c r="E10" i="3"/>
  <c r="F15" i="3"/>
  <c r="E20" i="3"/>
  <c r="F29" i="3"/>
  <c r="E56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G26" i="3" s="1"/>
  <c r="I26" i="3" s="1"/>
  <c r="E22" i="3"/>
  <c r="H60" i="3"/>
  <c r="G60" i="3" l="1"/>
  <c r="I60" i="3" s="1"/>
  <c r="D15" i="3"/>
  <c r="D79" i="3"/>
  <c r="H79" i="3" s="1"/>
  <c r="D19" i="3"/>
  <c r="G19" i="3" s="1"/>
  <c r="I19" i="3" s="1"/>
  <c r="D31" i="3"/>
  <c r="H31" i="3" s="1"/>
  <c r="D6" i="3"/>
  <c r="D51" i="3"/>
  <c r="D86" i="3"/>
  <c r="H86" i="3" s="1"/>
  <c r="D14" i="3"/>
  <c r="G14" i="3" s="1"/>
  <c r="I14" i="3" s="1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2" i="3"/>
  <c r="I2" i="3" s="1"/>
  <c r="G45" i="3"/>
  <c r="I45" i="3" s="1"/>
  <c r="H3" i="3"/>
  <c r="G79" i="3"/>
  <c r="I79" i="3" s="1"/>
  <c r="G86" i="3"/>
  <c r="I86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H37" i="3"/>
  <c r="H15" i="3"/>
  <c r="G12" i="3"/>
  <c r="I12" i="3" s="1"/>
  <c r="G15" i="3"/>
  <c r="I15" i="3" s="1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H45" i="3"/>
  <c r="H14" i="3"/>
  <c r="H26" i="3"/>
  <c r="H6" i="3"/>
  <c r="G6" i="3"/>
  <c r="I6" i="3" s="1"/>
  <c r="G4" i="3"/>
  <c r="I4" i="3" s="1"/>
  <c r="H4" i="3"/>
  <c r="H27" i="3"/>
  <c r="G27" i="3"/>
  <c r="I27" i="3" s="1"/>
  <c r="G12" i="5"/>
  <c r="G44" i="3" l="1"/>
  <c r="I44" i="3" s="1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<sst xmlns="http://schemas.openxmlformats.org/spreadsheetml/2006/main" count="1065" uniqueCount="121">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</sst>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7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65016</c:v>
                </c:pt>
                <c:pt idx="1">
                  <c:v>44140</c:v>
                </c:pt>
                <c:pt idx="2">
                  <c:v>23753</c:v>
                </c:pt>
                <c:pt idx="3">
                  <c:v>8134</c:v>
                </c:pt>
                <c:pt idx="4">
                  <c:v>4547</c:v>
                </c:pt>
                <c:pt idx="5">
                  <c:v>3644</c:v>
                </c:pt>
                <c:pt idx="6">
                  <c:v>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3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44140</c:v>
                </c:pt>
                <c:pt idx="1">
                  <c:v>23753</c:v>
                </c:pt>
                <c:pt idx="2">
                  <c:v>8134</c:v>
                </c:pt>
                <c:pt idx="3">
                  <c:v>4547</c:v>
                </c:pt>
                <c:pt idx="4">
                  <c:v>3644</c:v>
                </c:pt>
                <c:pt idx="5">
                  <c:v>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65016</c:v>
                </c:pt>
                <c:pt idx="1">
                  <c:v>43706</c:v>
                </c:pt>
                <c:pt idx="2">
                  <c:v>24068</c:v>
                </c:pt>
                <c:pt idx="3">
                  <c:v>8215</c:v>
                </c:pt>
                <c:pt idx="4">
                  <c:v>4712</c:v>
                </c:pt>
                <c:pt idx="5">
                  <c:v>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8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43706</c:v>
                </c:pt>
                <c:pt idx="1">
                  <c:v>24068</c:v>
                </c:pt>
                <c:pt idx="2">
                  <c:v>8215</c:v>
                </c:pt>
                <c:pt idx="3">
                  <c:v>4712</c:v>
                </c:pt>
                <c:pt idx="4">
                  <c:v>3778</c:v>
                </c:pt>
                <c:pt idx="5">
                  <c:v>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64991</c:v>
                </c:pt>
                <c:pt idx="1">
                  <c:v>41906</c:v>
                </c:pt>
                <c:pt idx="2">
                  <c:v>23134</c:v>
                </c:pt>
                <c:pt idx="3">
                  <c:v>8113</c:v>
                </c:pt>
                <c:pt idx="4">
                  <c:v>4591</c:v>
                </c:pt>
                <c:pt idx="5">
                  <c:v>3740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8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41906</c:v>
                </c:pt>
                <c:pt idx="1">
                  <c:v>23134</c:v>
                </c:pt>
                <c:pt idx="2">
                  <c:v>8113</c:v>
                </c:pt>
                <c:pt idx="3">
                  <c:v>4591</c:v>
                </c:pt>
                <c:pt idx="4">
                  <c:v>3740</c:v>
                </c:pt>
                <c:pt idx="5">
                  <c:v>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-2.3617107642348426E-2</c:v>
                </c:pt>
                <c:pt idx="1">
                  <c:v>-5.9042769105871066E-3</c:v>
                </c:pt>
                <c:pt idx="2">
                  <c:v>-7.380346138233883E-3</c:v>
                </c:pt>
                <c:pt idx="3">
                  <c:v>9.6313517103952168E-2</c:v>
                </c:pt>
                <c:pt idx="4">
                  <c:v>0.21808922838481123</c:v>
                </c:pt>
                <c:pt idx="5">
                  <c:v>0.38119487803978003</c:v>
                </c:pt>
                <c:pt idx="6">
                  <c:v>0.7609136868519133</c:v>
                </c:pt>
                <c:pt idx="7">
                  <c:v>1.7461898963061366</c:v>
                </c:pt>
                <c:pt idx="8">
                  <c:v>4.8928004723421523</c:v>
                </c:pt>
                <c:pt idx="9">
                  <c:v>7.0083766928668956</c:v>
                </c:pt>
                <c:pt idx="10">
                  <c:v>5.4942986826082141</c:v>
                </c:pt>
                <c:pt idx="11">
                  <c:v>3.2706003911583452</c:v>
                </c:pt>
                <c:pt idx="12">
                  <c:v>1.2207092512638842</c:v>
                </c:pt>
                <c:pt idx="13">
                  <c:v>0.5745599468615078</c:v>
                </c:pt>
                <c:pt idx="14">
                  <c:v>0.35794678770434329</c:v>
                </c:pt>
                <c:pt idx="15">
                  <c:v>0.16126056312041034</c:v>
                </c:pt>
                <c:pt idx="16">
                  <c:v>6.347097678881139E-2</c:v>
                </c:pt>
                <c:pt idx="17">
                  <c:v>1.8450865345584707E-2</c:v>
                </c:pt>
                <c:pt idx="18">
                  <c:v>1.5867744197202847E-2</c:v>
                </c:pt>
                <c:pt idx="19">
                  <c:v>1.1439536514262518E-2</c:v>
                </c:pt>
                <c:pt idx="20">
                  <c:v>3.6901730691169415E-3</c:v>
                </c:pt>
                <c:pt idx="21">
                  <c:v>-1.7712830731761321E-2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-3.2104505701317392E-2</c:v>
                </c:pt>
                <c:pt idx="1">
                  <c:v>-2.7307280711465366E-2</c:v>
                </c:pt>
                <c:pt idx="2">
                  <c:v>-2.6200228790730286E-2</c:v>
                </c:pt>
                <c:pt idx="3">
                  <c:v>-8.8564153658806603E-3</c:v>
                </c:pt>
                <c:pt idx="4">
                  <c:v>6.5685080630281556E-2</c:v>
                </c:pt>
                <c:pt idx="5">
                  <c:v>0.31218864164729326</c:v>
                </c:pt>
                <c:pt idx="6">
                  <c:v>0.72438097346765562</c:v>
                </c:pt>
                <c:pt idx="7">
                  <c:v>1.8576331229934684</c:v>
                </c:pt>
                <c:pt idx="8">
                  <c:v>5.1861692313369492</c:v>
                </c:pt>
                <c:pt idx="9">
                  <c:v>12.884239270821801</c:v>
                </c:pt>
                <c:pt idx="10">
                  <c:v>14.196833831506698</c:v>
                </c:pt>
                <c:pt idx="11">
                  <c:v>11.776818332779808</c:v>
                </c:pt>
                <c:pt idx="12">
                  <c:v>5.9127643086460751</c:v>
                </c:pt>
                <c:pt idx="13">
                  <c:v>2.1207424628215064</c:v>
                </c:pt>
                <c:pt idx="14">
                  <c:v>0.96793239602937375</c:v>
                </c:pt>
                <c:pt idx="15">
                  <c:v>0.51810029890401854</c:v>
                </c:pt>
                <c:pt idx="16">
                  <c:v>0.30185615705376584</c:v>
                </c:pt>
                <c:pt idx="17">
                  <c:v>0.19668622458393298</c:v>
                </c:pt>
                <c:pt idx="18">
                  <c:v>0.18893686113878741</c:v>
                </c:pt>
                <c:pt idx="19">
                  <c:v>0.16421270157570389</c:v>
                </c:pt>
                <c:pt idx="20">
                  <c:v>7.3434444075427138E-2</c:v>
                </c:pt>
                <c:pt idx="21">
                  <c:v>2.5831211483818589E-2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-3.0628436473670615E-2</c:v>
                </c:pt>
                <c:pt idx="1">
                  <c:v>-2.1033986493966567E-2</c:v>
                </c:pt>
                <c:pt idx="2">
                  <c:v>-8.1183807520572721E-3</c:v>
                </c:pt>
                <c:pt idx="3">
                  <c:v>9.9634672866157417E-3</c:v>
                </c:pt>
                <c:pt idx="4">
                  <c:v>0.12657293627071109</c:v>
                </c:pt>
                <c:pt idx="5">
                  <c:v>0.50702977969666774</c:v>
                </c:pt>
                <c:pt idx="6">
                  <c:v>1.3218199933576884</c:v>
                </c:pt>
                <c:pt idx="7">
                  <c:v>3.2097125355179155</c:v>
                </c:pt>
                <c:pt idx="8">
                  <c:v>6.7164840030997448</c:v>
                </c:pt>
                <c:pt idx="9">
                  <c:v>11.379017675929001</c:v>
                </c:pt>
                <c:pt idx="10">
                  <c:v>10.210339864939666</c:v>
                </c:pt>
                <c:pt idx="11">
                  <c:v>8.8770803350677152</c:v>
                </c:pt>
                <c:pt idx="12">
                  <c:v>4.9079301819255319</c:v>
                </c:pt>
                <c:pt idx="13">
                  <c:v>1.7901029558286283</c:v>
                </c:pt>
                <c:pt idx="14">
                  <c:v>0.87826119044983209</c:v>
                </c:pt>
                <c:pt idx="15">
                  <c:v>0.55647809882283472</c:v>
                </c:pt>
                <c:pt idx="16">
                  <c:v>0.30997453780582307</c:v>
                </c:pt>
                <c:pt idx="17">
                  <c:v>0.15941547658585187</c:v>
                </c:pt>
                <c:pt idx="18">
                  <c:v>0.17270009963467287</c:v>
                </c:pt>
                <c:pt idx="19">
                  <c:v>0.16052252850658696</c:v>
                </c:pt>
                <c:pt idx="20">
                  <c:v>9.4099413262482001E-2</c:v>
                </c:pt>
                <c:pt idx="21">
                  <c:v>2.3986124949260119E-2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-8.4873980589689653E-3</c:v>
                </c:pt>
                <c:pt idx="1">
                  <c:v>-1.6974796117937931E-2</c:v>
                </c:pt>
                <c:pt idx="2">
                  <c:v>1.4391674969556071E-2</c:v>
                </c:pt>
                <c:pt idx="3">
                  <c:v>0.11107420938041994</c:v>
                </c:pt>
                <c:pt idx="4">
                  <c:v>0.66570722166869623</c:v>
                </c:pt>
                <c:pt idx="5">
                  <c:v>1.2653603454001991</c:v>
                </c:pt>
                <c:pt idx="6">
                  <c:v>2.6067382560242076</c:v>
                </c:pt>
                <c:pt idx="7">
                  <c:v>4.6872578323923388</c:v>
                </c:pt>
                <c:pt idx="8">
                  <c:v>9.1667589209933951</c:v>
                </c:pt>
                <c:pt idx="9">
                  <c:v>11.749880069375253</c:v>
                </c:pt>
                <c:pt idx="10">
                  <c:v>9.25716816118676</c:v>
                </c:pt>
                <c:pt idx="11">
                  <c:v>4.8699213993136272</c:v>
                </c:pt>
                <c:pt idx="12">
                  <c:v>2.1875345953725227</c:v>
                </c:pt>
                <c:pt idx="13">
                  <c:v>1.2011513339975644</c:v>
                </c:pt>
                <c:pt idx="14">
                  <c:v>0.67234953319310675</c:v>
                </c:pt>
                <c:pt idx="15">
                  <c:v>0.35019742425919775</c:v>
                </c:pt>
                <c:pt idx="16">
                  <c:v>0.21255396878113583</c:v>
                </c:pt>
                <c:pt idx="17">
                  <c:v>0.14649987084394259</c:v>
                </c:pt>
                <c:pt idx="18">
                  <c:v>0.16864090925864422</c:v>
                </c:pt>
                <c:pt idx="19">
                  <c:v>0.15572530351673494</c:v>
                </c:pt>
                <c:pt idx="20">
                  <c:v>9.3730395955570311E-2</c:v>
                </c:pt>
                <c:pt idx="21">
                  <c:v>5.9411786412782761E-2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843" cy="6293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65016</v>
      </c>
      <c r="D2">
        <v>3371</v>
      </c>
      <c r="E2">
        <v>3872</v>
      </c>
      <c r="F2">
        <v>3607</v>
      </c>
      <c r="G2">
        <v>38350</v>
      </c>
      <c r="H2">
        <v>41907</v>
      </c>
      <c r="I2">
        <v>3462</v>
      </c>
      <c r="J2">
        <v>3778</v>
      </c>
      <c r="K2">
        <v>3870</v>
      </c>
      <c r="L2">
        <v>3690</v>
      </c>
      <c r="M2">
        <v>6690</v>
      </c>
      <c r="N2">
        <v>5257</v>
      </c>
      <c r="O2">
        <v>44140</v>
      </c>
      <c r="P2">
        <v>3419</v>
      </c>
      <c r="Q2">
        <v>4405</v>
      </c>
      <c r="R2">
        <v>3485</v>
      </c>
      <c r="S2">
        <v>17489</v>
      </c>
      <c r="T2">
        <v>35349</v>
      </c>
      <c r="U2">
        <v>3413</v>
      </c>
      <c r="V2">
        <v>4809</v>
      </c>
      <c r="W2">
        <v>3903</v>
      </c>
      <c r="X2">
        <v>3500</v>
      </c>
      <c r="Y2">
        <v>9363</v>
      </c>
      <c r="Z2">
        <v>4384</v>
      </c>
      <c r="AA2">
        <v>23753</v>
      </c>
      <c r="AB2">
        <v>3415</v>
      </c>
      <c r="AC2">
        <v>4992</v>
      </c>
      <c r="AD2">
        <v>3478</v>
      </c>
      <c r="AE2">
        <v>8469</v>
      </c>
      <c r="AF2">
        <v>19458</v>
      </c>
      <c r="AG2">
        <v>3378</v>
      </c>
      <c r="AH2">
        <v>7017</v>
      </c>
      <c r="AI2">
        <v>3867</v>
      </c>
      <c r="AJ2">
        <v>3412</v>
      </c>
      <c r="AK2">
        <v>16632</v>
      </c>
      <c r="AL2">
        <v>4011</v>
      </c>
      <c r="AM2">
        <v>8134</v>
      </c>
      <c r="AN2">
        <v>3696</v>
      </c>
      <c r="AO2">
        <v>6743</v>
      </c>
      <c r="AP2">
        <v>3466</v>
      </c>
      <c r="AQ2">
        <v>5398</v>
      </c>
      <c r="AR2">
        <v>9182</v>
      </c>
      <c r="AS2">
        <v>3352</v>
      </c>
      <c r="AT2">
        <v>12133</v>
      </c>
      <c r="AU2">
        <v>4275</v>
      </c>
      <c r="AV2">
        <v>3389</v>
      </c>
      <c r="AW2">
        <v>28521</v>
      </c>
      <c r="AX2">
        <v>3832</v>
      </c>
      <c r="AY2">
        <v>4547</v>
      </c>
      <c r="AZ2">
        <v>4026</v>
      </c>
      <c r="BA2">
        <v>12298</v>
      </c>
      <c r="BB2">
        <v>3445</v>
      </c>
      <c r="BC2">
        <v>4281</v>
      </c>
      <c r="BD2">
        <v>6058</v>
      </c>
      <c r="BE2">
        <v>3505</v>
      </c>
      <c r="BF2">
        <v>21636</v>
      </c>
      <c r="BG2">
        <v>4943</v>
      </c>
      <c r="BH2">
        <v>3474</v>
      </c>
      <c r="BI2">
        <v>35276</v>
      </c>
      <c r="BJ2">
        <v>3892</v>
      </c>
      <c r="BK2">
        <v>3644</v>
      </c>
      <c r="BL2">
        <v>4468</v>
      </c>
      <c r="BM2">
        <v>18324</v>
      </c>
      <c r="BN2">
        <v>3387</v>
      </c>
      <c r="BO2">
        <v>3613</v>
      </c>
      <c r="BP2">
        <v>4839</v>
      </c>
      <c r="BQ2">
        <v>3634</v>
      </c>
      <c r="BR2">
        <v>34271</v>
      </c>
      <c r="BS2">
        <v>5815</v>
      </c>
      <c r="BT2">
        <v>3736</v>
      </c>
      <c r="BU2">
        <v>28276</v>
      </c>
      <c r="BV2">
        <v>3857</v>
      </c>
      <c r="BW2">
        <v>3435</v>
      </c>
      <c r="BX2">
        <v>5497</v>
      </c>
      <c r="BY2">
        <v>22427</v>
      </c>
      <c r="BZ2">
        <v>3348</v>
      </c>
      <c r="CA2">
        <v>3411</v>
      </c>
      <c r="CB2">
        <v>4253</v>
      </c>
      <c r="CC2">
        <v>3880</v>
      </c>
      <c r="CD2">
        <v>31104</v>
      </c>
      <c r="CE2">
        <v>8286</v>
      </c>
      <c r="CF2">
        <v>5239</v>
      </c>
      <c r="CG2">
        <v>16137</v>
      </c>
      <c r="CH2">
        <v>3689</v>
      </c>
      <c r="CI2">
        <v>3407</v>
      </c>
      <c r="CJ2">
        <v>8167</v>
      </c>
      <c r="CK2">
        <v>16694</v>
      </c>
      <c r="CL2">
        <v>3361</v>
      </c>
      <c r="CM2">
        <v>3364</v>
      </c>
      <c r="CN2">
        <v>3968</v>
      </c>
      <c r="CO2">
        <v>3947</v>
      </c>
      <c r="CP2">
        <v>27491</v>
      </c>
      <c r="CQ2">
        <v>16735</v>
      </c>
      <c r="CR2">
        <v>6864</v>
      </c>
      <c r="CS2">
        <v>10499</v>
      </c>
      <c r="CT2">
        <v>3596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65016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65016</v>
      </c>
      <c r="K9" t="s">
        <v>82</v>
      </c>
      <c r="L9" s="8" t="str">
        <f>A10</f>
        <v>A2</v>
      </c>
      <c r="M9" s="8">
        <f>B10</f>
        <v>3371</v>
      </c>
      <c r="N9" s="8">
        <f>(M9-I$15)/2709.9</f>
        <v>-2.3617107642348426E-2</v>
      </c>
      <c r="O9" s="8">
        <f>N9*40</f>
        <v>-0.94468430569393702</v>
      </c>
    </row>
    <row r="10" spans="1:98" x14ac:dyDescent="0.3">
      <c r="A10" t="s">
        <v>83</v>
      </c>
      <c r="B10">
        <v>3371</v>
      </c>
      <c r="E10">
        <f>E9/2</f>
        <v>15</v>
      </c>
      <c r="G10">
        <f>G9/2</f>
        <v>15</v>
      </c>
      <c r="H10" t="str">
        <f>A21</f>
        <v>B1</v>
      </c>
      <c r="I10">
        <f>B21</f>
        <v>44140</v>
      </c>
      <c r="K10" t="s">
        <v>85</v>
      </c>
      <c r="L10" s="8" t="str">
        <f>A22</f>
        <v>B2</v>
      </c>
      <c r="M10" s="8">
        <f>B22</f>
        <v>3419</v>
      </c>
      <c r="N10" s="8">
        <f t="shared" ref="N10:N73" si="1">(M10-I$15)/2709.9</f>
        <v>-5.9042769105871066E-3</v>
      </c>
      <c r="O10" s="8">
        <f t="shared" ref="O10:O73" si="2">N10*40</f>
        <v>-0.23617107642348426</v>
      </c>
    </row>
    <row r="11" spans="1:98" x14ac:dyDescent="0.3">
      <c r="A11" t="s">
        <v>84</v>
      </c>
      <c r="B11">
        <v>3872</v>
      </c>
      <c r="E11">
        <f>E10/2</f>
        <v>7.5</v>
      </c>
      <c r="G11">
        <f>G10/2</f>
        <v>7.5</v>
      </c>
      <c r="H11" t="str">
        <f>A33</f>
        <v>C1</v>
      </c>
      <c r="I11">
        <f>B33</f>
        <v>23753</v>
      </c>
      <c r="K11" t="s">
        <v>88</v>
      </c>
      <c r="L11" s="8" t="str">
        <f>A34</f>
        <v>C2</v>
      </c>
      <c r="M11" s="8">
        <f>B34</f>
        <v>3415</v>
      </c>
      <c r="N11" s="8">
        <f t="shared" si="1"/>
        <v>-7.380346138233883E-3</v>
      </c>
      <c r="O11" s="8">
        <f t="shared" si="2"/>
        <v>-0.29521384552935531</v>
      </c>
    </row>
    <row r="12" spans="1:98" x14ac:dyDescent="0.3">
      <c r="A12" t="s">
        <v>9</v>
      </c>
      <c r="B12">
        <v>3607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8134</v>
      </c>
      <c r="K12" t="s">
        <v>91</v>
      </c>
      <c r="L12" s="8" t="str">
        <f>A46</f>
        <v>D2</v>
      </c>
      <c r="M12" s="8">
        <f>B46</f>
        <v>3696</v>
      </c>
      <c r="N12" s="8">
        <f t="shared" si="1"/>
        <v>9.6313517103952168E-2</v>
      </c>
      <c r="O12" s="8">
        <f t="shared" si="2"/>
        <v>3.8525406841580869</v>
      </c>
    </row>
    <row r="13" spans="1:98" x14ac:dyDescent="0.3">
      <c r="A13" t="s">
        <v>17</v>
      </c>
      <c r="B13">
        <v>38350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4547</v>
      </c>
      <c r="K13" t="s">
        <v>94</v>
      </c>
      <c r="L13" s="8" t="str">
        <f>A58</f>
        <v>E2</v>
      </c>
      <c r="M13" s="8">
        <f>B58</f>
        <v>4026</v>
      </c>
      <c r="N13" s="8">
        <f t="shared" si="1"/>
        <v>0.21808922838481123</v>
      </c>
      <c r="O13" s="8">
        <f t="shared" si="2"/>
        <v>8.7235691353924487</v>
      </c>
    </row>
    <row r="14" spans="1:98" x14ac:dyDescent="0.3">
      <c r="A14" t="s">
        <v>25</v>
      </c>
      <c r="B14">
        <v>41907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3644</v>
      </c>
      <c r="K14" t="s">
        <v>97</v>
      </c>
      <c r="L14" s="8" t="str">
        <f>A70</f>
        <v>F2</v>
      </c>
      <c r="M14" s="8">
        <f>B70</f>
        <v>4468</v>
      </c>
      <c r="N14" s="8">
        <f t="shared" si="1"/>
        <v>0.38119487803978003</v>
      </c>
      <c r="O14" s="8">
        <f t="shared" si="2"/>
        <v>15.247795121591201</v>
      </c>
    </row>
    <row r="15" spans="1:98" x14ac:dyDescent="0.3">
      <c r="A15" t="s">
        <v>34</v>
      </c>
      <c r="B15">
        <v>3462</v>
      </c>
      <c r="G15">
        <f t="shared" ref="G15" si="3">E15*1.14</f>
        <v>0</v>
      </c>
      <c r="H15" t="str">
        <f>A81</f>
        <v>G1</v>
      </c>
      <c r="I15">
        <f>B81</f>
        <v>3435</v>
      </c>
      <c r="K15" t="s">
        <v>100</v>
      </c>
      <c r="L15" s="8" t="str">
        <f>A82</f>
        <v>G2</v>
      </c>
      <c r="M15" s="8">
        <f>B82</f>
        <v>5497</v>
      </c>
      <c r="N15" s="8">
        <f t="shared" si="1"/>
        <v>0.7609136868519133</v>
      </c>
      <c r="O15" s="8">
        <f t="shared" si="2"/>
        <v>30.436547474076534</v>
      </c>
    </row>
    <row r="16" spans="1:98" x14ac:dyDescent="0.3">
      <c r="A16" t="s">
        <v>41</v>
      </c>
      <c r="B16">
        <v>3778</v>
      </c>
      <c r="H16" t="s">
        <v>119</v>
      </c>
      <c r="I16">
        <f>SLOPE(I10:I15, G10:G15)</f>
        <v>2723.6328039520399</v>
      </c>
      <c r="K16" t="s">
        <v>103</v>
      </c>
      <c r="L16" s="8" t="str">
        <f>A94</f>
        <v>H2</v>
      </c>
      <c r="M16" s="8">
        <f>B94</f>
        <v>8167</v>
      </c>
      <c r="N16" s="8">
        <f t="shared" si="1"/>
        <v>1.7461898963061366</v>
      </c>
      <c r="O16" s="8">
        <f t="shared" si="2"/>
        <v>69.847595852245462</v>
      </c>
    </row>
    <row r="17" spans="1:15" x14ac:dyDescent="0.3">
      <c r="A17" t="s">
        <v>49</v>
      </c>
      <c r="B17">
        <v>3870</v>
      </c>
      <c r="K17" t="s">
        <v>104</v>
      </c>
      <c r="L17" s="8" t="str">
        <f>A95</f>
        <v>H3</v>
      </c>
      <c r="M17" s="8">
        <f>B95</f>
        <v>16694</v>
      </c>
      <c r="N17" s="8">
        <f t="shared" si="1"/>
        <v>4.8928004723421523</v>
      </c>
      <c r="O17" s="8">
        <f t="shared" si="2"/>
        <v>195.71201889368609</v>
      </c>
    </row>
    <row r="18" spans="1:15" x14ac:dyDescent="0.3">
      <c r="A18" t="s">
        <v>57</v>
      </c>
      <c r="B18">
        <v>3690</v>
      </c>
      <c r="K18" t="s">
        <v>101</v>
      </c>
      <c r="L18" s="8" t="str">
        <f>A83</f>
        <v>G3</v>
      </c>
      <c r="M18" s="8">
        <f>B83</f>
        <v>22427</v>
      </c>
      <c r="N18" s="8">
        <f t="shared" si="1"/>
        <v>7.0083766928668956</v>
      </c>
      <c r="O18" s="8">
        <f t="shared" si="2"/>
        <v>280.3350677146758</v>
      </c>
    </row>
    <row r="19" spans="1:15" x14ac:dyDescent="0.3">
      <c r="A19" t="s">
        <v>65</v>
      </c>
      <c r="B19">
        <v>6690</v>
      </c>
      <c r="K19" t="s">
        <v>98</v>
      </c>
      <c r="L19" s="8" t="str">
        <f>A71</f>
        <v>F3</v>
      </c>
      <c r="M19" s="8">
        <f>B71</f>
        <v>18324</v>
      </c>
      <c r="N19" s="8">
        <f t="shared" si="1"/>
        <v>5.4942986826082141</v>
      </c>
      <c r="O19" s="8">
        <f t="shared" si="2"/>
        <v>219.77194730432856</v>
      </c>
    </row>
    <row r="20" spans="1:15" x14ac:dyDescent="0.3">
      <c r="A20" t="s">
        <v>73</v>
      </c>
      <c r="B20">
        <v>5257</v>
      </c>
      <c r="K20" t="s">
        <v>95</v>
      </c>
      <c r="L20" s="8" t="str">
        <f>A59</f>
        <v>E3</v>
      </c>
      <c r="M20" s="8">
        <f>B59</f>
        <v>12298</v>
      </c>
      <c r="N20" s="8">
        <f t="shared" si="1"/>
        <v>3.2706003911583452</v>
      </c>
      <c r="O20" s="8">
        <f t="shared" si="2"/>
        <v>130.82401564633381</v>
      </c>
    </row>
    <row r="21" spans="1:15" x14ac:dyDescent="0.3">
      <c r="A21" t="s">
        <v>85</v>
      </c>
      <c r="B21">
        <v>44140</v>
      </c>
      <c r="K21" t="s">
        <v>92</v>
      </c>
      <c r="L21" s="8" t="str">
        <f>A47</f>
        <v>D3</v>
      </c>
      <c r="M21" s="8">
        <f>B47</f>
        <v>6743</v>
      </c>
      <c r="N21" s="8">
        <f t="shared" si="1"/>
        <v>1.2207092512638842</v>
      </c>
      <c r="O21" s="8">
        <f t="shared" si="2"/>
        <v>48.828370050555364</v>
      </c>
    </row>
    <row r="22" spans="1:15" x14ac:dyDescent="0.3">
      <c r="A22" t="s">
        <v>86</v>
      </c>
      <c r="B22">
        <v>3419</v>
      </c>
      <c r="K22" t="s">
        <v>89</v>
      </c>
      <c r="L22" s="8" t="str">
        <f>A35</f>
        <v>C3</v>
      </c>
      <c r="M22" s="8">
        <f>B35</f>
        <v>4992</v>
      </c>
      <c r="N22" s="8">
        <f t="shared" si="1"/>
        <v>0.5745599468615078</v>
      </c>
      <c r="O22" s="8">
        <f t="shared" si="2"/>
        <v>22.982397874460311</v>
      </c>
    </row>
    <row r="23" spans="1:15" x14ac:dyDescent="0.3">
      <c r="A23" t="s">
        <v>87</v>
      </c>
      <c r="B23">
        <v>4405</v>
      </c>
      <c r="K23" t="s">
        <v>86</v>
      </c>
      <c r="L23" s="8" t="str">
        <f>A23</f>
        <v>B3</v>
      </c>
      <c r="M23" s="8">
        <f>B23</f>
        <v>4405</v>
      </c>
      <c r="N23" s="8">
        <f t="shared" si="1"/>
        <v>0.35794678770434329</v>
      </c>
      <c r="O23" s="8">
        <f t="shared" si="2"/>
        <v>14.317871508173731</v>
      </c>
    </row>
    <row r="24" spans="1:15" x14ac:dyDescent="0.3">
      <c r="A24" t="s">
        <v>10</v>
      </c>
      <c r="B24">
        <v>3485</v>
      </c>
      <c r="K24" t="s">
        <v>83</v>
      </c>
      <c r="L24" s="8" t="str">
        <f>A11</f>
        <v>A3</v>
      </c>
      <c r="M24" s="8">
        <f>B11</f>
        <v>3872</v>
      </c>
      <c r="N24" s="8">
        <f t="shared" si="1"/>
        <v>0.16126056312041034</v>
      </c>
      <c r="O24" s="8">
        <f t="shared" si="2"/>
        <v>6.450422524816414</v>
      </c>
    </row>
    <row r="25" spans="1:15" x14ac:dyDescent="0.3">
      <c r="A25" t="s">
        <v>18</v>
      </c>
      <c r="B25">
        <v>17489</v>
      </c>
      <c r="K25" t="s">
        <v>84</v>
      </c>
      <c r="L25" s="8" t="str">
        <f>A12</f>
        <v>A4</v>
      </c>
      <c r="M25" s="8">
        <f>B12</f>
        <v>3607</v>
      </c>
      <c r="N25" s="8">
        <f t="shared" si="1"/>
        <v>6.347097678881139E-2</v>
      </c>
      <c r="O25" s="8">
        <f t="shared" si="2"/>
        <v>2.5388390715524558</v>
      </c>
    </row>
    <row r="26" spans="1:15" x14ac:dyDescent="0.3">
      <c r="A26" t="s">
        <v>26</v>
      </c>
      <c r="B26">
        <v>35349</v>
      </c>
      <c r="K26" t="s">
        <v>87</v>
      </c>
      <c r="L26" s="8" t="str">
        <f>A24</f>
        <v>B4</v>
      </c>
      <c r="M26" s="8">
        <f>B24</f>
        <v>3485</v>
      </c>
      <c r="N26" s="8">
        <f t="shared" si="1"/>
        <v>1.8450865345584707E-2</v>
      </c>
      <c r="O26" s="8">
        <f t="shared" si="2"/>
        <v>0.73803461382338831</v>
      </c>
    </row>
    <row r="27" spans="1:15" x14ac:dyDescent="0.3">
      <c r="A27" t="s">
        <v>35</v>
      </c>
      <c r="B27">
        <v>3413</v>
      </c>
      <c r="K27" t="s">
        <v>90</v>
      </c>
      <c r="L27" s="8" t="str">
        <f>A36</f>
        <v>C4</v>
      </c>
      <c r="M27" s="8">
        <f>B36</f>
        <v>3478</v>
      </c>
      <c r="N27" s="8">
        <f t="shared" si="1"/>
        <v>1.5867744197202847E-2</v>
      </c>
      <c r="O27" s="8">
        <f t="shared" si="2"/>
        <v>0.63470976788811395</v>
      </c>
    </row>
    <row r="28" spans="1:15" x14ac:dyDescent="0.3">
      <c r="A28" t="s">
        <v>42</v>
      </c>
      <c r="B28">
        <v>4809</v>
      </c>
      <c r="K28" t="s">
        <v>93</v>
      </c>
      <c r="L28" s="8" t="str">
        <f>A48</f>
        <v>D4</v>
      </c>
      <c r="M28" s="8">
        <f>B48</f>
        <v>3466</v>
      </c>
      <c r="N28" s="8">
        <f t="shared" si="1"/>
        <v>1.1439536514262518E-2</v>
      </c>
      <c r="O28" s="8">
        <f t="shared" si="2"/>
        <v>0.45758146057050075</v>
      </c>
    </row>
    <row r="29" spans="1:15" x14ac:dyDescent="0.3">
      <c r="A29" t="s">
        <v>50</v>
      </c>
      <c r="B29">
        <v>3903</v>
      </c>
      <c r="K29" t="s">
        <v>96</v>
      </c>
      <c r="L29" s="8" t="str">
        <f>A60</f>
        <v>E4</v>
      </c>
      <c r="M29" s="8">
        <f>B60</f>
        <v>3445</v>
      </c>
      <c r="N29" s="8">
        <f t="shared" si="1"/>
        <v>3.6901730691169415E-3</v>
      </c>
      <c r="O29" s="8">
        <f t="shared" si="2"/>
        <v>0.14760692276467766</v>
      </c>
    </row>
    <row r="30" spans="1:15" x14ac:dyDescent="0.3">
      <c r="A30" t="s">
        <v>58</v>
      </c>
      <c r="B30">
        <v>3500</v>
      </c>
      <c r="K30" t="s">
        <v>99</v>
      </c>
      <c r="L30" s="8" t="str">
        <f>A72</f>
        <v>F4</v>
      </c>
      <c r="M30" s="8">
        <f>B72</f>
        <v>3387</v>
      </c>
      <c r="N30" s="8">
        <f t="shared" si="1"/>
        <v>-1.7712830731761321E-2</v>
      </c>
      <c r="O30" s="8">
        <f t="shared" si="2"/>
        <v>-0.70851322927045279</v>
      </c>
    </row>
    <row r="31" spans="1:15" x14ac:dyDescent="0.3">
      <c r="A31" t="s">
        <v>66</v>
      </c>
      <c r="B31">
        <v>9363</v>
      </c>
      <c r="K31" t="s">
        <v>102</v>
      </c>
      <c r="L31" s="8" t="str">
        <f>A84</f>
        <v>G4</v>
      </c>
      <c r="M31" s="8">
        <f>B84</f>
        <v>3348</v>
      </c>
      <c r="N31" s="8">
        <f t="shared" si="1"/>
        <v>-3.2104505701317392E-2</v>
      </c>
      <c r="O31" s="8">
        <f t="shared" si="2"/>
        <v>-1.2841802280526957</v>
      </c>
    </row>
    <row r="32" spans="1:15" x14ac:dyDescent="0.3">
      <c r="A32" t="s">
        <v>74</v>
      </c>
      <c r="B32">
        <v>4384</v>
      </c>
      <c r="K32" t="s">
        <v>105</v>
      </c>
      <c r="L32" t="str">
        <f>A96</f>
        <v>H4</v>
      </c>
      <c r="M32">
        <f>B96</f>
        <v>3361</v>
      </c>
      <c r="N32" s="8">
        <f t="shared" si="1"/>
        <v>-2.7307280711465366E-2</v>
      </c>
      <c r="O32" s="8">
        <f t="shared" si="2"/>
        <v>-1.0922912284586146</v>
      </c>
    </row>
    <row r="33" spans="1:15" x14ac:dyDescent="0.3">
      <c r="A33" t="s">
        <v>88</v>
      </c>
      <c r="B33">
        <v>23753</v>
      </c>
      <c r="K33" t="s">
        <v>16</v>
      </c>
      <c r="L33" t="str">
        <f>A97</f>
        <v>H5</v>
      </c>
      <c r="M33">
        <f>B97</f>
        <v>3364</v>
      </c>
      <c r="N33" s="8">
        <f t="shared" si="1"/>
        <v>-2.6200228790730286E-2</v>
      </c>
      <c r="O33" s="8">
        <f t="shared" si="2"/>
        <v>-1.0480091516292114</v>
      </c>
    </row>
    <row r="34" spans="1:15" x14ac:dyDescent="0.3">
      <c r="A34" t="s">
        <v>89</v>
      </c>
      <c r="B34">
        <v>3415</v>
      </c>
      <c r="K34" t="s">
        <v>15</v>
      </c>
      <c r="L34" t="str">
        <f>A85</f>
        <v>G5</v>
      </c>
      <c r="M34">
        <f>B85</f>
        <v>3411</v>
      </c>
      <c r="N34" s="8">
        <f t="shared" si="1"/>
        <v>-8.8564153658806603E-3</v>
      </c>
      <c r="O34" s="8">
        <f t="shared" si="2"/>
        <v>-0.3542566146352264</v>
      </c>
    </row>
    <row r="35" spans="1:15" x14ac:dyDescent="0.3">
      <c r="A35" t="s">
        <v>90</v>
      </c>
      <c r="B35">
        <v>4992</v>
      </c>
      <c r="K35" t="s">
        <v>14</v>
      </c>
      <c r="L35" t="str">
        <f>A73</f>
        <v>F5</v>
      </c>
      <c r="M35">
        <f>B73</f>
        <v>3613</v>
      </c>
      <c r="N35" s="8">
        <f t="shared" si="1"/>
        <v>6.5685080630281556E-2</v>
      </c>
      <c r="O35" s="8">
        <f t="shared" si="2"/>
        <v>2.6274032252112622</v>
      </c>
    </row>
    <row r="36" spans="1:15" x14ac:dyDescent="0.3">
      <c r="A36" t="s">
        <v>11</v>
      </c>
      <c r="B36">
        <v>3478</v>
      </c>
      <c r="K36" t="s">
        <v>13</v>
      </c>
      <c r="L36" t="str">
        <f>A61</f>
        <v>E5</v>
      </c>
      <c r="M36">
        <f>B61</f>
        <v>4281</v>
      </c>
      <c r="N36" s="8">
        <f t="shared" si="1"/>
        <v>0.31218864164729326</v>
      </c>
      <c r="O36" s="8">
        <f t="shared" si="2"/>
        <v>12.48754566589173</v>
      </c>
    </row>
    <row r="37" spans="1:15" x14ac:dyDescent="0.3">
      <c r="A37" t="s">
        <v>19</v>
      </c>
      <c r="B37">
        <v>8469</v>
      </c>
      <c r="K37" t="s">
        <v>12</v>
      </c>
      <c r="L37" t="str">
        <f>A49</f>
        <v>D5</v>
      </c>
      <c r="M37">
        <f>B49</f>
        <v>5398</v>
      </c>
      <c r="N37" s="8">
        <f t="shared" si="1"/>
        <v>0.72438097346765562</v>
      </c>
      <c r="O37" s="8">
        <f t="shared" si="2"/>
        <v>28.975238938706227</v>
      </c>
    </row>
    <row r="38" spans="1:15" x14ac:dyDescent="0.3">
      <c r="A38" t="s">
        <v>27</v>
      </c>
      <c r="B38">
        <v>19458</v>
      </c>
      <c r="K38" t="s">
        <v>11</v>
      </c>
      <c r="L38" t="str">
        <f>A37</f>
        <v>C5</v>
      </c>
      <c r="M38">
        <f>B37</f>
        <v>8469</v>
      </c>
      <c r="N38" s="8">
        <f t="shared" si="1"/>
        <v>1.8576331229934684</v>
      </c>
      <c r="O38" s="8">
        <f t="shared" si="2"/>
        <v>74.305324919738737</v>
      </c>
    </row>
    <row r="39" spans="1:15" x14ac:dyDescent="0.3">
      <c r="A39" t="s">
        <v>36</v>
      </c>
      <c r="B39">
        <v>3378</v>
      </c>
      <c r="K39" t="s">
        <v>10</v>
      </c>
      <c r="L39" t="str">
        <f>A25</f>
        <v>B5</v>
      </c>
      <c r="M39">
        <f>B25</f>
        <v>17489</v>
      </c>
      <c r="N39" s="8">
        <f t="shared" si="1"/>
        <v>5.1861692313369492</v>
      </c>
      <c r="O39" s="8">
        <f t="shared" si="2"/>
        <v>207.44676925347795</v>
      </c>
    </row>
    <row r="40" spans="1:15" x14ac:dyDescent="0.3">
      <c r="A40" t="s">
        <v>43</v>
      </c>
      <c r="B40">
        <v>7017</v>
      </c>
      <c r="K40" t="s">
        <v>9</v>
      </c>
      <c r="L40" t="str">
        <f>A13</f>
        <v>A5</v>
      </c>
      <c r="M40">
        <f>B13</f>
        <v>38350</v>
      </c>
      <c r="N40" s="8">
        <f t="shared" si="1"/>
        <v>12.884239270821801</v>
      </c>
      <c r="O40" s="8">
        <f t="shared" si="2"/>
        <v>515.36957083287211</v>
      </c>
    </row>
    <row r="41" spans="1:15" x14ac:dyDescent="0.3">
      <c r="A41" t="s">
        <v>51</v>
      </c>
      <c r="B41">
        <v>3867</v>
      </c>
      <c r="K41" t="s">
        <v>17</v>
      </c>
      <c r="L41" t="str">
        <f>A14</f>
        <v>A6</v>
      </c>
      <c r="M41">
        <f>B14</f>
        <v>41907</v>
      </c>
      <c r="N41" s="8">
        <f t="shared" si="1"/>
        <v>14.196833831506698</v>
      </c>
      <c r="O41" s="8">
        <f t="shared" si="2"/>
        <v>567.87335326026789</v>
      </c>
    </row>
    <row r="42" spans="1:15" x14ac:dyDescent="0.3">
      <c r="A42" t="s">
        <v>59</v>
      </c>
      <c r="B42">
        <v>3412</v>
      </c>
      <c r="K42" t="s">
        <v>18</v>
      </c>
      <c r="L42" t="str">
        <f>A26</f>
        <v>B6</v>
      </c>
      <c r="M42">
        <f>B26</f>
        <v>35349</v>
      </c>
      <c r="N42" s="8">
        <f t="shared" si="1"/>
        <v>11.776818332779808</v>
      </c>
      <c r="O42" s="8">
        <f t="shared" si="2"/>
        <v>471.07273331119234</v>
      </c>
    </row>
    <row r="43" spans="1:15" x14ac:dyDescent="0.3">
      <c r="A43" t="s">
        <v>67</v>
      </c>
      <c r="B43">
        <v>16632</v>
      </c>
      <c r="K43" t="s">
        <v>19</v>
      </c>
      <c r="L43" t="str">
        <f>A38</f>
        <v>C6</v>
      </c>
      <c r="M43">
        <f>B38</f>
        <v>19458</v>
      </c>
      <c r="N43" s="8">
        <f t="shared" si="1"/>
        <v>5.9127643086460751</v>
      </c>
      <c r="O43" s="8">
        <f t="shared" si="2"/>
        <v>236.510572345843</v>
      </c>
    </row>
    <row r="44" spans="1:15" x14ac:dyDescent="0.3">
      <c r="A44" t="s">
        <v>75</v>
      </c>
      <c r="B44">
        <v>4011</v>
      </c>
      <c r="K44" t="s">
        <v>20</v>
      </c>
      <c r="L44" t="str">
        <f>A50</f>
        <v>D6</v>
      </c>
      <c r="M44">
        <f>B50</f>
        <v>9182</v>
      </c>
      <c r="N44" s="8">
        <f t="shared" si="1"/>
        <v>2.1207424628215064</v>
      </c>
      <c r="O44" s="8">
        <f t="shared" si="2"/>
        <v>84.829698512860261</v>
      </c>
    </row>
    <row r="45" spans="1:15" x14ac:dyDescent="0.3">
      <c r="A45" t="s">
        <v>91</v>
      </c>
      <c r="B45">
        <v>8134</v>
      </c>
      <c r="K45" t="s">
        <v>21</v>
      </c>
      <c r="L45" t="str">
        <f>A62</f>
        <v>E6</v>
      </c>
      <c r="M45">
        <f>B62</f>
        <v>6058</v>
      </c>
      <c r="N45" s="8">
        <f t="shared" si="1"/>
        <v>0.96793239602937375</v>
      </c>
      <c r="O45" s="8">
        <f t="shared" si="2"/>
        <v>38.717295841174952</v>
      </c>
    </row>
    <row r="46" spans="1:15" x14ac:dyDescent="0.3">
      <c r="A46" t="s">
        <v>92</v>
      </c>
      <c r="B46">
        <v>3696</v>
      </c>
      <c r="K46" t="s">
        <v>22</v>
      </c>
      <c r="L46" t="str">
        <f>A74</f>
        <v>F6</v>
      </c>
      <c r="M46">
        <f>B74</f>
        <v>4839</v>
      </c>
      <c r="N46" s="8">
        <f t="shared" si="1"/>
        <v>0.51810029890401854</v>
      </c>
      <c r="O46" s="8">
        <f t="shared" si="2"/>
        <v>20.724011956160741</v>
      </c>
    </row>
    <row r="47" spans="1:15" x14ac:dyDescent="0.3">
      <c r="A47" t="s">
        <v>93</v>
      </c>
      <c r="B47">
        <v>6743</v>
      </c>
      <c r="K47" t="s">
        <v>23</v>
      </c>
      <c r="L47" t="str">
        <f>A86</f>
        <v>G6</v>
      </c>
      <c r="M47">
        <f>B86</f>
        <v>4253</v>
      </c>
      <c r="N47" s="8">
        <f t="shared" si="1"/>
        <v>0.30185615705376584</v>
      </c>
      <c r="O47" s="8">
        <f t="shared" si="2"/>
        <v>12.074246282150634</v>
      </c>
    </row>
    <row r="48" spans="1:15" x14ac:dyDescent="0.3">
      <c r="A48" t="s">
        <v>12</v>
      </c>
      <c r="B48">
        <v>3466</v>
      </c>
      <c r="K48" t="s">
        <v>24</v>
      </c>
      <c r="L48" t="str">
        <f>A98</f>
        <v>H6</v>
      </c>
      <c r="M48">
        <f>B98</f>
        <v>3968</v>
      </c>
      <c r="N48" s="8">
        <f t="shared" si="1"/>
        <v>0.19668622458393298</v>
      </c>
      <c r="O48" s="8">
        <f t="shared" si="2"/>
        <v>7.8674489833573187</v>
      </c>
    </row>
    <row r="49" spans="1:15" x14ac:dyDescent="0.3">
      <c r="A49" t="s">
        <v>20</v>
      </c>
      <c r="B49">
        <v>5398</v>
      </c>
      <c r="K49" t="s">
        <v>33</v>
      </c>
      <c r="L49" t="str">
        <f>A99</f>
        <v>H7</v>
      </c>
      <c r="M49">
        <f>B99</f>
        <v>3947</v>
      </c>
      <c r="N49" s="8">
        <f t="shared" si="1"/>
        <v>0.18893686113878741</v>
      </c>
      <c r="O49" s="8">
        <f t="shared" si="2"/>
        <v>7.5574744455514962</v>
      </c>
    </row>
    <row r="50" spans="1:15" x14ac:dyDescent="0.3">
      <c r="A50" t="s">
        <v>28</v>
      </c>
      <c r="B50">
        <v>9182</v>
      </c>
      <c r="K50" t="s">
        <v>31</v>
      </c>
      <c r="L50" t="str">
        <f>A87</f>
        <v>G7</v>
      </c>
      <c r="M50">
        <f>B87</f>
        <v>3880</v>
      </c>
      <c r="N50" s="8">
        <f t="shared" si="1"/>
        <v>0.16421270157570389</v>
      </c>
      <c r="O50" s="8">
        <f t="shared" si="2"/>
        <v>6.5685080630281556</v>
      </c>
    </row>
    <row r="51" spans="1:15" x14ac:dyDescent="0.3">
      <c r="A51" t="s">
        <v>37</v>
      </c>
      <c r="B51">
        <v>3352</v>
      </c>
      <c r="K51" t="s">
        <v>32</v>
      </c>
      <c r="L51" t="str">
        <f>A75</f>
        <v>F7</v>
      </c>
      <c r="M51">
        <f>B75</f>
        <v>3634</v>
      </c>
      <c r="N51" s="8">
        <f t="shared" si="1"/>
        <v>7.3434444075427138E-2</v>
      </c>
      <c r="O51" s="8">
        <f t="shared" si="2"/>
        <v>2.9373777630170856</v>
      </c>
    </row>
    <row r="52" spans="1:15" x14ac:dyDescent="0.3">
      <c r="A52" t="s">
        <v>44</v>
      </c>
      <c r="B52">
        <v>12133</v>
      </c>
      <c r="K52" t="s">
        <v>29</v>
      </c>
      <c r="L52" t="str">
        <f>A63</f>
        <v>E7</v>
      </c>
      <c r="M52">
        <f>B63</f>
        <v>3505</v>
      </c>
      <c r="N52" s="8">
        <f t="shared" si="1"/>
        <v>2.5831211483818589E-2</v>
      </c>
      <c r="O52" s="8">
        <f t="shared" si="2"/>
        <v>1.0332484593527436</v>
      </c>
    </row>
    <row r="53" spans="1:15" x14ac:dyDescent="0.3">
      <c r="A53" t="s">
        <v>52</v>
      </c>
      <c r="B53">
        <v>4275</v>
      </c>
      <c r="K53" t="s">
        <v>28</v>
      </c>
      <c r="L53" t="str">
        <f>A51</f>
        <v>D7</v>
      </c>
      <c r="M53">
        <f>B51</f>
        <v>3352</v>
      </c>
      <c r="N53" s="8">
        <f t="shared" si="1"/>
        <v>-3.0628436473670615E-2</v>
      </c>
      <c r="O53" s="8">
        <f t="shared" si="2"/>
        <v>-1.2251374589468247</v>
      </c>
    </row>
    <row r="54" spans="1:15" x14ac:dyDescent="0.3">
      <c r="A54" t="s">
        <v>60</v>
      </c>
      <c r="B54">
        <v>3389</v>
      </c>
      <c r="K54" t="s">
        <v>27</v>
      </c>
      <c r="L54" s="8" t="str">
        <f>A39</f>
        <v>C7</v>
      </c>
      <c r="M54" s="8">
        <f>B39</f>
        <v>3378</v>
      </c>
      <c r="N54" s="8">
        <f t="shared" si="1"/>
        <v>-2.1033986493966567E-2</v>
      </c>
      <c r="O54" s="8">
        <f t="shared" si="2"/>
        <v>-0.84135945975866266</v>
      </c>
    </row>
    <row r="55" spans="1:15" x14ac:dyDescent="0.3">
      <c r="A55" t="s">
        <v>68</v>
      </c>
      <c r="B55">
        <v>28521</v>
      </c>
      <c r="K55" t="s">
        <v>26</v>
      </c>
      <c r="L55" s="8" t="str">
        <f>A27</f>
        <v>B7</v>
      </c>
      <c r="M55" s="8">
        <f>B27</f>
        <v>3413</v>
      </c>
      <c r="N55" s="8">
        <f t="shared" si="1"/>
        <v>-8.1183807520572721E-3</v>
      </c>
      <c r="O55" s="8">
        <f t="shared" si="2"/>
        <v>-0.32473523008229088</v>
      </c>
    </row>
    <row r="56" spans="1:15" x14ac:dyDescent="0.3">
      <c r="A56" t="s">
        <v>76</v>
      </c>
      <c r="B56">
        <v>3832</v>
      </c>
      <c r="K56" t="s">
        <v>25</v>
      </c>
      <c r="L56" s="8" t="str">
        <f>A15</f>
        <v>A7</v>
      </c>
      <c r="M56" s="8">
        <f>B15</f>
        <v>3462</v>
      </c>
      <c r="N56" s="8">
        <f t="shared" si="1"/>
        <v>9.9634672866157417E-3</v>
      </c>
      <c r="O56" s="8">
        <f t="shared" si="2"/>
        <v>0.39853869146462967</v>
      </c>
    </row>
    <row r="57" spans="1:15" x14ac:dyDescent="0.3">
      <c r="A57" t="s">
        <v>94</v>
      </c>
      <c r="B57">
        <v>4547</v>
      </c>
      <c r="K57" t="s">
        <v>34</v>
      </c>
      <c r="L57" s="8" t="str">
        <f>A16</f>
        <v>A8</v>
      </c>
      <c r="M57" s="8">
        <f>B16</f>
        <v>3778</v>
      </c>
      <c r="N57" s="8">
        <f t="shared" si="1"/>
        <v>0.12657293627071109</v>
      </c>
      <c r="O57" s="8">
        <f t="shared" si="2"/>
        <v>5.0629174508284436</v>
      </c>
    </row>
    <row r="58" spans="1:15" x14ac:dyDescent="0.3">
      <c r="A58" t="s">
        <v>95</v>
      </c>
      <c r="B58">
        <v>4026</v>
      </c>
      <c r="K58" t="s">
        <v>35</v>
      </c>
      <c r="L58" s="8" t="str">
        <f>A28</f>
        <v>B8</v>
      </c>
      <c r="M58" s="8">
        <f>B28</f>
        <v>4809</v>
      </c>
      <c r="N58" s="8">
        <f t="shared" si="1"/>
        <v>0.50702977969666774</v>
      </c>
      <c r="O58" s="8">
        <f t="shared" si="2"/>
        <v>20.28119118786671</v>
      </c>
    </row>
    <row r="59" spans="1:15" x14ac:dyDescent="0.3">
      <c r="A59" t="s">
        <v>96</v>
      </c>
      <c r="B59">
        <v>12298</v>
      </c>
      <c r="K59" t="s">
        <v>36</v>
      </c>
      <c r="L59" s="8" t="str">
        <f>A40</f>
        <v>C8</v>
      </c>
      <c r="M59" s="8">
        <f>B40</f>
        <v>7017</v>
      </c>
      <c r="N59" s="8">
        <f t="shared" si="1"/>
        <v>1.3218199933576884</v>
      </c>
      <c r="O59" s="8">
        <f t="shared" si="2"/>
        <v>52.872799734307534</v>
      </c>
    </row>
    <row r="60" spans="1:15" x14ac:dyDescent="0.3">
      <c r="A60" t="s">
        <v>13</v>
      </c>
      <c r="B60">
        <v>3445</v>
      </c>
      <c r="K60" t="s">
        <v>37</v>
      </c>
      <c r="L60" s="8" t="str">
        <f>A52</f>
        <v>D8</v>
      </c>
      <c r="M60" s="8">
        <f>B52</f>
        <v>12133</v>
      </c>
      <c r="N60" s="8">
        <f t="shared" si="1"/>
        <v>3.2097125355179155</v>
      </c>
      <c r="O60" s="8">
        <f t="shared" si="2"/>
        <v>128.38850142071661</v>
      </c>
    </row>
    <row r="61" spans="1:15" x14ac:dyDescent="0.3">
      <c r="A61" t="s">
        <v>21</v>
      </c>
      <c r="B61">
        <v>4281</v>
      </c>
      <c r="K61" t="s">
        <v>38</v>
      </c>
      <c r="L61" s="8" t="str">
        <f>A64</f>
        <v>E8</v>
      </c>
      <c r="M61" s="8">
        <f>B64</f>
        <v>21636</v>
      </c>
      <c r="N61" s="8">
        <f t="shared" si="1"/>
        <v>6.7164840030997448</v>
      </c>
      <c r="O61" s="8">
        <f t="shared" si="2"/>
        <v>268.65936012398981</v>
      </c>
    </row>
    <row r="62" spans="1:15" x14ac:dyDescent="0.3">
      <c r="A62" t="s">
        <v>29</v>
      </c>
      <c r="B62">
        <v>6058</v>
      </c>
      <c r="K62" t="s">
        <v>30</v>
      </c>
      <c r="L62" s="8" t="str">
        <f>A76</f>
        <v>F8</v>
      </c>
      <c r="M62" s="8">
        <f>B76</f>
        <v>34271</v>
      </c>
      <c r="N62" s="8">
        <f t="shared" si="1"/>
        <v>11.379017675929001</v>
      </c>
      <c r="O62" s="8">
        <f t="shared" si="2"/>
        <v>455.16070703716002</v>
      </c>
    </row>
    <row r="63" spans="1:15" x14ac:dyDescent="0.3">
      <c r="A63" t="s">
        <v>38</v>
      </c>
      <c r="B63">
        <v>3505</v>
      </c>
      <c r="K63" t="s">
        <v>39</v>
      </c>
      <c r="L63" s="8" t="str">
        <f>A88</f>
        <v>G8</v>
      </c>
      <c r="M63" s="8">
        <f>B88</f>
        <v>31104</v>
      </c>
      <c r="N63" s="8">
        <f t="shared" si="1"/>
        <v>10.210339864939666</v>
      </c>
      <c r="O63" s="8">
        <f t="shared" si="2"/>
        <v>408.41359459758667</v>
      </c>
    </row>
    <row r="64" spans="1:15" x14ac:dyDescent="0.3">
      <c r="A64" t="s">
        <v>45</v>
      </c>
      <c r="B64">
        <v>21636</v>
      </c>
      <c r="K64" t="s">
        <v>40</v>
      </c>
      <c r="L64" s="8" t="str">
        <f>A100</f>
        <v>H8</v>
      </c>
      <c r="M64" s="8">
        <f>B100</f>
        <v>27491</v>
      </c>
      <c r="N64" s="8">
        <f t="shared" si="1"/>
        <v>8.8770803350677152</v>
      </c>
      <c r="O64" s="8">
        <f t="shared" si="2"/>
        <v>355.08321340270862</v>
      </c>
    </row>
    <row r="65" spans="1:15" x14ac:dyDescent="0.3">
      <c r="A65" t="s">
        <v>53</v>
      </c>
      <c r="B65">
        <v>4943</v>
      </c>
      <c r="K65" t="s">
        <v>48</v>
      </c>
      <c r="L65" s="8" t="str">
        <f>A101</f>
        <v>H9</v>
      </c>
      <c r="M65" s="8">
        <f>B101</f>
        <v>16735</v>
      </c>
      <c r="N65" s="8">
        <f t="shared" si="1"/>
        <v>4.9079301819255319</v>
      </c>
      <c r="O65" s="8">
        <f t="shared" si="2"/>
        <v>196.31720727702128</v>
      </c>
    </row>
    <row r="66" spans="1:15" x14ac:dyDescent="0.3">
      <c r="A66" t="s">
        <v>61</v>
      </c>
      <c r="B66">
        <v>3474</v>
      </c>
      <c r="K66" t="s">
        <v>47</v>
      </c>
      <c r="L66" s="8" t="str">
        <f>A89</f>
        <v>G9</v>
      </c>
      <c r="M66" s="8">
        <f>B89</f>
        <v>8286</v>
      </c>
      <c r="N66" s="8">
        <f t="shared" si="1"/>
        <v>1.7901029558286283</v>
      </c>
      <c r="O66" s="8">
        <f t="shared" si="2"/>
        <v>71.60411823314513</v>
      </c>
    </row>
    <row r="67" spans="1:15" x14ac:dyDescent="0.3">
      <c r="A67" t="s">
        <v>69</v>
      </c>
      <c r="B67">
        <v>35276</v>
      </c>
      <c r="K67" t="s">
        <v>46</v>
      </c>
      <c r="L67" s="8" t="str">
        <f>A77</f>
        <v>F9</v>
      </c>
      <c r="M67" s="8">
        <f>B77</f>
        <v>5815</v>
      </c>
      <c r="N67" s="8">
        <f t="shared" si="1"/>
        <v>0.87826119044983209</v>
      </c>
      <c r="O67" s="8">
        <f t="shared" si="2"/>
        <v>35.130447617993283</v>
      </c>
    </row>
    <row r="68" spans="1:15" x14ac:dyDescent="0.3">
      <c r="A68" t="s">
        <v>77</v>
      </c>
      <c r="B68">
        <v>3892</v>
      </c>
      <c r="K68" t="s">
        <v>45</v>
      </c>
      <c r="L68" s="8" t="str">
        <f>A65</f>
        <v>E9</v>
      </c>
      <c r="M68" s="8">
        <f>B65</f>
        <v>4943</v>
      </c>
      <c r="N68" s="8">
        <f t="shared" si="1"/>
        <v>0.55647809882283472</v>
      </c>
      <c r="O68" s="8">
        <f t="shared" si="2"/>
        <v>22.259123952913388</v>
      </c>
    </row>
    <row r="69" spans="1:15" x14ac:dyDescent="0.3">
      <c r="A69" t="s">
        <v>97</v>
      </c>
      <c r="B69">
        <v>3644</v>
      </c>
      <c r="K69" t="s">
        <v>44</v>
      </c>
      <c r="L69" s="8" t="str">
        <f>A53</f>
        <v>D9</v>
      </c>
      <c r="M69" s="8">
        <f>B53</f>
        <v>4275</v>
      </c>
      <c r="N69" s="8">
        <f t="shared" si="1"/>
        <v>0.30997453780582307</v>
      </c>
      <c r="O69" s="8">
        <f t="shared" si="2"/>
        <v>12.398981512232922</v>
      </c>
    </row>
    <row r="70" spans="1:15" x14ac:dyDescent="0.3">
      <c r="A70" t="s">
        <v>98</v>
      </c>
      <c r="B70">
        <v>4468</v>
      </c>
      <c r="K70" t="s">
        <v>43</v>
      </c>
      <c r="L70" s="8" t="str">
        <f>A41</f>
        <v>C9</v>
      </c>
      <c r="M70" s="8">
        <f>B41</f>
        <v>3867</v>
      </c>
      <c r="N70" s="8">
        <f t="shared" si="1"/>
        <v>0.15941547658585187</v>
      </c>
      <c r="O70" s="8">
        <f t="shared" si="2"/>
        <v>6.3766190634340747</v>
      </c>
    </row>
    <row r="71" spans="1:15" x14ac:dyDescent="0.3">
      <c r="A71" t="s">
        <v>99</v>
      </c>
      <c r="B71">
        <v>18324</v>
      </c>
      <c r="K71" t="s">
        <v>42</v>
      </c>
      <c r="L71" s="8" t="str">
        <f>A29</f>
        <v>B9</v>
      </c>
      <c r="M71" s="8">
        <f>B29</f>
        <v>3903</v>
      </c>
      <c r="N71" s="8">
        <f t="shared" si="1"/>
        <v>0.17270009963467287</v>
      </c>
      <c r="O71" s="8">
        <f t="shared" si="2"/>
        <v>6.9080039853869142</v>
      </c>
    </row>
    <row r="72" spans="1:15" x14ac:dyDescent="0.3">
      <c r="A72" t="s">
        <v>14</v>
      </c>
      <c r="B72">
        <v>3387</v>
      </c>
      <c r="K72" t="s">
        <v>41</v>
      </c>
      <c r="L72" s="8" t="str">
        <f>A17</f>
        <v>A9</v>
      </c>
      <c r="M72" s="8">
        <f>B17</f>
        <v>3870</v>
      </c>
      <c r="N72" s="8">
        <f t="shared" si="1"/>
        <v>0.16052252850658696</v>
      </c>
      <c r="O72" s="8">
        <f t="shared" si="2"/>
        <v>6.4209011402634788</v>
      </c>
    </row>
    <row r="73" spans="1:15" x14ac:dyDescent="0.3">
      <c r="A73" t="s">
        <v>22</v>
      </c>
      <c r="B73">
        <v>3613</v>
      </c>
      <c r="K73" t="s">
        <v>49</v>
      </c>
      <c r="L73" s="8" t="str">
        <f>A18</f>
        <v>A10</v>
      </c>
      <c r="M73" s="8">
        <f>B18</f>
        <v>3690</v>
      </c>
      <c r="N73" s="8">
        <f t="shared" si="1"/>
        <v>9.4099413262482001E-2</v>
      </c>
      <c r="O73" s="8">
        <f t="shared" si="2"/>
        <v>3.76397653049928</v>
      </c>
    </row>
    <row r="74" spans="1:15" x14ac:dyDescent="0.3">
      <c r="A74" t="s">
        <v>32</v>
      </c>
      <c r="B74">
        <v>4839</v>
      </c>
      <c r="K74" t="s">
        <v>50</v>
      </c>
      <c r="L74" s="8" t="str">
        <f>A30</f>
        <v>B10</v>
      </c>
      <c r="M74" s="8">
        <f>B30</f>
        <v>3500</v>
      </c>
      <c r="N74" s="8">
        <f t="shared" ref="N74:N96" si="4">(M74-I$15)/2709.9</f>
        <v>2.3986124949260119E-2</v>
      </c>
      <c r="O74" s="8">
        <f t="shared" ref="O74:O96" si="5">N74*40</f>
        <v>0.95944499797040472</v>
      </c>
    </row>
    <row r="75" spans="1:15" x14ac:dyDescent="0.3">
      <c r="A75" t="s">
        <v>30</v>
      </c>
      <c r="B75">
        <v>3634</v>
      </c>
      <c r="K75" t="s">
        <v>51</v>
      </c>
      <c r="L75" s="8" t="str">
        <f>A42</f>
        <v>C10</v>
      </c>
      <c r="M75" s="8">
        <f>B42</f>
        <v>3412</v>
      </c>
      <c r="N75" s="8">
        <f t="shared" si="4"/>
        <v>-8.4873980589689653E-3</v>
      </c>
      <c r="O75" s="8">
        <f t="shared" si="5"/>
        <v>-0.33949592235875858</v>
      </c>
    </row>
    <row r="76" spans="1:15" x14ac:dyDescent="0.3">
      <c r="A76" t="s">
        <v>46</v>
      </c>
      <c r="B76">
        <v>34271</v>
      </c>
      <c r="K76" t="s">
        <v>52</v>
      </c>
      <c r="L76" t="str">
        <f>A54</f>
        <v>D10</v>
      </c>
      <c r="M76">
        <f>B54</f>
        <v>3389</v>
      </c>
      <c r="N76" s="8">
        <f t="shared" si="4"/>
        <v>-1.6974796117937931E-2</v>
      </c>
      <c r="O76" s="8">
        <f t="shared" si="5"/>
        <v>-0.67899184471751717</v>
      </c>
    </row>
    <row r="77" spans="1:15" x14ac:dyDescent="0.3">
      <c r="A77" t="s">
        <v>54</v>
      </c>
      <c r="B77">
        <v>5815</v>
      </c>
      <c r="K77" t="s">
        <v>53</v>
      </c>
      <c r="L77" t="str">
        <f>A66</f>
        <v>E10</v>
      </c>
      <c r="M77">
        <f>B66</f>
        <v>3474</v>
      </c>
      <c r="N77" s="8">
        <f t="shared" si="4"/>
        <v>1.4391674969556071E-2</v>
      </c>
      <c r="O77" s="8">
        <f t="shared" si="5"/>
        <v>0.57566699878224281</v>
      </c>
    </row>
    <row r="78" spans="1:15" x14ac:dyDescent="0.3">
      <c r="A78" t="s">
        <v>62</v>
      </c>
      <c r="B78">
        <v>3736</v>
      </c>
      <c r="K78" t="s">
        <v>54</v>
      </c>
      <c r="L78" t="str">
        <f>A78</f>
        <v>F10</v>
      </c>
      <c r="M78">
        <f>B78</f>
        <v>3736</v>
      </c>
      <c r="N78" s="8">
        <f t="shared" si="4"/>
        <v>0.11107420938041994</v>
      </c>
      <c r="O78" s="8">
        <f t="shared" si="5"/>
        <v>4.4429683752167977</v>
      </c>
    </row>
    <row r="79" spans="1:15" x14ac:dyDescent="0.3">
      <c r="A79" t="s">
        <v>70</v>
      </c>
      <c r="B79">
        <v>28276</v>
      </c>
      <c r="K79" t="s">
        <v>55</v>
      </c>
      <c r="L79" t="str">
        <f>A90</f>
        <v>G10</v>
      </c>
      <c r="M79">
        <f>B90</f>
        <v>5239</v>
      </c>
      <c r="N79" s="8">
        <f t="shared" si="4"/>
        <v>0.66570722166869623</v>
      </c>
      <c r="O79" s="8">
        <f t="shared" si="5"/>
        <v>26.628288866747848</v>
      </c>
    </row>
    <row r="80" spans="1:15" x14ac:dyDescent="0.3">
      <c r="A80" t="s">
        <v>78</v>
      </c>
      <c r="B80">
        <v>3857</v>
      </c>
      <c r="K80" t="s">
        <v>56</v>
      </c>
      <c r="L80" t="str">
        <f>A102</f>
        <v>H10</v>
      </c>
      <c r="M80">
        <f>B102</f>
        <v>6864</v>
      </c>
      <c r="N80" s="8">
        <f t="shared" si="4"/>
        <v>1.2653603454001991</v>
      </c>
      <c r="O80" s="8">
        <f t="shared" si="5"/>
        <v>50.614413816007968</v>
      </c>
    </row>
    <row r="81" spans="1:15" x14ac:dyDescent="0.3">
      <c r="A81" t="s">
        <v>100</v>
      </c>
      <c r="B81">
        <v>3435</v>
      </c>
      <c r="K81" t="s">
        <v>64</v>
      </c>
      <c r="L81" t="str">
        <f>A103</f>
        <v>H11</v>
      </c>
      <c r="M81">
        <f>B103</f>
        <v>10499</v>
      </c>
      <c r="N81" s="8">
        <f t="shared" si="4"/>
        <v>2.6067382560242076</v>
      </c>
      <c r="O81" s="8">
        <f t="shared" si="5"/>
        <v>104.26953024096831</v>
      </c>
    </row>
    <row r="82" spans="1:15" x14ac:dyDescent="0.3">
      <c r="A82" t="s">
        <v>101</v>
      </c>
      <c r="B82">
        <v>5497</v>
      </c>
      <c r="K82" t="s">
        <v>63</v>
      </c>
      <c r="L82" t="str">
        <f>A91</f>
        <v>G11</v>
      </c>
      <c r="M82">
        <f>B91</f>
        <v>16137</v>
      </c>
      <c r="N82" s="8">
        <f t="shared" si="4"/>
        <v>4.6872578323923388</v>
      </c>
      <c r="O82" s="8">
        <f t="shared" si="5"/>
        <v>187.49031329569357</v>
      </c>
    </row>
    <row r="83" spans="1:15" x14ac:dyDescent="0.3">
      <c r="A83" t="s">
        <v>102</v>
      </c>
      <c r="B83">
        <v>22427</v>
      </c>
      <c r="K83" t="s">
        <v>62</v>
      </c>
      <c r="L83" t="str">
        <f>A79</f>
        <v>F11</v>
      </c>
      <c r="M83">
        <f>B79</f>
        <v>28276</v>
      </c>
      <c r="N83" s="8">
        <f t="shared" si="4"/>
        <v>9.1667589209933951</v>
      </c>
      <c r="O83" s="8">
        <f t="shared" si="5"/>
        <v>366.6703568397358</v>
      </c>
    </row>
    <row r="84" spans="1:15" x14ac:dyDescent="0.3">
      <c r="A84" t="s">
        <v>15</v>
      </c>
      <c r="B84">
        <v>3348</v>
      </c>
      <c r="K84" t="s">
        <v>61</v>
      </c>
      <c r="L84" t="str">
        <f>A67</f>
        <v>E11</v>
      </c>
      <c r="M84">
        <f>B67</f>
        <v>35276</v>
      </c>
      <c r="N84" s="8">
        <f t="shared" si="4"/>
        <v>11.749880069375253</v>
      </c>
      <c r="O84" s="8">
        <f t="shared" si="5"/>
        <v>469.99520277501011</v>
      </c>
    </row>
    <row r="85" spans="1:15" x14ac:dyDescent="0.3">
      <c r="A85" t="s">
        <v>23</v>
      </c>
      <c r="B85">
        <v>3411</v>
      </c>
      <c r="K85" t="s">
        <v>60</v>
      </c>
      <c r="L85" t="str">
        <f>A55</f>
        <v>D11</v>
      </c>
      <c r="M85">
        <f>B55</f>
        <v>28521</v>
      </c>
      <c r="N85" s="8">
        <f t="shared" si="4"/>
        <v>9.25716816118676</v>
      </c>
      <c r="O85" s="8">
        <f t="shared" si="5"/>
        <v>370.28672644747041</v>
      </c>
    </row>
    <row r="86" spans="1:15" x14ac:dyDescent="0.3">
      <c r="A86" t="s">
        <v>31</v>
      </c>
      <c r="B86">
        <v>4253</v>
      </c>
      <c r="K86" t="s">
        <v>59</v>
      </c>
      <c r="L86" t="str">
        <f>A43</f>
        <v>C11</v>
      </c>
      <c r="M86">
        <f>B43</f>
        <v>16632</v>
      </c>
      <c r="N86" s="8">
        <f t="shared" si="4"/>
        <v>4.8699213993136272</v>
      </c>
      <c r="O86" s="8">
        <f t="shared" si="5"/>
        <v>194.79685597254507</v>
      </c>
    </row>
    <row r="87" spans="1:15" x14ac:dyDescent="0.3">
      <c r="A87" t="s">
        <v>39</v>
      </c>
      <c r="B87">
        <v>3880</v>
      </c>
      <c r="K87" t="s">
        <v>58</v>
      </c>
      <c r="L87" t="str">
        <f>A31</f>
        <v>B11</v>
      </c>
      <c r="M87">
        <f>B31</f>
        <v>9363</v>
      </c>
      <c r="N87" s="8">
        <f t="shared" si="4"/>
        <v>2.1875345953725227</v>
      </c>
      <c r="O87" s="8">
        <f t="shared" si="5"/>
        <v>87.501383814900905</v>
      </c>
    </row>
    <row r="88" spans="1:15" x14ac:dyDescent="0.3">
      <c r="A88" t="s">
        <v>47</v>
      </c>
      <c r="B88">
        <v>31104</v>
      </c>
      <c r="K88" t="s">
        <v>57</v>
      </c>
      <c r="L88" t="str">
        <f>A19</f>
        <v>A11</v>
      </c>
      <c r="M88">
        <f>B19</f>
        <v>6690</v>
      </c>
      <c r="N88" s="8">
        <f t="shared" si="4"/>
        <v>1.2011513339975644</v>
      </c>
      <c r="O88" s="8">
        <f t="shared" si="5"/>
        <v>48.046053359902572</v>
      </c>
    </row>
    <row r="89" spans="1:15" x14ac:dyDescent="0.3">
      <c r="A89" t="s">
        <v>55</v>
      </c>
      <c r="B89">
        <v>8286</v>
      </c>
      <c r="K89" t="s">
        <v>65</v>
      </c>
      <c r="L89" t="str">
        <f>A20</f>
        <v>A12</v>
      </c>
      <c r="M89">
        <f>B20</f>
        <v>5257</v>
      </c>
      <c r="N89" s="8">
        <f t="shared" si="4"/>
        <v>0.67234953319310675</v>
      </c>
      <c r="O89" s="8">
        <f t="shared" si="5"/>
        <v>26.893981327724269</v>
      </c>
    </row>
    <row r="90" spans="1:15" x14ac:dyDescent="0.3">
      <c r="A90" t="s">
        <v>63</v>
      </c>
      <c r="B90">
        <v>5239</v>
      </c>
      <c r="K90" t="s">
        <v>66</v>
      </c>
      <c r="L90" t="str">
        <f>A32</f>
        <v>B12</v>
      </c>
      <c r="M90">
        <f>B32</f>
        <v>4384</v>
      </c>
      <c r="N90" s="8">
        <f t="shared" si="4"/>
        <v>0.35019742425919775</v>
      </c>
      <c r="O90" s="8">
        <f t="shared" si="5"/>
        <v>14.007896970367909</v>
      </c>
    </row>
    <row r="91" spans="1:15" x14ac:dyDescent="0.3">
      <c r="A91" t="s">
        <v>71</v>
      </c>
      <c r="B91">
        <v>16137</v>
      </c>
      <c r="K91" t="s">
        <v>67</v>
      </c>
      <c r="L91" t="str">
        <f>A44</f>
        <v>C12</v>
      </c>
      <c r="M91">
        <f>B44</f>
        <v>4011</v>
      </c>
      <c r="N91" s="8">
        <f t="shared" si="4"/>
        <v>0.21255396878113583</v>
      </c>
      <c r="O91" s="8">
        <f t="shared" si="5"/>
        <v>8.5021587512454335</v>
      </c>
    </row>
    <row r="92" spans="1:15" x14ac:dyDescent="0.3">
      <c r="A92" t="s">
        <v>79</v>
      </c>
      <c r="B92">
        <v>3689</v>
      </c>
      <c r="K92" t="s">
        <v>68</v>
      </c>
      <c r="L92" t="str">
        <f>A56</f>
        <v>D12</v>
      </c>
      <c r="M92">
        <f>B56</f>
        <v>3832</v>
      </c>
      <c r="N92" s="8">
        <f t="shared" si="4"/>
        <v>0.14649987084394259</v>
      </c>
      <c r="O92" s="8">
        <f t="shared" si="5"/>
        <v>5.8599948337577032</v>
      </c>
    </row>
    <row r="93" spans="1:15" x14ac:dyDescent="0.3">
      <c r="A93" t="s">
        <v>103</v>
      </c>
      <c r="B93">
        <v>3407</v>
      </c>
      <c r="K93" t="s">
        <v>69</v>
      </c>
      <c r="L93" t="str">
        <f>A68</f>
        <v>E12</v>
      </c>
      <c r="M93">
        <f>B68</f>
        <v>3892</v>
      </c>
      <c r="N93" s="8">
        <f t="shared" si="4"/>
        <v>0.16864090925864422</v>
      </c>
      <c r="O93" s="8">
        <f t="shared" si="5"/>
        <v>6.7456363703457694</v>
      </c>
    </row>
    <row r="94" spans="1:15" x14ac:dyDescent="0.3">
      <c r="A94" t="s">
        <v>104</v>
      </c>
      <c r="B94">
        <v>8167</v>
      </c>
      <c r="K94" t="s">
        <v>70</v>
      </c>
      <c r="L94" t="str">
        <f>A80</f>
        <v>F12</v>
      </c>
      <c r="M94">
        <f>B80</f>
        <v>3857</v>
      </c>
      <c r="N94" s="8">
        <f t="shared" si="4"/>
        <v>0.15572530351673494</v>
      </c>
      <c r="O94" s="8">
        <f t="shared" si="5"/>
        <v>6.2290121406693979</v>
      </c>
    </row>
    <row r="95" spans="1:15" x14ac:dyDescent="0.3">
      <c r="A95" t="s">
        <v>105</v>
      </c>
      <c r="B95">
        <v>16694</v>
      </c>
      <c r="K95" t="s">
        <v>71</v>
      </c>
      <c r="L95" t="str">
        <f>A92</f>
        <v>G12</v>
      </c>
      <c r="M95">
        <f>B92</f>
        <v>3689</v>
      </c>
      <c r="N95" s="8">
        <f t="shared" si="4"/>
        <v>9.3730395955570311E-2</v>
      </c>
      <c r="O95" s="8">
        <f t="shared" si="5"/>
        <v>3.7492158382228125</v>
      </c>
    </row>
    <row r="96" spans="1:15" x14ac:dyDescent="0.3">
      <c r="A96" t="s">
        <v>16</v>
      </c>
      <c r="B96">
        <v>3361</v>
      </c>
      <c r="K96" t="s">
        <v>72</v>
      </c>
      <c r="L96" t="str">
        <f>A104</f>
        <v>H12</v>
      </c>
      <c r="M96">
        <f>B104</f>
        <v>3596</v>
      </c>
      <c r="N96" s="8">
        <f t="shared" si="4"/>
        <v>5.9411786412782761E-2</v>
      </c>
      <c r="O96" s="8">
        <f t="shared" si="5"/>
        <v>2.3764714565113105</v>
      </c>
    </row>
    <row r="97" spans="1:2" x14ac:dyDescent="0.3">
      <c r="A97" t="s">
        <v>24</v>
      </c>
      <c r="B97">
        <v>3364</v>
      </c>
    </row>
    <row r="98" spans="1:2" x14ac:dyDescent="0.3">
      <c r="A98" t="s">
        <v>33</v>
      </c>
      <c r="B98">
        <v>3968</v>
      </c>
    </row>
    <row r="99" spans="1:2" x14ac:dyDescent="0.3">
      <c r="A99" t="s">
        <v>40</v>
      </c>
      <c r="B99">
        <v>3947</v>
      </c>
    </row>
    <row r="100" spans="1:2" x14ac:dyDescent="0.3">
      <c r="A100" t="s">
        <v>48</v>
      </c>
      <c r="B100">
        <v>27491</v>
      </c>
    </row>
    <row r="101" spans="1:2" x14ac:dyDescent="0.3">
      <c r="A101" t="s">
        <v>56</v>
      </c>
      <c r="B101">
        <v>16735</v>
      </c>
    </row>
    <row r="102" spans="1:2" x14ac:dyDescent="0.3">
      <c r="A102" t="s">
        <v>64</v>
      </c>
      <c r="B102">
        <v>6864</v>
      </c>
    </row>
    <row r="103" spans="1:2" x14ac:dyDescent="0.3">
      <c r="A103" t="s">
        <v>72</v>
      </c>
      <c r="B103">
        <v>10499</v>
      </c>
    </row>
    <row r="104" spans="1:2" x14ac:dyDescent="0.3">
      <c r="A104" t="s">
        <v>80</v>
      </c>
      <c r="B104">
        <v>3596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65016</v>
      </c>
      <c r="D2">
        <v>3419</v>
      </c>
      <c r="E2">
        <v>3943</v>
      </c>
      <c r="F2">
        <v>3677</v>
      </c>
      <c r="G2">
        <v>38691</v>
      </c>
      <c r="H2">
        <v>41642</v>
      </c>
      <c r="I2">
        <v>3520</v>
      </c>
      <c r="J2">
        <v>3833</v>
      </c>
      <c r="K2">
        <v>3965</v>
      </c>
      <c r="L2">
        <v>3688</v>
      </c>
      <c r="M2">
        <v>6754</v>
      </c>
      <c r="N2">
        <v>5274</v>
      </c>
      <c r="O2">
        <v>43706</v>
      </c>
      <c r="P2">
        <v>3426</v>
      </c>
      <c r="Q2">
        <v>4478</v>
      </c>
      <c r="R2">
        <v>3553</v>
      </c>
      <c r="S2">
        <v>17820</v>
      </c>
      <c r="T2">
        <v>35269</v>
      </c>
      <c r="U2">
        <v>3489</v>
      </c>
      <c r="V2">
        <v>4817</v>
      </c>
      <c r="W2">
        <v>3961</v>
      </c>
      <c r="X2">
        <v>3595</v>
      </c>
      <c r="Y2">
        <v>9602</v>
      </c>
      <c r="Z2">
        <v>4551</v>
      </c>
      <c r="AA2">
        <v>24068</v>
      </c>
      <c r="AB2">
        <v>3500</v>
      </c>
      <c r="AC2">
        <v>5061</v>
      </c>
      <c r="AD2">
        <v>3536</v>
      </c>
      <c r="AE2">
        <v>8624</v>
      </c>
      <c r="AF2">
        <v>19510</v>
      </c>
      <c r="AG2">
        <v>3423</v>
      </c>
      <c r="AH2">
        <v>7189</v>
      </c>
      <c r="AI2">
        <v>3979</v>
      </c>
      <c r="AJ2">
        <v>3394</v>
      </c>
      <c r="AK2">
        <v>17137</v>
      </c>
      <c r="AL2">
        <v>4101</v>
      </c>
      <c r="AM2">
        <v>8215</v>
      </c>
      <c r="AN2">
        <v>3715</v>
      </c>
      <c r="AO2">
        <v>6886</v>
      </c>
      <c r="AP2">
        <v>3563</v>
      </c>
      <c r="AQ2">
        <v>5520</v>
      </c>
      <c r="AR2">
        <v>9328</v>
      </c>
      <c r="AS2">
        <v>3428</v>
      </c>
      <c r="AT2">
        <v>12612</v>
      </c>
      <c r="AU2">
        <v>4369</v>
      </c>
      <c r="AV2">
        <v>3678</v>
      </c>
      <c r="AW2">
        <v>30554</v>
      </c>
      <c r="AX2">
        <v>4066</v>
      </c>
      <c r="AY2">
        <v>4712</v>
      </c>
      <c r="AZ2">
        <v>4099</v>
      </c>
      <c r="BA2">
        <v>12480</v>
      </c>
      <c r="BB2">
        <v>3537</v>
      </c>
      <c r="BC2">
        <v>4397</v>
      </c>
      <c r="BD2">
        <v>6243</v>
      </c>
      <c r="BE2">
        <v>3582</v>
      </c>
      <c r="BF2">
        <v>21442</v>
      </c>
      <c r="BG2">
        <v>4971</v>
      </c>
      <c r="BH2">
        <v>3534</v>
      </c>
      <c r="BI2">
        <v>37035</v>
      </c>
      <c r="BJ2">
        <v>4082</v>
      </c>
      <c r="BK2">
        <v>3778</v>
      </c>
      <c r="BL2">
        <v>4515</v>
      </c>
      <c r="BM2">
        <v>18724</v>
      </c>
      <c r="BN2">
        <v>3520</v>
      </c>
      <c r="BO2">
        <v>3695</v>
      </c>
      <c r="BP2">
        <v>4965</v>
      </c>
      <c r="BQ2">
        <v>3805</v>
      </c>
      <c r="BR2">
        <v>35535</v>
      </c>
      <c r="BS2">
        <v>5946</v>
      </c>
      <c r="BT2">
        <v>3863</v>
      </c>
      <c r="BU2">
        <v>28304</v>
      </c>
      <c r="BV2">
        <v>3945</v>
      </c>
      <c r="BW2">
        <v>3484</v>
      </c>
      <c r="BX2">
        <v>5513</v>
      </c>
      <c r="BY2">
        <v>23096</v>
      </c>
      <c r="BZ2">
        <v>3399</v>
      </c>
      <c r="CA2">
        <v>3439</v>
      </c>
      <c r="CB2">
        <v>4287</v>
      </c>
      <c r="CC2">
        <v>3820</v>
      </c>
      <c r="CD2">
        <v>31290</v>
      </c>
      <c r="CE2">
        <v>8355</v>
      </c>
      <c r="CF2">
        <v>5263</v>
      </c>
      <c r="CG2">
        <v>16637</v>
      </c>
      <c r="CH2">
        <v>3737</v>
      </c>
      <c r="CI2">
        <v>3446</v>
      </c>
      <c r="CJ2">
        <v>8133</v>
      </c>
      <c r="CK2">
        <v>16785</v>
      </c>
      <c r="CL2">
        <v>3423</v>
      </c>
      <c r="CM2">
        <v>3383</v>
      </c>
      <c r="CN2">
        <v>3872</v>
      </c>
      <c r="CO2">
        <v>3910</v>
      </c>
      <c r="CP2">
        <v>28201</v>
      </c>
      <c r="CQ2">
        <v>16733</v>
      </c>
      <c r="CR2">
        <v>7112</v>
      </c>
      <c r="CS2">
        <v>10780</v>
      </c>
      <c r="CT2">
        <v>3653</v>
      </c>
    </row>
    <row r="7" spans="1:98" ht="17.600000000000001" x14ac:dyDescent="0.4"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65016</v>
      </c>
      <c r="G9">
        <f>'Plate 1'!G9</f>
        <v>30</v>
      </c>
      <c r="H9" t="str">
        <f t="shared" ref="H9:I9" si="0">A9</f>
        <v>A1</v>
      </c>
      <c r="I9">
        <f t="shared" si="0"/>
        <v>65016</v>
      </c>
      <c r="K9" t="s">
        <v>82</v>
      </c>
      <c r="L9" t="str">
        <f>A10</f>
        <v>A2</v>
      </c>
      <c r="M9">
        <f>B10</f>
        <v>3419</v>
      </c>
      <c r="N9" s="8">
        <f>(M9-I$15)/2691.9</f>
        <v>-2.4146513614918829E-2</v>
      </c>
      <c r="O9">
        <f>N9*40</f>
        <v>-0.96586054459675319</v>
      </c>
    </row>
    <row r="10" spans="1:98" x14ac:dyDescent="0.3">
      <c r="A10" t="s">
        <v>83</v>
      </c>
      <c r="B10">
        <v>3419</v>
      </c>
      <c r="G10">
        <f>'Plate 1'!G10</f>
        <v>15</v>
      </c>
      <c r="H10" t="str">
        <f>A21</f>
        <v>B1</v>
      </c>
      <c r="I10">
        <f>B21</f>
        <v>43706</v>
      </c>
      <c r="K10" t="s">
        <v>85</v>
      </c>
      <c r="L10" t="str">
        <f>A22</f>
        <v>B2</v>
      </c>
      <c r="M10">
        <f>B22</f>
        <v>3426</v>
      </c>
      <c r="N10" s="8">
        <f t="shared" ref="N10:N73" si="1">(M10-I$15)/2691.9</f>
        <v>-2.1546119841004494E-2</v>
      </c>
      <c r="O10">
        <f t="shared" ref="O10:O73" si="2">N10*40</f>
        <v>-0.86184479364017974</v>
      </c>
    </row>
    <row r="11" spans="1:98" x14ac:dyDescent="0.3">
      <c r="A11" t="s">
        <v>84</v>
      </c>
      <c r="B11">
        <v>3943</v>
      </c>
      <c r="G11">
        <f>'Plate 1'!G11</f>
        <v>7.5</v>
      </c>
      <c r="H11" t="str">
        <f>A33</f>
        <v>C1</v>
      </c>
      <c r="I11">
        <f>B33</f>
        <v>24068</v>
      </c>
      <c r="K11" t="s">
        <v>88</v>
      </c>
      <c r="L11" t="str">
        <f>A34</f>
        <v>C2</v>
      </c>
      <c r="M11">
        <f>B34</f>
        <v>3500</v>
      </c>
      <c r="N11" s="8">
        <f t="shared" si="1"/>
        <v>5.9437571975184808E-3</v>
      </c>
      <c r="O11">
        <f t="shared" si="2"/>
        <v>0.23775028790073924</v>
      </c>
    </row>
    <row r="12" spans="1:98" x14ac:dyDescent="0.3">
      <c r="A12" t="s">
        <v>9</v>
      </c>
      <c r="B12">
        <v>3677</v>
      </c>
      <c r="G12">
        <f>'Plate 1'!G12</f>
        <v>1.875</v>
      </c>
      <c r="H12" t="str">
        <f>A45</f>
        <v>D1</v>
      </c>
      <c r="I12">
        <f>B45</f>
        <v>8215</v>
      </c>
      <c r="K12" t="s">
        <v>91</v>
      </c>
      <c r="L12" t="str">
        <f>A46</f>
        <v>D2</v>
      </c>
      <c r="M12">
        <f>B46</f>
        <v>3715</v>
      </c>
      <c r="N12" s="8">
        <f t="shared" si="1"/>
        <v>8.5812994539173071E-2</v>
      </c>
      <c r="O12">
        <f t="shared" si="2"/>
        <v>3.4325197815669228</v>
      </c>
    </row>
    <row r="13" spans="1:98" x14ac:dyDescent="0.3">
      <c r="A13" t="s">
        <v>17</v>
      </c>
      <c r="B13">
        <v>38691</v>
      </c>
      <c r="G13">
        <f>'Plate 1'!G13</f>
        <v>0.46875</v>
      </c>
      <c r="H13" t="str">
        <f>A57</f>
        <v>E1</v>
      </c>
      <c r="I13">
        <f>B57</f>
        <v>4712</v>
      </c>
      <c r="K13" t="s">
        <v>94</v>
      </c>
      <c r="L13" t="str">
        <f>A58</f>
        <v>E2</v>
      </c>
      <c r="M13">
        <f>B58</f>
        <v>4099</v>
      </c>
      <c r="N13" s="8">
        <f t="shared" si="1"/>
        <v>0.22846316727961663</v>
      </c>
      <c r="O13">
        <f t="shared" si="2"/>
        <v>9.1385266911846657</v>
      </c>
    </row>
    <row r="14" spans="1:98" x14ac:dyDescent="0.3">
      <c r="A14" t="s">
        <v>25</v>
      </c>
      <c r="B14">
        <v>41642</v>
      </c>
      <c r="G14">
        <f>'Plate 1'!G14</f>
        <v>0.1171875</v>
      </c>
      <c r="H14" t="str">
        <f>A69</f>
        <v>F1</v>
      </c>
      <c r="I14">
        <f>B69</f>
        <v>3778</v>
      </c>
      <c r="K14" t="s">
        <v>97</v>
      </c>
      <c r="L14" t="str">
        <f>A70</f>
        <v>F2</v>
      </c>
      <c r="M14">
        <f>B70</f>
        <v>4515</v>
      </c>
      <c r="N14" s="8">
        <f t="shared" si="1"/>
        <v>0.38300085441509713</v>
      </c>
      <c r="O14">
        <f t="shared" si="2"/>
        <v>15.320034176603885</v>
      </c>
    </row>
    <row r="15" spans="1:98" x14ac:dyDescent="0.3">
      <c r="A15" t="s">
        <v>34</v>
      </c>
      <c r="B15">
        <v>3520</v>
      </c>
      <c r="G15">
        <f>'Plate 1'!G15</f>
        <v>0</v>
      </c>
      <c r="H15" t="str">
        <f>A81</f>
        <v>G1</v>
      </c>
      <c r="I15">
        <f>B81</f>
        <v>3484</v>
      </c>
      <c r="K15" t="s">
        <v>100</v>
      </c>
      <c r="L15" t="str">
        <f>A82</f>
        <v>G2</v>
      </c>
      <c r="M15">
        <f>B82</f>
        <v>5513</v>
      </c>
      <c r="N15" s="8">
        <f t="shared" si="1"/>
        <v>0.75374270961031242</v>
      </c>
      <c r="O15">
        <f t="shared" si="2"/>
        <v>30.149708384412499</v>
      </c>
    </row>
    <row r="16" spans="1:98" x14ac:dyDescent="0.3">
      <c r="A16" t="s">
        <v>41</v>
      </c>
      <c r="B16">
        <v>3833</v>
      </c>
      <c r="H16" t="s">
        <v>119</v>
      </c>
      <c r="I16">
        <f>SLOPE(I10:I15, G10:G15)</f>
        <v>2694.9714386789474</v>
      </c>
      <c r="K16" t="s">
        <v>103</v>
      </c>
      <c r="L16" t="str">
        <f>A94</f>
        <v>H2</v>
      </c>
      <c r="M16">
        <f>B94</f>
        <v>8133</v>
      </c>
      <c r="N16" s="8">
        <f t="shared" si="1"/>
        <v>1.7270329507039637</v>
      </c>
      <c r="O16">
        <f t="shared" si="2"/>
        <v>69.081318028158549</v>
      </c>
    </row>
    <row r="17" spans="1:15" x14ac:dyDescent="0.3">
      <c r="A17" t="s">
        <v>49</v>
      </c>
      <c r="B17">
        <v>3965</v>
      </c>
      <c r="K17" t="s">
        <v>104</v>
      </c>
      <c r="L17" t="str">
        <f>A95</f>
        <v>H3</v>
      </c>
      <c r="M17">
        <f>B95</f>
        <v>16785</v>
      </c>
      <c r="N17" s="8">
        <f t="shared" si="1"/>
        <v>4.9411196552620824</v>
      </c>
      <c r="O17">
        <f t="shared" si="2"/>
        <v>197.64478621048329</v>
      </c>
    </row>
    <row r="18" spans="1:15" x14ac:dyDescent="0.3">
      <c r="A18" t="s">
        <v>57</v>
      </c>
      <c r="B18">
        <v>3688</v>
      </c>
      <c r="K18" t="s">
        <v>101</v>
      </c>
      <c r="L18" t="str">
        <f>A83</f>
        <v>G3</v>
      </c>
      <c r="M18">
        <f>B83</f>
        <v>23096</v>
      </c>
      <c r="N18" s="8">
        <f t="shared" si="1"/>
        <v>7.2855603848582779</v>
      </c>
      <c r="O18">
        <f t="shared" si="2"/>
        <v>291.4224153943311</v>
      </c>
    </row>
    <row r="19" spans="1:15" x14ac:dyDescent="0.3">
      <c r="A19" t="s">
        <v>65</v>
      </c>
      <c r="B19">
        <v>6754</v>
      </c>
      <c r="K19" t="s">
        <v>98</v>
      </c>
      <c r="L19" t="str">
        <f>A71</f>
        <v>F3</v>
      </c>
      <c r="M19">
        <f>B71</f>
        <v>18724</v>
      </c>
      <c r="N19" s="8">
        <f t="shared" si="1"/>
        <v>5.6614287306363531</v>
      </c>
      <c r="O19">
        <f t="shared" si="2"/>
        <v>226.45714922545412</v>
      </c>
    </row>
    <row r="20" spans="1:15" x14ac:dyDescent="0.3">
      <c r="A20" t="s">
        <v>73</v>
      </c>
      <c r="B20">
        <v>5274</v>
      </c>
      <c r="K20" t="s">
        <v>95</v>
      </c>
      <c r="L20" t="str">
        <f>A59</f>
        <v>E3</v>
      </c>
      <c r="M20">
        <f>B59</f>
        <v>12480</v>
      </c>
      <c r="N20" s="8">
        <f t="shared" si="1"/>
        <v>3.3418774843047658</v>
      </c>
      <c r="O20">
        <f t="shared" si="2"/>
        <v>133.67509937219063</v>
      </c>
    </row>
    <row r="21" spans="1:15" x14ac:dyDescent="0.3">
      <c r="A21" t="s">
        <v>85</v>
      </c>
      <c r="B21">
        <v>43706</v>
      </c>
      <c r="K21" t="s">
        <v>92</v>
      </c>
      <c r="L21" t="str">
        <f>A47</f>
        <v>D3</v>
      </c>
      <c r="M21">
        <f>B47</f>
        <v>6886</v>
      </c>
      <c r="N21" s="8">
        <f t="shared" si="1"/>
        <v>1.263791374122367</v>
      </c>
      <c r="O21">
        <f t="shared" si="2"/>
        <v>50.551654964894681</v>
      </c>
    </row>
    <row r="22" spans="1:15" x14ac:dyDescent="0.3">
      <c r="A22" t="s">
        <v>86</v>
      </c>
      <c r="B22">
        <v>3426</v>
      </c>
      <c r="K22" t="s">
        <v>89</v>
      </c>
      <c r="L22" t="str">
        <f>A35</f>
        <v>C3</v>
      </c>
      <c r="M22">
        <f>B35</f>
        <v>5061</v>
      </c>
      <c r="N22" s="8">
        <f t="shared" si="1"/>
        <v>0.58583156878041531</v>
      </c>
      <c r="O22">
        <f t="shared" si="2"/>
        <v>23.433262751216613</v>
      </c>
    </row>
    <row r="23" spans="1:15" x14ac:dyDescent="0.3">
      <c r="A23" t="s">
        <v>87</v>
      </c>
      <c r="B23">
        <v>4478</v>
      </c>
      <c r="K23" t="s">
        <v>86</v>
      </c>
      <c r="L23" t="str">
        <f>A23</f>
        <v>B3</v>
      </c>
      <c r="M23">
        <f>B23</f>
        <v>4478</v>
      </c>
      <c r="N23" s="8">
        <f t="shared" si="1"/>
        <v>0.36925591589583562</v>
      </c>
      <c r="O23">
        <f t="shared" si="2"/>
        <v>14.770236635833424</v>
      </c>
    </row>
    <row r="24" spans="1:15" x14ac:dyDescent="0.3">
      <c r="A24" t="s">
        <v>10</v>
      </c>
      <c r="B24">
        <v>3553</v>
      </c>
      <c r="K24" t="s">
        <v>83</v>
      </c>
      <c r="L24" t="str">
        <f>A11</f>
        <v>A3</v>
      </c>
      <c r="M24">
        <f>B11</f>
        <v>3943</v>
      </c>
      <c r="N24" s="8">
        <f t="shared" si="1"/>
        <v>0.17051153460381144</v>
      </c>
      <c r="O24">
        <f t="shared" si="2"/>
        <v>6.8204613841524573</v>
      </c>
    </row>
    <row r="25" spans="1:15" x14ac:dyDescent="0.3">
      <c r="A25" t="s">
        <v>18</v>
      </c>
      <c r="B25">
        <v>17820</v>
      </c>
      <c r="K25" t="s">
        <v>84</v>
      </c>
      <c r="L25" t="str">
        <f>A12</f>
        <v>A4</v>
      </c>
      <c r="M25">
        <f>B12</f>
        <v>3677</v>
      </c>
      <c r="N25" s="8">
        <f t="shared" si="1"/>
        <v>7.1696571195066686E-2</v>
      </c>
      <c r="O25">
        <f t="shared" si="2"/>
        <v>2.8678628478026673</v>
      </c>
    </row>
    <row r="26" spans="1:15" x14ac:dyDescent="0.3">
      <c r="A26" t="s">
        <v>26</v>
      </c>
      <c r="B26">
        <v>35269</v>
      </c>
      <c r="K26" t="s">
        <v>87</v>
      </c>
      <c r="L26" t="str">
        <f>A24</f>
        <v>B4</v>
      </c>
      <c r="M26">
        <f>B24</f>
        <v>3553</v>
      </c>
      <c r="N26" s="8">
        <f t="shared" si="1"/>
        <v>2.5632452914298449E-2</v>
      </c>
      <c r="O26">
        <f t="shared" si="2"/>
        <v>1.0252981165719379</v>
      </c>
    </row>
    <row r="27" spans="1:15" x14ac:dyDescent="0.3">
      <c r="A27" t="s">
        <v>35</v>
      </c>
      <c r="B27">
        <v>3489</v>
      </c>
      <c r="K27" t="s">
        <v>90</v>
      </c>
      <c r="L27" t="str">
        <f>A36</f>
        <v>C4</v>
      </c>
      <c r="M27">
        <f>B36</f>
        <v>3536</v>
      </c>
      <c r="N27" s="8">
        <f t="shared" si="1"/>
        <v>1.9317210891935065E-2</v>
      </c>
      <c r="O27">
        <f t="shared" si="2"/>
        <v>0.77268843567740264</v>
      </c>
    </row>
    <row r="28" spans="1:15" x14ac:dyDescent="0.3">
      <c r="A28" t="s">
        <v>42</v>
      </c>
      <c r="B28">
        <v>4817</v>
      </c>
      <c r="K28" t="s">
        <v>93</v>
      </c>
      <c r="L28" t="str">
        <f>A48</f>
        <v>D4</v>
      </c>
      <c r="M28">
        <f>B48</f>
        <v>3563</v>
      </c>
      <c r="N28" s="8">
        <f t="shared" si="1"/>
        <v>2.9347301162747502E-2</v>
      </c>
      <c r="O28">
        <f t="shared" si="2"/>
        <v>1.1738920465099001</v>
      </c>
    </row>
    <row r="29" spans="1:15" x14ac:dyDescent="0.3">
      <c r="A29" t="s">
        <v>50</v>
      </c>
      <c r="B29">
        <v>3961</v>
      </c>
      <c r="K29" t="s">
        <v>96</v>
      </c>
      <c r="L29" t="str">
        <f>A60</f>
        <v>E4</v>
      </c>
      <c r="M29">
        <f>B60</f>
        <v>3537</v>
      </c>
      <c r="N29" s="8">
        <f t="shared" si="1"/>
        <v>1.9688695716779968E-2</v>
      </c>
      <c r="O29">
        <f t="shared" si="2"/>
        <v>0.78754782867119877</v>
      </c>
    </row>
    <row r="30" spans="1:15" x14ac:dyDescent="0.3">
      <c r="A30" t="s">
        <v>58</v>
      </c>
      <c r="B30">
        <v>3595</v>
      </c>
      <c r="K30" t="s">
        <v>99</v>
      </c>
      <c r="L30" t="str">
        <f>A72</f>
        <v>F4</v>
      </c>
      <c r="M30">
        <f>B72</f>
        <v>3520</v>
      </c>
      <c r="N30" s="8">
        <f t="shared" si="1"/>
        <v>1.3373453694416582E-2</v>
      </c>
      <c r="O30">
        <f t="shared" si="2"/>
        <v>0.53493814777666326</v>
      </c>
    </row>
    <row r="31" spans="1:15" x14ac:dyDescent="0.3">
      <c r="A31" t="s">
        <v>66</v>
      </c>
      <c r="B31">
        <v>9602</v>
      </c>
      <c r="K31" t="s">
        <v>102</v>
      </c>
      <c r="L31" t="str">
        <f>A84</f>
        <v>G4</v>
      </c>
      <c r="M31">
        <f>B84</f>
        <v>3399</v>
      </c>
      <c r="N31" s="8">
        <f t="shared" si="1"/>
        <v>-3.1576210111816931E-2</v>
      </c>
      <c r="O31">
        <f t="shared" si="2"/>
        <v>-1.2630484044726773</v>
      </c>
    </row>
    <row r="32" spans="1:15" x14ac:dyDescent="0.3">
      <c r="A32" t="s">
        <v>74</v>
      </c>
      <c r="B32">
        <v>4551</v>
      </c>
      <c r="K32" t="s">
        <v>105</v>
      </c>
      <c r="L32" t="str">
        <f>A96</f>
        <v>H4</v>
      </c>
      <c r="M32">
        <f>B96</f>
        <v>3423</v>
      </c>
      <c r="N32" s="8">
        <f t="shared" si="1"/>
        <v>-2.2660574315539209E-2</v>
      </c>
      <c r="O32">
        <f t="shared" si="2"/>
        <v>-0.90642297262156835</v>
      </c>
    </row>
    <row r="33" spans="1:15" x14ac:dyDescent="0.3">
      <c r="A33" t="s">
        <v>88</v>
      </c>
      <c r="B33">
        <v>24068</v>
      </c>
      <c r="K33" t="s">
        <v>16</v>
      </c>
      <c r="L33" t="str">
        <f>A97</f>
        <v>H5</v>
      </c>
      <c r="M33">
        <f>B97</f>
        <v>3383</v>
      </c>
      <c r="N33" s="8">
        <f t="shared" si="1"/>
        <v>-3.7519967309335413E-2</v>
      </c>
      <c r="O33">
        <f t="shared" si="2"/>
        <v>-1.5007986923734165</v>
      </c>
    </row>
    <row r="34" spans="1:15" x14ac:dyDescent="0.3">
      <c r="A34" t="s">
        <v>89</v>
      </c>
      <c r="B34">
        <v>3500</v>
      </c>
      <c r="K34" t="s">
        <v>15</v>
      </c>
      <c r="L34" t="str">
        <f>A85</f>
        <v>G5</v>
      </c>
      <c r="M34">
        <f>B85</f>
        <v>3439</v>
      </c>
      <c r="N34" s="8">
        <f t="shared" si="1"/>
        <v>-1.6716817118020727E-2</v>
      </c>
      <c r="O34">
        <f t="shared" si="2"/>
        <v>-0.66867268472082908</v>
      </c>
    </row>
    <row r="35" spans="1:15" x14ac:dyDescent="0.3">
      <c r="A35" t="s">
        <v>90</v>
      </c>
      <c r="B35">
        <v>5061</v>
      </c>
      <c r="K35" t="s">
        <v>14</v>
      </c>
      <c r="L35" t="str">
        <f>A73</f>
        <v>F5</v>
      </c>
      <c r="M35">
        <f>B73</f>
        <v>3695</v>
      </c>
      <c r="N35" s="8">
        <f t="shared" si="1"/>
        <v>7.8383298042274965E-2</v>
      </c>
      <c r="O35">
        <f t="shared" si="2"/>
        <v>3.1353319216909985</v>
      </c>
    </row>
    <row r="36" spans="1:15" x14ac:dyDescent="0.3">
      <c r="A36" t="s">
        <v>11</v>
      </c>
      <c r="B36">
        <v>3536</v>
      </c>
      <c r="K36" t="s">
        <v>13</v>
      </c>
      <c r="L36" t="str">
        <f>A61</f>
        <v>E5</v>
      </c>
      <c r="M36">
        <f>B61</f>
        <v>4397</v>
      </c>
      <c r="N36" s="8">
        <f t="shared" si="1"/>
        <v>0.33916564508339836</v>
      </c>
      <c r="O36">
        <f t="shared" si="2"/>
        <v>13.566625803335935</v>
      </c>
    </row>
    <row r="37" spans="1:15" x14ac:dyDescent="0.3">
      <c r="A37" t="s">
        <v>19</v>
      </c>
      <c r="B37">
        <v>8624</v>
      </c>
      <c r="K37" t="s">
        <v>12</v>
      </c>
      <c r="L37" t="str">
        <f>A49</f>
        <v>D5</v>
      </c>
      <c r="M37">
        <f>B49</f>
        <v>5520</v>
      </c>
      <c r="N37" s="8">
        <f t="shared" si="1"/>
        <v>0.75634310338422672</v>
      </c>
      <c r="O37">
        <f t="shared" si="2"/>
        <v>30.253724135369069</v>
      </c>
    </row>
    <row r="38" spans="1:15" x14ac:dyDescent="0.3">
      <c r="A38" t="s">
        <v>27</v>
      </c>
      <c r="B38">
        <v>19510</v>
      </c>
      <c r="K38" t="s">
        <v>11</v>
      </c>
      <c r="L38" t="str">
        <f>A37</f>
        <v>C5</v>
      </c>
      <c r="M38">
        <f>B37</f>
        <v>8624</v>
      </c>
      <c r="N38" s="8">
        <f t="shared" si="1"/>
        <v>1.909431999702812</v>
      </c>
      <c r="O38">
        <f t="shared" si="2"/>
        <v>76.377279988112477</v>
      </c>
    </row>
    <row r="39" spans="1:15" x14ac:dyDescent="0.3">
      <c r="A39" t="s">
        <v>36</v>
      </c>
      <c r="B39">
        <v>3423</v>
      </c>
      <c r="K39" t="s">
        <v>10</v>
      </c>
      <c r="L39" t="str">
        <f>A25</f>
        <v>B5</v>
      </c>
      <c r="M39">
        <f>B25</f>
        <v>17820</v>
      </c>
      <c r="N39" s="8">
        <f t="shared" si="1"/>
        <v>5.3256064489765595</v>
      </c>
      <c r="O39">
        <f t="shared" si="2"/>
        <v>213.02425795906237</v>
      </c>
    </row>
    <row r="40" spans="1:15" x14ac:dyDescent="0.3">
      <c r="A40" t="s">
        <v>43</v>
      </c>
      <c r="B40">
        <v>7189</v>
      </c>
      <c r="K40" t="s">
        <v>9</v>
      </c>
      <c r="L40" t="str">
        <f>A13</f>
        <v>A5</v>
      </c>
      <c r="M40">
        <f>B13</f>
        <v>38691</v>
      </c>
      <c r="N40" s="8">
        <f t="shared" si="1"/>
        <v>13.078866228314572</v>
      </c>
      <c r="O40">
        <f t="shared" si="2"/>
        <v>523.1546491325829</v>
      </c>
    </row>
    <row r="41" spans="1:15" x14ac:dyDescent="0.3">
      <c r="A41" t="s">
        <v>51</v>
      </c>
      <c r="B41">
        <v>3979</v>
      </c>
      <c r="K41" t="s">
        <v>17</v>
      </c>
      <c r="L41" t="str">
        <f>A14</f>
        <v>A6</v>
      </c>
      <c r="M41">
        <f>B14</f>
        <v>41642</v>
      </c>
      <c r="N41" s="8">
        <f t="shared" si="1"/>
        <v>14.175117946431888</v>
      </c>
      <c r="O41">
        <f t="shared" si="2"/>
        <v>567.00471785727552</v>
      </c>
    </row>
    <row r="42" spans="1:15" x14ac:dyDescent="0.3">
      <c r="A42" t="s">
        <v>59</v>
      </c>
      <c r="B42">
        <v>3394</v>
      </c>
      <c r="K42" t="s">
        <v>18</v>
      </c>
      <c r="L42" t="str">
        <f>A26</f>
        <v>B6</v>
      </c>
      <c r="M42">
        <f>B26</f>
        <v>35269</v>
      </c>
      <c r="N42" s="8">
        <f t="shared" si="1"/>
        <v>11.807645157695308</v>
      </c>
      <c r="O42">
        <f t="shared" si="2"/>
        <v>472.3058063078123</v>
      </c>
    </row>
    <row r="43" spans="1:15" x14ac:dyDescent="0.3">
      <c r="A43" t="s">
        <v>67</v>
      </c>
      <c r="B43">
        <v>17137</v>
      </c>
      <c r="K43" t="s">
        <v>19</v>
      </c>
      <c r="L43" t="str">
        <f>A38</f>
        <v>C6</v>
      </c>
      <c r="M43">
        <f>B38</f>
        <v>19510</v>
      </c>
      <c r="N43" s="8">
        <f t="shared" si="1"/>
        <v>5.9534158029644484</v>
      </c>
      <c r="O43">
        <f t="shared" si="2"/>
        <v>238.13663211857795</v>
      </c>
    </row>
    <row r="44" spans="1:15" x14ac:dyDescent="0.3">
      <c r="A44" t="s">
        <v>75</v>
      </c>
      <c r="B44">
        <v>4101</v>
      </c>
      <c r="K44" t="s">
        <v>20</v>
      </c>
      <c r="L44" t="str">
        <f>A50</f>
        <v>D6</v>
      </c>
      <c r="M44">
        <f>B50</f>
        <v>9328</v>
      </c>
      <c r="N44" s="8">
        <f t="shared" si="1"/>
        <v>2.1709573163936251</v>
      </c>
      <c r="O44">
        <f t="shared" si="2"/>
        <v>86.838292655745008</v>
      </c>
    </row>
    <row r="45" spans="1:15" x14ac:dyDescent="0.3">
      <c r="A45" t="s">
        <v>91</v>
      </c>
      <c r="B45">
        <v>8215</v>
      </c>
      <c r="K45" t="s">
        <v>21</v>
      </c>
      <c r="L45" t="str">
        <f>A62</f>
        <v>E6</v>
      </c>
      <c r="M45">
        <f>B62</f>
        <v>6243</v>
      </c>
      <c r="N45" s="8">
        <f t="shared" si="1"/>
        <v>1.0249266317470931</v>
      </c>
      <c r="O45">
        <f t="shared" si="2"/>
        <v>40.99706526988372</v>
      </c>
    </row>
    <row r="46" spans="1:15" x14ac:dyDescent="0.3">
      <c r="A46" t="s">
        <v>92</v>
      </c>
      <c r="B46">
        <v>3715</v>
      </c>
      <c r="K46" t="s">
        <v>22</v>
      </c>
      <c r="L46" t="str">
        <f>A74</f>
        <v>F6</v>
      </c>
      <c r="M46">
        <f>B74</f>
        <v>4965</v>
      </c>
      <c r="N46" s="8">
        <f t="shared" si="1"/>
        <v>0.55016902559530445</v>
      </c>
      <c r="O46">
        <f t="shared" si="2"/>
        <v>22.006761023812178</v>
      </c>
    </row>
    <row r="47" spans="1:15" x14ac:dyDescent="0.3">
      <c r="A47" t="s">
        <v>93</v>
      </c>
      <c r="B47">
        <v>6886</v>
      </c>
      <c r="K47" t="s">
        <v>23</v>
      </c>
      <c r="L47" t="str">
        <f>A86</f>
        <v>G6</v>
      </c>
      <c r="M47">
        <f>B86</f>
        <v>4287</v>
      </c>
      <c r="N47" s="8">
        <f t="shared" si="1"/>
        <v>0.29830231435045879</v>
      </c>
      <c r="O47">
        <f t="shared" si="2"/>
        <v>11.932092574018352</v>
      </c>
    </row>
    <row r="48" spans="1:15" x14ac:dyDescent="0.3">
      <c r="A48" t="s">
        <v>12</v>
      </c>
      <c r="B48">
        <v>3563</v>
      </c>
      <c r="K48" t="s">
        <v>24</v>
      </c>
      <c r="L48" t="str">
        <f>A98</f>
        <v>H6</v>
      </c>
      <c r="M48">
        <f>B98</f>
        <v>3872</v>
      </c>
      <c r="N48" s="8">
        <f t="shared" si="1"/>
        <v>0.14413611203982316</v>
      </c>
      <c r="O48">
        <f t="shared" si="2"/>
        <v>5.765444481592926</v>
      </c>
    </row>
    <row r="49" spans="1:15" x14ac:dyDescent="0.3">
      <c r="A49" t="s">
        <v>20</v>
      </c>
      <c r="B49">
        <v>5520</v>
      </c>
      <c r="K49" t="s">
        <v>33</v>
      </c>
      <c r="L49" t="str">
        <f>A99</f>
        <v>H7</v>
      </c>
      <c r="M49">
        <f>B99</f>
        <v>3910</v>
      </c>
      <c r="N49" s="8">
        <f t="shared" si="1"/>
        <v>0.15825253538392955</v>
      </c>
      <c r="O49">
        <f t="shared" si="2"/>
        <v>6.3301014153571824</v>
      </c>
    </row>
    <row r="50" spans="1:15" x14ac:dyDescent="0.3">
      <c r="A50" t="s">
        <v>28</v>
      </c>
      <c r="B50">
        <v>9328</v>
      </c>
      <c r="K50" t="s">
        <v>31</v>
      </c>
      <c r="L50" t="str">
        <f>A87</f>
        <v>G7</v>
      </c>
      <c r="M50">
        <f>B87</f>
        <v>3820</v>
      </c>
      <c r="N50" s="8">
        <f t="shared" si="1"/>
        <v>0.1248189011478881</v>
      </c>
      <c r="O50">
        <f t="shared" si="2"/>
        <v>4.9927560459155238</v>
      </c>
    </row>
    <row r="51" spans="1:15" x14ac:dyDescent="0.3">
      <c r="A51" t="s">
        <v>37</v>
      </c>
      <c r="B51">
        <v>3428</v>
      </c>
      <c r="K51" t="s">
        <v>32</v>
      </c>
      <c r="L51" t="str">
        <f>A75</f>
        <v>F7</v>
      </c>
      <c r="M51">
        <f>B75</f>
        <v>3805</v>
      </c>
      <c r="N51" s="8">
        <f t="shared" si="1"/>
        <v>0.11924662877521452</v>
      </c>
      <c r="O51">
        <f t="shared" si="2"/>
        <v>4.769865151008581</v>
      </c>
    </row>
    <row r="52" spans="1:15" x14ac:dyDescent="0.3">
      <c r="A52" t="s">
        <v>44</v>
      </c>
      <c r="B52">
        <v>12612</v>
      </c>
      <c r="K52" t="s">
        <v>29</v>
      </c>
      <c r="L52" t="str">
        <f>A63</f>
        <v>E7</v>
      </c>
      <c r="M52">
        <f>B63</f>
        <v>3582</v>
      </c>
      <c r="N52" s="8">
        <f t="shared" si="1"/>
        <v>3.6405512834800695E-2</v>
      </c>
      <c r="O52">
        <f t="shared" si="2"/>
        <v>1.4562205133920278</v>
      </c>
    </row>
    <row r="53" spans="1:15" x14ac:dyDescent="0.3">
      <c r="A53" t="s">
        <v>52</v>
      </c>
      <c r="B53">
        <v>4369</v>
      </c>
      <c r="K53" t="s">
        <v>28</v>
      </c>
      <c r="L53" t="str">
        <f>A51</f>
        <v>D7</v>
      </c>
      <c r="M53">
        <f>B51</f>
        <v>3428</v>
      </c>
      <c r="N53" s="8">
        <f t="shared" si="1"/>
        <v>-2.0803150191314686E-2</v>
      </c>
      <c r="O53">
        <f t="shared" si="2"/>
        <v>-0.83212600765258737</v>
      </c>
    </row>
    <row r="54" spans="1:15" x14ac:dyDescent="0.3">
      <c r="A54" t="s">
        <v>60</v>
      </c>
      <c r="B54">
        <v>3678</v>
      </c>
      <c r="K54" t="s">
        <v>27</v>
      </c>
      <c r="L54" t="str">
        <f>A39</f>
        <v>C7</v>
      </c>
      <c r="M54">
        <f>B39</f>
        <v>3423</v>
      </c>
      <c r="N54" s="8">
        <f t="shared" si="1"/>
        <v>-2.2660574315539209E-2</v>
      </c>
      <c r="O54">
        <f t="shared" si="2"/>
        <v>-0.90642297262156835</v>
      </c>
    </row>
    <row r="55" spans="1:15" x14ac:dyDescent="0.3">
      <c r="A55" t="s">
        <v>68</v>
      </c>
      <c r="B55">
        <v>30554</v>
      </c>
      <c r="K55" t="s">
        <v>26</v>
      </c>
      <c r="L55" t="str">
        <f>A27</f>
        <v>B7</v>
      </c>
      <c r="M55">
        <f>B27</f>
        <v>3489</v>
      </c>
      <c r="N55" s="8">
        <f t="shared" si="1"/>
        <v>1.8574241242245253E-3</v>
      </c>
      <c r="O55">
        <f t="shared" si="2"/>
        <v>7.4296964968981014E-2</v>
      </c>
    </row>
    <row r="56" spans="1:15" x14ac:dyDescent="0.3">
      <c r="A56" t="s">
        <v>76</v>
      </c>
      <c r="B56">
        <v>4066</v>
      </c>
      <c r="K56" t="s">
        <v>25</v>
      </c>
      <c r="L56" t="str">
        <f>A15</f>
        <v>A7</v>
      </c>
      <c r="M56">
        <f>B15</f>
        <v>3520</v>
      </c>
      <c r="N56" s="8">
        <f t="shared" si="1"/>
        <v>1.3373453694416582E-2</v>
      </c>
      <c r="O56">
        <f t="shared" si="2"/>
        <v>0.53493814777666326</v>
      </c>
    </row>
    <row r="57" spans="1:15" x14ac:dyDescent="0.3">
      <c r="A57" t="s">
        <v>94</v>
      </c>
      <c r="B57">
        <v>4712</v>
      </c>
      <c r="K57" t="s">
        <v>34</v>
      </c>
      <c r="L57" t="str">
        <f>A16</f>
        <v>A8</v>
      </c>
      <c r="M57">
        <f>B16</f>
        <v>3833</v>
      </c>
      <c r="N57" s="8">
        <f t="shared" si="1"/>
        <v>0.12964820387087186</v>
      </c>
      <c r="O57">
        <f t="shared" si="2"/>
        <v>5.1859281548348743</v>
      </c>
    </row>
    <row r="58" spans="1:15" x14ac:dyDescent="0.3">
      <c r="A58" t="s">
        <v>95</v>
      </c>
      <c r="B58">
        <v>4099</v>
      </c>
      <c r="K58" t="s">
        <v>35</v>
      </c>
      <c r="L58" t="str">
        <f>A28</f>
        <v>B8</v>
      </c>
      <c r="M58">
        <f>B28</f>
        <v>4817</v>
      </c>
      <c r="N58" s="8">
        <f t="shared" si="1"/>
        <v>0.49518927151825848</v>
      </c>
      <c r="O58">
        <f t="shared" si="2"/>
        <v>19.80757086073034</v>
      </c>
    </row>
    <row r="59" spans="1:15" x14ac:dyDescent="0.3">
      <c r="A59" t="s">
        <v>96</v>
      </c>
      <c r="B59">
        <v>12480</v>
      </c>
      <c r="K59" t="s">
        <v>36</v>
      </c>
      <c r="L59" t="str">
        <f>A40</f>
        <v>C8</v>
      </c>
      <c r="M59">
        <f>B40</f>
        <v>7189</v>
      </c>
      <c r="N59" s="8">
        <f t="shared" si="1"/>
        <v>1.3763512760503733</v>
      </c>
      <c r="O59">
        <f t="shared" si="2"/>
        <v>55.054051042014933</v>
      </c>
    </row>
    <row r="60" spans="1:15" x14ac:dyDescent="0.3">
      <c r="A60" t="s">
        <v>13</v>
      </c>
      <c r="B60">
        <v>3537</v>
      </c>
      <c r="K60" t="s">
        <v>37</v>
      </c>
      <c r="L60" t="str">
        <f>A52</f>
        <v>D8</v>
      </c>
      <c r="M60">
        <f>B52</f>
        <v>12612</v>
      </c>
      <c r="N60" s="8">
        <f t="shared" si="1"/>
        <v>3.3909134811842936</v>
      </c>
      <c r="O60">
        <f t="shared" si="2"/>
        <v>135.63653924737173</v>
      </c>
    </row>
    <row r="61" spans="1:15" x14ac:dyDescent="0.3">
      <c r="A61" t="s">
        <v>21</v>
      </c>
      <c r="B61">
        <v>4397</v>
      </c>
      <c r="K61" t="s">
        <v>38</v>
      </c>
      <c r="L61" t="str">
        <f>A64</f>
        <v>E8</v>
      </c>
      <c r="M61">
        <f>B64</f>
        <v>21442</v>
      </c>
      <c r="N61" s="8">
        <f t="shared" si="1"/>
        <v>6.671124484564805</v>
      </c>
      <c r="O61">
        <f t="shared" si="2"/>
        <v>266.84497938259221</v>
      </c>
    </row>
    <row r="62" spans="1:15" x14ac:dyDescent="0.3">
      <c r="A62" t="s">
        <v>29</v>
      </c>
      <c r="B62">
        <v>6243</v>
      </c>
      <c r="K62" t="s">
        <v>30</v>
      </c>
      <c r="L62" t="str">
        <f>A76</f>
        <v>F8</v>
      </c>
      <c r="M62">
        <f>B76</f>
        <v>35535</v>
      </c>
      <c r="N62" s="8">
        <f t="shared" si="1"/>
        <v>11.906460121104052</v>
      </c>
      <c r="O62">
        <f t="shared" si="2"/>
        <v>476.2584048441621</v>
      </c>
    </row>
    <row r="63" spans="1:15" x14ac:dyDescent="0.3">
      <c r="A63" t="s">
        <v>38</v>
      </c>
      <c r="B63">
        <v>3582</v>
      </c>
      <c r="K63" t="s">
        <v>39</v>
      </c>
      <c r="L63" t="str">
        <f>A88</f>
        <v>G8</v>
      </c>
      <c r="M63">
        <f>B88</f>
        <v>31290</v>
      </c>
      <c r="N63" s="8">
        <f t="shared" si="1"/>
        <v>10.329507039637431</v>
      </c>
      <c r="O63">
        <f t="shared" si="2"/>
        <v>413.18028158549726</v>
      </c>
    </row>
    <row r="64" spans="1:15" x14ac:dyDescent="0.3">
      <c r="A64" t="s">
        <v>45</v>
      </c>
      <c r="B64">
        <v>21442</v>
      </c>
      <c r="K64" t="s">
        <v>40</v>
      </c>
      <c r="L64" t="str">
        <f>A100</f>
        <v>H8</v>
      </c>
      <c r="M64">
        <f>B100</f>
        <v>28201</v>
      </c>
      <c r="N64" s="8">
        <f t="shared" si="1"/>
        <v>9.1819904156915193</v>
      </c>
      <c r="O64">
        <f t="shared" si="2"/>
        <v>367.27961662766074</v>
      </c>
    </row>
    <row r="65" spans="1:15" x14ac:dyDescent="0.3">
      <c r="A65" t="s">
        <v>53</v>
      </c>
      <c r="B65">
        <v>4971</v>
      </c>
      <c r="K65" t="s">
        <v>48</v>
      </c>
      <c r="L65" t="str">
        <f>A101</f>
        <v>H9</v>
      </c>
      <c r="M65">
        <f>B101</f>
        <v>16733</v>
      </c>
      <c r="N65" s="8">
        <f t="shared" si="1"/>
        <v>4.9218024443701474</v>
      </c>
      <c r="O65">
        <f t="shared" si="2"/>
        <v>196.87209777480589</v>
      </c>
    </row>
    <row r="66" spans="1:15" x14ac:dyDescent="0.3">
      <c r="A66" t="s">
        <v>61</v>
      </c>
      <c r="B66">
        <v>3534</v>
      </c>
      <c r="K66" t="s">
        <v>47</v>
      </c>
      <c r="L66" t="str">
        <f>A89</f>
        <v>G9</v>
      </c>
      <c r="M66">
        <f>B89</f>
        <v>8355</v>
      </c>
      <c r="N66" s="8">
        <f t="shared" si="1"/>
        <v>1.8095025818195327</v>
      </c>
      <c r="O66">
        <f t="shared" si="2"/>
        <v>72.380103272781312</v>
      </c>
    </row>
    <row r="67" spans="1:15" x14ac:dyDescent="0.3">
      <c r="A67" t="s">
        <v>69</v>
      </c>
      <c r="B67">
        <v>37035</v>
      </c>
      <c r="K67" t="s">
        <v>46</v>
      </c>
      <c r="L67" t="str">
        <f>A77</f>
        <v>F9</v>
      </c>
      <c r="M67">
        <f>B77</f>
        <v>5946</v>
      </c>
      <c r="N67" s="8">
        <f t="shared" si="1"/>
        <v>0.9145956387681563</v>
      </c>
      <c r="O67">
        <f t="shared" si="2"/>
        <v>36.583825550726253</v>
      </c>
    </row>
    <row r="68" spans="1:15" x14ac:dyDescent="0.3">
      <c r="A68" t="s">
        <v>77</v>
      </c>
      <c r="B68">
        <v>4082</v>
      </c>
      <c r="K68" t="s">
        <v>45</v>
      </c>
      <c r="L68" t="str">
        <f>A65</f>
        <v>E9</v>
      </c>
      <c r="M68">
        <f>B65</f>
        <v>4971</v>
      </c>
      <c r="N68" s="8">
        <f t="shared" si="1"/>
        <v>0.5523979345443738</v>
      </c>
      <c r="O68">
        <f t="shared" si="2"/>
        <v>22.095917381774953</v>
      </c>
    </row>
    <row r="69" spans="1:15" x14ac:dyDescent="0.3">
      <c r="A69" t="s">
        <v>97</v>
      </c>
      <c r="B69">
        <v>3778</v>
      </c>
      <c r="K69" t="s">
        <v>44</v>
      </c>
      <c r="L69" t="str">
        <f>A53</f>
        <v>D9</v>
      </c>
      <c r="M69">
        <f>B53</f>
        <v>4369</v>
      </c>
      <c r="N69" s="8">
        <f t="shared" si="1"/>
        <v>0.32876406998774099</v>
      </c>
      <c r="O69">
        <f t="shared" si="2"/>
        <v>13.15056279950964</v>
      </c>
    </row>
    <row r="70" spans="1:15" x14ac:dyDescent="0.3">
      <c r="A70" t="s">
        <v>98</v>
      </c>
      <c r="B70">
        <v>4515</v>
      </c>
      <c r="K70" t="s">
        <v>43</v>
      </c>
      <c r="L70" t="str">
        <f>A41</f>
        <v>C9</v>
      </c>
      <c r="M70">
        <f>B41</f>
        <v>3979</v>
      </c>
      <c r="N70" s="8">
        <f t="shared" si="1"/>
        <v>0.18388498829822802</v>
      </c>
      <c r="O70">
        <f t="shared" si="2"/>
        <v>7.3553995319291214</v>
      </c>
    </row>
    <row r="71" spans="1:15" x14ac:dyDescent="0.3">
      <c r="A71" t="s">
        <v>99</v>
      </c>
      <c r="B71">
        <v>18724</v>
      </c>
      <c r="K71" t="s">
        <v>42</v>
      </c>
      <c r="L71" t="str">
        <f>A29</f>
        <v>B9</v>
      </c>
      <c r="M71">
        <f>B29</f>
        <v>3961</v>
      </c>
      <c r="N71" s="8">
        <f t="shared" si="1"/>
        <v>0.17719826145101972</v>
      </c>
      <c r="O71">
        <f t="shared" si="2"/>
        <v>7.0879304580407885</v>
      </c>
    </row>
    <row r="72" spans="1:15" x14ac:dyDescent="0.3">
      <c r="A72" t="s">
        <v>14</v>
      </c>
      <c r="B72">
        <v>3520</v>
      </c>
      <c r="K72" t="s">
        <v>41</v>
      </c>
      <c r="L72" t="str">
        <f>A17</f>
        <v>A9</v>
      </c>
      <c r="M72">
        <f>B17</f>
        <v>3965</v>
      </c>
      <c r="N72" s="8">
        <f t="shared" si="1"/>
        <v>0.17868420075039934</v>
      </c>
      <c r="O72">
        <f t="shared" si="2"/>
        <v>7.1473680300159739</v>
      </c>
    </row>
    <row r="73" spans="1:15" x14ac:dyDescent="0.3">
      <c r="A73" t="s">
        <v>22</v>
      </c>
      <c r="B73">
        <v>3695</v>
      </c>
      <c r="K73" t="s">
        <v>49</v>
      </c>
      <c r="L73" t="str">
        <f>A18</f>
        <v>A10</v>
      </c>
      <c r="M73">
        <f>B18</f>
        <v>3688</v>
      </c>
      <c r="N73" s="8">
        <f t="shared" si="1"/>
        <v>7.5782904268360637E-2</v>
      </c>
      <c r="O73">
        <f t="shared" si="2"/>
        <v>3.0313161707344256</v>
      </c>
    </row>
    <row r="74" spans="1:15" x14ac:dyDescent="0.3">
      <c r="A74" t="s">
        <v>32</v>
      </c>
      <c r="B74">
        <v>4965</v>
      </c>
      <c r="K74" t="s">
        <v>50</v>
      </c>
      <c r="L74" t="str">
        <f>A30</f>
        <v>B10</v>
      </c>
      <c r="M74">
        <f>B30</f>
        <v>3595</v>
      </c>
      <c r="N74" s="8">
        <f t="shared" ref="N74:N96" si="3">(M74-I$15)/2691.9</f>
        <v>4.1234815557784466E-2</v>
      </c>
      <c r="O74">
        <f t="shared" ref="O74:O96" si="4">N74*40</f>
        <v>1.6493926223113786</v>
      </c>
    </row>
    <row r="75" spans="1:15" x14ac:dyDescent="0.3">
      <c r="A75" t="s">
        <v>30</v>
      </c>
      <c r="B75">
        <v>3805</v>
      </c>
      <c r="K75" t="s">
        <v>51</v>
      </c>
      <c r="L75" t="str">
        <f>A42</f>
        <v>C10</v>
      </c>
      <c r="M75">
        <f>B42</f>
        <v>3394</v>
      </c>
      <c r="N75" s="8">
        <f t="shared" si="3"/>
        <v>-3.3433634236041454E-2</v>
      </c>
      <c r="O75">
        <f t="shared" si="4"/>
        <v>-1.3373453694416582</v>
      </c>
    </row>
    <row r="76" spans="1:15" x14ac:dyDescent="0.3">
      <c r="A76" t="s">
        <v>46</v>
      </c>
      <c r="B76">
        <v>35535</v>
      </c>
      <c r="K76" t="s">
        <v>52</v>
      </c>
      <c r="L76" t="str">
        <f>A54</f>
        <v>D10</v>
      </c>
      <c r="M76">
        <f>B54</f>
        <v>3678</v>
      </c>
      <c r="N76" s="8">
        <f t="shared" si="3"/>
        <v>7.2068056019911578E-2</v>
      </c>
      <c r="O76">
        <f t="shared" si="4"/>
        <v>2.882722240796463</v>
      </c>
    </row>
    <row r="77" spans="1:15" x14ac:dyDescent="0.3">
      <c r="A77" t="s">
        <v>54</v>
      </c>
      <c r="B77">
        <v>5946</v>
      </c>
      <c r="K77" t="s">
        <v>53</v>
      </c>
      <c r="L77" t="str">
        <f>A66</f>
        <v>E10</v>
      </c>
      <c r="M77">
        <f>B66</f>
        <v>3534</v>
      </c>
      <c r="N77" s="8">
        <f t="shared" si="3"/>
        <v>1.8574241242245253E-2</v>
      </c>
      <c r="O77">
        <f t="shared" si="4"/>
        <v>0.74296964968981016</v>
      </c>
    </row>
    <row r="78" spans="1:15" x14ac:dyDescent="0.3">
      <c r="A78" t="s">
        <v>62</v>
      </c>
      <c r="B78">
        <v>3863</v>
      </c>
      <c r="K78" t="s">
        <v>54</v>
      </c>
      <c r="L78" t="str">
        <f>A78</f>
        <v>F10</v>
      </c>
      <c r="M78">
        <f>B78</f>
        <v>3863</v>
      </c>
      <c r="N78" s="8">
        <f t="shared" si="3"/>
        <v>0.14079274861621902</v>
      </c>
      <c r="O78">
        <f t="shared" si="4"/>
        <v>5.6317099446487608</v>
      </c>
    </row>
    <row r="79" spans="1:15" x14ac:dyDescent="0.3">
      <c r="A79" t="s">
        <v>70</v>
      </c>
      <c r="B79">
        <v>28304</v>
      </c>
      <c r="K79" t="s">
        <v>55</v>
      </c>
      <c r="L79" t="str">
        <f>A90</f>
        <v>G10</v>
      </c>
      <c r="M79">
        <f>B90</f>
        <v>5263</v>
      </c>
      <c r="N79" s="8">
        <f t="shared" si="3"/>
        <v>0.66087150339908618</v>
      </c>
      <c r="O79">
        <f t="shared" si="4"/>
        <v>26.434860135963447</v>
      </c>
    </row>
    <row r="80" spans="1:15" x14ac:dyDescent="0.3">
      <c r="A80" t="s">
        <v>78</v>
      </c>
      <c r="B80">
        <v>3945</v>
      </c>
      <c r="K80" t="s">
        <v>56</v>
      </c>
      <c r="L80" t="str">
        <f>A102</f>
        <v>H10</v>
      </c>
      <c r="M80">
        <f>B102</f>
        <v>7112</v>
      </c>
      <c r="N80" s="8">
        <f t="shared" si="3"/>
        <v>1.3477469445373156</v>
      </c>
      <c r="O80">
        <f t="shared" si="4"/>
        <v>53.909877781492625</v>
      </c>
    </row>
    <row r="81" spans="1:15" x14ac:dyDescent="0.3">
      <c r="A81" t="s">
        <v>100</v>
      </c>
      <c r="B81">
        <v>3484</v>
      </c>
      <c r="K81" t="s">
        <v>64</v>
      </c>
      <c r="L81" t="str">
        <f>A103</f>
        <v>H11</v>
      </c>
      <c r="M81">
        <f>B103</f>
        <v>10780</v>
      </c>
      <c r="N81" s="8">
        <f t="shared" si="3"/>
        <v>2.7103532820684273</v>
      </c>
      <c r="O81">
        <f t="shared" si="4"/>
        <v>108.41413128273709</v>
      </c>
    </row>
    <row r="82" spans="1:15" x14ac:dyDescent="0.3">
      <c r="A82" t="s">
        <v>101</v>
      </c>
      <c r="B82">
        <v>5513</v>
      </c>
      <c r="K82" t="s">
        <v>63</v>
      </c>
      <c r="L82" t="str">
        <f>A91</f>
        <v>G11</v>
      </c>
      <c r="M82">
        <f>B91</f>
        <v>16637</v>
      </c>
      <c r="N82" s="8">
        <f t="shared" si="3"/>
        <v>4.8861399011850368</v>
      </c>
      <c r="O82">
        <f t="shared" si="4"/>
        <v>195.44559604740147</v>
      </c>
    </row>
    <row r="83" spans="1:15" x14ac:dyDescent="0.3">
      <c r="A83" t="s">
        <v>102</v>
      </c>
      <c r="B83">
        <v>23096</v>
      </c>
      <c r="K83" t="s">
        <v>62</v>
      </c>
      <c r="L83" t="str">
        <f>A79</f>
        <v>F11</v>
      </c>
      <c r="M83">
        <f>B79</f>
        <v>28304</v>
      </c>
      <c r="N83" s="8">
        <f t="shared" si="3"/>
        <v>9.2202533526505448</v>
      </c>
      <c r="O83">
        <f t="shared" si="4"/>
        <v>368.81013410602179</v>
      </c>
    </row>
    <row r="84" spans="1:15" x14ac:dyDescent="0.3">
      <c r="A84" t="s">
        <v>15</v>
      </c>
      <c r="B84">
        <v>3399</v>
      </c>
      <c r="K84" t="s">
        <v>61</v>
      </c>
      <c r="L84" t="str">
        <f>A67</f>
        <v>E11</v>
      </c>
      <c r="M84">
        <f>B67</f>
        <v>37035</v>
      </c>
      <c r="N84" s="8">
        <f t="shared" si="3"/>
        <v>12.463687358371411</v>
      </c>
      <c r="O84">
        <f t="shared" si="4"/>
        <v>498.54749433485642</v>
      </c>
    </row>
    <row r="85" spans="1:15" x14ac:dyDescent="0.3">
      <c r="A85" t="s">
        <v>23</v>
      </c>
      <c r="B85">
        <v>3439</v>
      </c>
      <c r="K85" t="s">
        <v>60</v>
      </c>
      <c r="L85" t="str">
        <f>A55</f>
        <v>D11</v>
      </c>
      <c r="M85">
        <f>B55</f>
        <v>30554</v>
      </c>
      <c r="N85" s="8">
        <f t="shared" si="3"/>
        <v>10.056094208551581</v>
      </c>
      <c r="O85">
        <f t="shared" si="4"/>
        <v>402.24376834206328</v>
      </c>
    </row>
    <row r="86" spans="1:15" x14ac:dyDescent="0.3">
      <c r="A86" t="s">
        <v>31</v>
      </c>
      <c r="B86">
        <v>4287</v>
      </c>
      <c r="K86" t="s">
        <v>59</v>
      </c>
      <c r="L86" t="str">
        <f>A43</f>
        <v>C11</v>
      </c>
      <c r="M86">
        <f>B43</f>
        <v>17137</v>
      </c>
      <c r="N86" s="8">
        <f t="shared" si="3"/>
        <v>5.0718823136074889</v>
      </c>
      <c r="O86">
        <f t="shared" si="4"/>
        <v>202.87529254429955</v>
      </c>
    </row>
    <row r="87" spans="1:15" x14ac:dyDescent="0.3">
      <c r="A87" t="s">
        <v>39</v>
      </c>
      <c r="B87">
        <v>3820</v>
      </c>
      <c r="K87" t="s">
        <v>58</v>
      </c>
      <c r="L87" t="str">
        <f>A31</f>
        <v>B11</v>
      </c>
      <c r="M87">
        <f>B31</f>
        <v>9602</v>
      </c>
      <c r="N87" s="8">
        <f t="shared" si="3"/>
        <v>2.2727441584011294</v>
      </c>
      <c r="O87">
        <f t="shared" si="4"/>
        <v>90.90976633604518</v>
      </c>
    </row>
    <row r="88" spans="1:15" x14ac:dyDescent="0.3">
      <c r="A88" t="s">
        <v>47</v>
      </c>
      <c r="B88">
        <v>31290</v>
      </c>
      <c r="K88" t="s">
        <v>57</v>
      </c>
      <c r="L88" t="str">
        <f>A19</f>
        <v>A11</v>
      </c>
      <c r="M88">
        <f>B19</f>
        <v>6754</v>
      </c>
      <c r="N88" s="8">
        <f t="shared" si="3"/>
        <v>1.2147553772428397</v>
      </c>
      <c r="O88">
        <f t="shared" si="4"/>
        <v>48.590215089713588</v>
      </c>
    </row>
    <row r="89" spans="1:15" x14ac:dyDescent="0.3">
      <c r="A89" t="s">
        <v>55</v>
      </c>
      <c r="B89">
        <v>8355</v>
      </c>
      <c r="K89" t="s">
        <v>65</v>
      </c>
      <c r="L89" t="str">
        <f>A20</f>
        <v>A12</v>
      </c>
      <c r="M89">
        <f>B20</f>
        <v>5274</v>
      </c>
      <c r="N89" s="8">
        <f t="shared" si="3"/>
        <v>0.66495783647238005</v>
      </c>
      <c r="O89">
        <f t="shared" si="4"/>
        <v>26.598313458895202</v>
      </c>
    </row>
    <row r="90" spans="1:15" x14ac:dyDescent="0.3">
      <c r="A90" t="s">
        <v>63</v>
      </c>
      <c r="B90">
        <v>5263</v>
      </c>
      <c r="K90" t="s">
        <v>66</v>
      </c>
      <c r="L90" t="str">
        <f>A32</f>
        <v>B12</v>
      </c>
      <c r="M90">
        <f>B32</f>
        <v>4551</v>
      </c>
      <c r="N90" s="8">
        <f t="shared" si="3"/>
        <v>0.39637430810951374</v>
      </c>
      <c r="O90">
        <f t="shared" si="4"/>
        <v>15.854972324380549</v>
      </c>
    </row>
    <row r="91" spans="1:15" x14ac:dyDescent="0.3">
      <c r="A91" t="s">
        <v>71</v>
      </c>
      <c r="B91">
        <v>16637</v>
      </c>
      <c r="K91" t="s">
        <v>67</v>
      </c>
      <c r="L91" t="str">
        <f>A44</f>
        <v>C12</v>
      </c>
      <c r="M91">
        <f>B44</f>
        <v>4101</v>
      </c>
      <c r="N91" s="8">
        <f t="shared" si="3"/>
        <v>0.22920613692930644</v>
      </c>
      <c r="O91">
        <f t="shared" si="4"/>
        <v>9.1682454771722579</v>
      </c>
    </row>
    <row r="92" spans="1:15" x14ac:dyDescent="0.3">
      <c r="A92" t="s">
        <v>79</v>
      </c>
      <c r="B92">
        <v>3737</v>
      </c>
      <c r="K92" t="s">
        <v>68</v>
      </c>
      <c r="L92" t="str">
        <f>A56</f>
        <v>D12</v>
      </c>
      <c r="M92">
        <f>B56</f>
        <v>4066</v>
      </c>
      <c r="N92" s="8">
        <f t="shared" si="3"/>
        <v>0.21620416805973475</v>
      </c>
      <c r="O92">
        <f t="shared" si="4"/>
        <v>8.6481667223893908</v>
      </c>
    </row>
    <row r="93" spans="1:15" x14ac:dyDescent="0.3">
      <c r="A93" t="s">
        <v>103</v>
      </c>
      <c r="B93">
        <v>3446</v>
      </c>
      <c r="K93" t="s">
        <v>69</v>
      </c>
      <c r="L93" t="str">
        <f>A68</f>
        <v>E12</v>
      </c>
      <c r="M93">
        <f>B68</f>
        <v>4082</v>
      </c>
      <c r="N93" s="8">
        <f t="shared" si="3"/>
        <v>0.22214792525725324</v>
      </c>
      <c r="O93">
        <f t="shared" si="4"/>
        <v>8.8859170102901288</v>
      </c>
    </row>
    <row r="94" spans="1:15" x14ac:dyDescent="0.3">
      <c r="A94" t="s">
        <v>104</v>
      </c>
      <c r="B94">
        <v>8133</v>
      </c>
      <c r="K94" t="s">
        <v>70</v>
      </c>
      <c r="L94" t="str">
        <f>A80</f>
        <v>F12</v>
      </c>
      <c r="M94">
        <f>B80</f>
        <v>3945</v>
      </c>
      <c r="N94" s="8">
        <f t="shared" si="3"/>
        <v>0.17125450425350125</v>
      </c>
      <c r="O94">
        <f t="shared" si="4"/>
        <v>6.8501801701400495</v>
      </c>
    </row>
    <row r="95" spans="1:15" x14ac:dyDescent="0.3">
      <c r="A95" t="s">
        <v>105</v>
      </c>
      <c r="B95">
        <v>16785</v>
      </c>
      <c r="K95" t="s">
        <v>71</v>
      </c>
      <c r="L95" t="str">
        <f>A92</f>
        <v>G12</v>
      </c>
      <c r="M95">
        <f>B92</f>
        <v>3737</v>
      </c>
      <c r="N95" s="8">
        <f t="shared" si="3"/>
        <v>9.3985660685760988E-2</v>
      </c>
      <c r="O95">
        <f t="shared" si="4"/>
        <v>3.7594264274304394</v>
      </c>
    </row>
    <row r="96" spans="1:15" x14ac:dyDescent="0.3">
      <c r="A96" t="s">
        <v>16</v>
      </c>
      <c r="B96">
        <v>3423</v>
      </c>
      <c r="K96" t="s">
        <v>72</v>
      </c>
      <c r="L96" t="str">
        <f>A104</f>
        <v>H12</v>
      </c>
      <c r="M96">
        <f>B104</f>
        <v>3653</v>
      </c>
      <c r="N96" s="8">
        <f t="shared" si="3"/>
        <v>6.2780935398788956E-2</v>
      </c>
      <c r="O96">
        <f t="shared" si="4"/>
        <v>2.511237415951558</v>
      </c>
    </row>
    <row r="97" spans="1:2" x14ac:dyDescent="0.3">
      <c r="A97" t="s">
        <v>24</v>
      </c>
      <c r="B97">
        <v>3383</v>
      </c>
    </row>
    <row r="98" spans="1:2" x14ac:dyDescent="0.3">
      <c r="A98" t="s">
        <v>33</v>
      </c>
      <c r="B98">
        <v>3872</v>
      </c>
    </row>
    <row r="99" spans="1:2" x14ac:dyDescent="0.3">
      <c r="A99" t="s">
        <v>40</v>
      </c>
      <c r="B99">
        <v>3910</v>
      </c>
    </row>
    <row r="100" spans="1:2" x14ac:dyDescent="0.3">
      <c r="A100" t="s">
        <v>48</v>
      </c>
      <c r="B100">
        <v>28201</v>
      </c>
    </row>
    <row r="101" spans="1:2" x14ac:dyDescent="0.3">
      <c r="A101" t="s">
        <v>56</v>
      </c>
      <c r="B101">
        <v>16733</v>
      </c>
    </row>
    <row r="102" spans="1:2" x14ac:dyDescent="0.3">
      <c r="A102" t="s">
        <v>64</v>
      </c>
      <c r="B102">
        <v>7112</v>
      </c>
    </row>
    <row r="103" spans="1:2" x14ac:dyDescent="0.3">
      <c r="A103" t="s">
        <v>72</v>
      </c>
      <c r="B103">
        <v>10780</v>
      </c>
    </row>
    <row r="104" spans="1:2" x14ac:dyDescent="0.3">
      <c r="A104" t="s">
        <v>80</v>
      </c>
      <c r="B104">
        <v>3653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G9" sqref="G9:G14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64991</v>
      </c>
      <c r="D2">
        <v>3420</v>
      </c>
      <c r="E2">
        <v>3882</v>
      </c>
      <c r="F2">
        <v>3648</v>
      </c>
      <c r="G2">
        <v>36743</v>
      </c>
      <c r="H2">
        <v>39814</v>
      </c>
      <c r="I2">
        <v>3490</v>
      </c>
      <c r="J2">
        <v>3775</v>
      </c>
      <c r="K2">
        <v>3878</v>
      </c>
      <c r="L2">
        <v>3688</v>
      </c>
      <c r="M2">
        <v>6525</v>
      </c>
      <c r="N2">
        <v>5189</v>
      </c>
      <c r="O2">
        <v>41906</v>
      </c>
      <c r="P2">
        <v>3410</v>
      </c>
      <c r="Q2">
        <v>4440</v>
      </c>
      <c r="R2">
        <v>3536</v>
      </c>
      <c r="S2">
        <v>17029</v>
      </c>
      <c r="T2">
        <v>33835</v>
      </c>
      <c r="U2">
        <v>3446</v>
      </c>
      <c r="V2">
        <v>4815</v>
      </c>
      <c r="W2">
        <v>3922</v>
      </c>
      <c r="X2">
        <v>3523</v>
      </c>
      <c r="Y2">
        <v>9113</v>
      </c>
      <c r="Z2">
        <v>4380</v>
      </c>
      <c r="AA2">
        <v>23134</v>
      </c>
      <c r="AB2">
        <v>3440</v>
      </c>
      <c r="AC2">
        <v>4969</v>
      </c>
      <c r="AD2">
        <v>3520</v>
      </c>
      <c r="AE2">
        <v>8306</v>
      </c>
      <c r="AF2">
        <v>18806</v>
      </c>
      <c r="AG2">
        <v>3438</v>
      </c>
      <c r="AH2">
        <v>6875</v>
      </c>
      <c r="AI2">
        <v>3903</v>
      </c>
      <c r="AJ2">
        <v>3445</v>
      </c>
      <c r="AK2">
        <v>16227</v>
      </c>
      <c r="AL2">
        <v>4005</v>
      </c>
      <c r="AM2">
        <v>8113</v>
      </c>
      <c r="AN2">
        <v>3747</v>
      </c>
      <c r="AO2">
        <v>6655</v>
      </c>
      <c r="AP2">
        <v>3508</v>
      </c>
      <c r="AQ2">
        <v>5389</v>
      </c>
      <c r="AR2">
        <v>9108</v>
      </c>
      <c r="AS2">
        <v>3404</v>
      </c>
      <c r="AT2">
        <v>11751</v>
      </c>
      <c r="AU2">
        <v>4301</v>
      </c>
      <c r="AV2">
        <v>3428</v>
      </c>
      <c r="AW2">
        <v>27579</v>
      </c>
      <c r="AX2">
        <v>3997</v>
      </c>
      <c r="AY2">
        <v>4591</v>
      </c>
      <c r="AZ2">
        <v>4079</v>
      </c>
      <c r="BA2">
        <v>11984</v>
      </c>
      <c r="BB2">
        <v>3506</v>
      </c>
      <c r="BC2">
        <v>4322</v>
      </c>
      <c r="BD2">
        <v>5984</v>
      </c>
      <c r="BE2">
        <v>3551</v>
      </c>
      <c r="BF2">
        <v>20827</v>
      </c>
      <c r="BG2">
        <v>4905</v>
      </c>
      <c r="BH2">
        <v>3520</v>
      </c>
      <c r="BI2">
        <v>33913</v>
      </c>
      <c r="BJ2">
        <v>3928</v>
      </c>
      <c r="BK2">
        <v>3740</v>
      </c>
      <c r="BL2">
        <v>4415</v>
      </c>
      <c r="BM2">
        <v>17982</v>
      </c>
      <c r="BN2">
        <v>3448</v>
      </c>
      <c r="BO2">
        <v>3663</v>
      </c>
      <c r="BP2">
        <v>4849</v>
      </c>
      <c r="BQ2">
        <v>3694</v>
      </c>
      <c r="BR2">
        <v>32681</v>
      </c>
      <c r="BS2">
        <v>5792</v>
      </c>
      <c r="BT2">
        <v>3765</v>
      </c>
      <c r="BU2">
        <v>27207</v>
      </c>
      <c r="BV2">
        <v>3825</v>
      </c>
      <c r="BW2">
        <v>3489</v>
      </c>
      <c r="BX2">
        <v>5440</v>
      </c>
      <c r="BY2">
        <v>22012</v>
      </c>
      <c r="BZ2">
        <v>3387</v>
      </c>
      <c r="CA2">
        <v>3470</v>
      </c>
      <c r="CB2">
        <v>4262</v>
      </c>
      <c r="CC2">
        <v>3901</v>
      </c>
      <c r="CD2">
        <v>30087</v>
      </c>
      <c r="CE2">
        <v>8125</v>
      </c>
      <c r="CF2">
        <v>5203</v>
      </c>
      <c r="CG2">
        <v>15706</v>
      </c>
      <c r="CH2">
        <v>3694</v>
      </c>
      <c r="CI2">
        <v>3491</v>
      </c>
      <c r="CJ2">
        <v>7985</v>
      </c>
      <c r="CK2">
        <v>16214</v>
      </c>
      <c r="CL2">
        <v>3410</v>
      </c>
      <c r="CM2">
        <v>3419</v>
      </c>
      <c r="CN2">
        <v>3841</v>
      </c>
      <c r="CO2">
        <v>3986</v>
      </c>
      <c r="CP2">
        <v>26530</v>
      </c>
      <c r="CQ2">
        <v>16200</v>
      </c>
      <c r="CR2">
        <v>6781</v>
      </c>
      <c r="CS2">
        <v>10272</v>
      </c>
      <c r="CT2">
        <v>3600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64991</v>
      </c>
      <c r="G9">
        <f>'Plate 1'!G9</f>
        <v>30</v>
      </c>
      <c r="H9" t="str">
        <f t="shared" ref="H9:I9" si="0">A9</f>
        <v>A1</v>
      </c>
      <c r="I9">
        <f t="shared" si="0"/>
        <v>64991</v>
      </c>
      <c r="K9" t="s">
        <v>82</v>
      </c>
      <c r="L9" t="str">
        <f>A10</f>
        <v>A2</v>
      </c>
      <c r="M9">
        <f>B10</f>
        <v>3420</v>
      </c>
      <c r="N9" s="8">
        <f>(M9-I$15)/2571.3</f>
        <v>-2.6834675067086686E-2</v>
      </c>
      <c r="O9">
        <f>N9*40</f>
        <v>-1.0733870026834675</v>
      </c>
    </row>
    <row r="10" spans="1:98" x14ac:dyDescent="0.3">
      <c r="A10" t="s">
        <v>83</v>
      </c>
      <c r="B10">
        <v>3420</v>
      </c>
      <c r="G10">
        <f>'Plate 1'!G10</f>
        <v>15</v>
      </c>
      <c r="H10" t="str">
        <f>A21</f>
        <v>B1</v>
      </c>
      <c r="I10">
        <f>B21</f>
        <v>41906</v>
      </c>
      <c r="K10" t="s">
        <v>85</v>
      </c>
      <c r="L10" t="str">
        <f>A22</f>
        <v>B2</v>
      </c>
      <c r="M10">
        <f>B22</f>
        <v>3410</v>
      </c>
      <c r="N10" s="8">
        <f t="shared" ref="N10:N73" si="1">(M10-I$15)/2571.3</f>
        <v>-3.0723758410142726E-2</v>
      </c>
      <c r="O10">
        <f t="shared" ref="O10:O73" si="2">N10*40</f>
        <v>-1.2289503364057091</v>
      </c>
    </row>
    <row r="11" spans="1:98" x14ac:dyDescent="0.3">
      <c r="A11" t="s">
        <v>84</v>
      </c>
      <c r="B11">
        <v>3882</v>
      </c>
      <c r="G11">
        <f>'Plate 1'!G11</f>
        <v>7.5</v>
      </c>
      <c r="H11" t="str">
        <f>A33</f>
        <v>C1</v>
      </c>
      <c r="I11">
        <f>B33</f>
        <v>23134</v>
      </c>
      <c r="K11" t="s">
        <v>88</v>
      </c>
      <c r="L11" t="str">
        <f>A34</f>
        <v>C2</v>
      </c>
      <c r="M11">
        <f>B34</f>
        <v>3440</v>
      </c>
      <c r="N11" s="8">
        <f t="shared" si="1"/>
        <v>-1.9056508380974602E-2</v>
      </c>
      <c r="O11">
        <f t="shared" si="2"/>
        <v>-0.76226033523898407</v>
      </c>
    </row>
    <row r="12" spans="1:98" x14ac:dyDescent="0.3">
      <c r="A12" t="s">
        <v>9</v>
      </c>
      <c r="B12">
        <v>3648</v>
      </c>
      <c r="G12">
        <f>'Plate 1'!G12</f>
        <v>1.875</v>
      </c>
      <c r="H12" t="str">
        <f>A45</f>
        <v>D1</v>
      </c>
      <c r="I12">
        <f>B45</f>
        <v>8113</v>
      </c>
      <c r="K12" t="s">
        <v>91</v>
      </c>
      <c r="L12" t="str">
        <f>A46</f>
        <v>D2</v>
      </c>
      <c r="M12">
        <f>B46</f>
        <v>3747</v>
      </c>
      <c r="N12" s="8">
        <f t="shared" si="1"/>
        <v>0.10033835025084586</v>
      </c>
      <c r="O12">
        <f t="shared" si="2"/>
        <v>4.013534010033835</v>
      </c>
    </row>
    <row r="13" spans="1:98" x14ac:dyDescent="0.3">
      <c r="A13" t="s">
        <v>17</v>
      </c>
      <c r="B13">
        <v>36743</v>
      </c>
      <c r="G13">
        <f>'Plate 1'!G13</f>
        <v>0.46875</v>
      </c>
      <c r="H13" t="str">
        <f>A57</f>
        <v>E1</v>
      </c>
      <c r="I13">
        <f>B57</f>
        <v>4591</v>
      </c>
      <c r="K13" t="s">
        <v>94</v>
      </c>
      <c r="L13" t="str">
        <f>A58</f>
        <v>E2</v>
      </c>
      <c r="M13">
        <f>B58</f>
        <v>4079</v>
      </c>
      <c r="N13" s="8">
        <f t="shared" si="1"/>
        <v>0.22945591724030645</v>
      </c>
      <c r="O13">
        <f t="shared" si="2"/>
        <v>9.1782366896122589</v>
      </c>
    </row>
    <row r="14" spans="1:98" x14ac:dyDescent="0.3">
      <c r="A14" t="s">
        <v>25</v>
      </c>
      <c r="B14">
        <v>39814</v>
      </c>
      <c r="G14">
        <f>'Plate 1'!G14</f>
        <v>0.1171875</v>
      </c>
      <c r="H14" t="str">
        <f>A69</f>
        <v>F1</v>
      </c>
      <c r="I14">
        <f>B69</f>
        <v>3740</v>
      </c>
      <c r="K14" t="s">
        <v>97</v>
      </c>
      <c r="L14" t="str">
        <f>A70</f>
        <v>F2</v>
      </c>
      <c r="M14">
        <f>B70</f>
        <v>4415</v>
      </c>
      <c r="N14" s="8">
        <f t="shared" si="1"/>
        <v>0.36012911756698945</v>
      </c>
      <c r="O14">
        <f t="shared" si="2"/>
        <v>14.405164702679578</v>
      </c>
    </row>
    <row r="15" spans="1:98" x14ac:dyDescent="0.3">
      <c r="A15" t="s">
        <v>34</v>
      </c>
      <c r="B15">
        <v>3490</v>
      </c>
      <c r="G15">
        <f>'Plate 1'!G15</f>
        <v>0</v>
      </c>
      <c r="H15" t="str">
        <f>A81</f>
        <v>G1</v>
      </c>
      <c r="I15">
        <f>B81</f>
        <v>3489</v>
      </c>
      <c r="K15" t="s">
        <v>100</v>
      </c>
      <c r="L15" t="str">
        <f>A82</f>
        <v>G2</v>
      </c>
      <c r="M15">
        <f>B82</f>
        <v>5440</v>
      </c>
      <c r="N15" s="8">
        <f t="shared" si="1"/>
        <v>0.75876016023023363</v>
      </c>
      <c r="O15">
        <f t="shared" si="2"/>
        <v>30.350406409209345</v>
      </c>
    </row>
    <row r="16" spans="1:98" x14ac:dyDescent="0.3">
      <c r="A16" t="s">
        <v>41</v>
      </c>
      <c r="B16">
        <v>3775</v>
      </c>
      <c r="H16" t="s">
        <v>119</v>
      </c>
      <c r="I16">
        <f>SLOPE(I10:I15, G10:G15)</f>
        <v>2574.5318626893581</v>
      </c>
      <c r="K16" t="s">
        <v>103</v>
      </c>
      <c r="L16" t="str">
        <f>A94</f>
        <v>H2</v>
      </c>
      <c r="M16">
        <f>B94</f>
        <v>7985</v>
      </c>
      <c r="N16" s="8">
        <f t="shared" si="1"/>
        <v>1.7485318710379962</v>
      </c>
      <c r="O16">
        <f t="shared" si="2"/>
        <v>69.941274841519856</v>
      </c>
    </row>
    <row r="17" spans="1:15" x14ac:dyDescent="0.3">
      <c r="A17" t="s">
        <v>49</v>
      </c>
      <c r="B17">
        <v>3878</v>
      </c>
      <c r="K17" t="s">
        <v>104</v>
      </c>
      <c r="L17" t="str">
        <f>A95</f>
        <v>H3</v>
      </c>
      <c r="M17">
        <f>B95</f>
        <v>16214</v>
      </c>
      <c r="N17" s="8">
        <f t="shared" si="1"/>
        <v>4.9488585540388126</v>
      </c>
      <c r="O17">
        <f t="shared" si="2"/>
        <v>197.95434216155252</v>
      </c>
    </row>
    <row r="18" spans="1:15" x14ac:dyDescent="0.3">
      <c r="A18" t="s">
        <v>57</v>
      </c>
      <c r="B18">
        <v>3688</v>
      </c>
      <c r="K18" t="s">
        <v>101</v>
      </c>
      <c r="L18" t="str">
        <f>A83</f>
        <v>G3</v>
      </c>
      <c r="M18">
        <f>B83</f>
        <v>22012</v>
      </c>
      <c r="N18" s="8">
        <f t="shared" si="1"/>
        <v>7.2037490763427057</v>
      </c>
      <c r="O18">
        <f t="shared" si="2"/>
        <v>288.14996305370823</v>
      </c>
    </row>
    <row r="19" spans="1:15" x14ac:dyDescent="0.3">
      <c r="A19" t="s">
        <v>65</v>
      </c>
      <c r="B19">
        <v>6525</v>
      </c>
      <c r="K19" t="s">
        <v>98</v>
      </c>
      <c r="L19" t="str">
        <f>A71</f>
        <v>F3</v>
      </c>
      <c r="M19">
        <f>B71</f>
        <v>17982</v>
      </c>
      <c r="N19" s="8">
        <f t="shared" si="1"/>
        <v>5.6364484890911211</v>
      </c>
      <c r="O19">
        <f t="shared" si="2"/>
        <v>225.45793956364486</v>
      </c>
    </row>
    <row r="20" spans="1:15" x14ac:dyDescent="0.3">
      <c r="A20" t="s">
        <v>73</v>
      </c>
      <c r="B20">
        <v>5189</v>
      </c>
      <c r="K20" t="s">
        <v>95</v>
      </c>
      <c r="L20" t="str">
        <f>A59</f>
        <v>E3</v>
      </c>
      <c r="M20">
        <f>B59</f>
        <v>11984</v>
      </c>
      <c r="N20" s="8">
        <f t="shared" si="1"/>
        <v>3.3037762999261071</v>
      </c>
      <c r="O20">
        <f t="shared" si="2"/>
        <v>132.15105199704428</v>
      </c>
    </row>
    <row r="21" spans="1:15" x14ac:dyDescent="0.3">
      <c r="A21" t="s">
        <v>85</v>
      </c>
      <c r="B21">
        <v>41906</v>
      </c>
      <c r="K21" t="s">
        <v>92</v>
      </c>
      <c r="L21" t="str">
        <f>A47</f>
        <v>D3</v>
      </c>
      <c r="M21">
        <f>B47</f>
        <v>6655</v>
      </c>
      <c r="N21" s="8">
        <f t="shared" si="1"/>
        <v>1.2312837864115427</v>
      </c>
      <c r="O21">
        <f t="shared" si="2"/>
        <v>49.251351456461705</v>
      </c>
    </row>
    <row r="22" spans="1:15" x14ac:dyDescent="0.3">
      <c r="A22" t="s">
        <v>86</v>
      </c>
      <c r="B22">
        <v>3410</v>
      </c>
      <c r="K22" t="s">
        <v>89</v>
      </c>
      <c r="L22" t="str">
        <f>A35</f>
        <v>C3</v>
      </c>
      <c r="M22">
        <f>B35</f>
        <v>4969</v>
      </c>
      <c r="N22" s="8">
        <f t="shared" si="1"/>
        <v>0.57558433477229409</v>
      </c>
      <c r="O22">
        <f t="shared" si="2"/>
        <v>23.023373390891763</v>
      </c>
    </row>
    <row r="23" spans="1:15" x14ac:dyDescent="0.3">
      <c r="A23" t="s">
        <v>87</v>
      </c>
      <c r="B23">
        <v>4440</v>
      </c>
      <c r="K23" t="s">
        <v>86</v>
      </c>
      <c r="L23" t="str">
        <f>A23</f>
        <v>B3</v>
      </c>
      <c r="M23">
        <f>B23</f>
        <v>4440</v>
      </c>
      <c r="N23" s="8">
        <f t="shared" si="1"/>
        <v>0.36985182592462956</v>
      </c>
      <c r="O23">
        <f t="shared" si="2"/>
        <v>14.794073036985182</v>
      </c>
    </row>
    <row r="24" spans="1:15" x14ac:dyDescent="0.3">
      <c r="A24" t="s">
        <v>10</v>
      </c>
      <c r="B24">
        <v>3536</v>
      </c>
      <c r="K24" t="s">
        <v>83</v>
      </c>
      <c r="L24" t="str">
        <f>A11</f>
        <v>A3</v>
      </c>
      <c r="M24">
        <f>B11</f>
        <v>3882</v>
      </c>
      <c r="N24" s="8">
        <f t="shared" si="1"/>
        <v>0.15284097538210242</v>
      </c>
      <c r="O24">
        <f t="shared" si="2"/>
        <v>6.1136390152840967</v>
      </c>
    </row>
    <row r="25" spans="1:15" x14ac:dyDescent="0.3">
      <c r="A25" t="s">
        <v>18</v>
      </c>
      <c r="B25">
        <v>17029</v>
      </c>
      <c r="K25" t="s">
        <v>84</v>
      </c>
      <c r="L25" t="str">
        <f>A12</f>
        <v>A4</v>
      </c>
      <c r="M25">
        <f>B12</f>
        <v>3648</v>
      </c>
      <c r="N25" s="8">
        <f t="shared" si="1"/>
        <v>6.1836425154591056E-2</v>
      </c>
      <c r="O25">
        <f t="shared" si="2"/>
        <v>2.4734570061836423</v>
      </c>
    </row>
    <row r="26" spans="1:15" x14ac:dyDescent="0.3">
      <c r="A26" t="s">
        <v>26</v>
      </c>
      <c r="B26">
        <v>33835</v>
      </c>
      <c r="K26" t="s">
        <v>87</v>
      </c>
      <c r="L26" t="str">
        <f>A24</f>
        <v>B4</v>
      </c>
      <c r="M26">
        <f>B24</f>
        <v>3536</v>
      </c>
      <c r="N26" s="8">
        <f t="shared" si="1"/>
        <v>1.8278691712363394E-2</v>
      </c>
      <c r="O26">
        <f t="shared" si="2"/>
        <v>0.73114766849453572</v>
      </c>
    </row>
    <row r="27" spans="1:15" x14ac:dyDescent="0.3">
      <c r="A27" t="s">
        <v>35</v>
      </c>
      <c r="B27">
        <v>3446</v>
      </c>
      <c r="K27" t="s">
        <v>90</v>
      </c>
      <c r="L27" t="str">
        <f>A36</f>
        <v>C4</v>
      </c>
      <c r="M27">
        <f>B36</f>
        <v>3520</v>
      </c>
      <c r="N27" s="8">
        <f t="shared" si="1"/>
        <v>1.2056158363473728E-2</v>
      </c>
      <c r="O27">
        <f t="shared" si="2"/>
        <v>0.48224633453894911</v>
      </c>
    </row>
    <row r="28" spans="1:15" x14ac:dyDescent="0.3">
      <c r="A28" t="s">
        <v>42</v>
      </c>
      <c r="B28">
        <v>4815</v>
      </c>
      <c r="K28" t="s">
        <v>93</v>
      </c>
      <c r="L28" t="str">
        <f>A48</f>
        <v>D4</v>
      </c>
      <c r="M28">
        <f>B48</f>
        <v>3508</v>
      </c>
      <c r="N28" s="8">
        <f t="shared" si="1"/>
        <v>7.389258351806479E-3</v>
      </c>
      <c r="O28">
        <f t="shared" si="2"/>
        <v>0.29557033407225919</v>
      </c>
    </row>
    <row r="29" spans="1:15" x14ac:dyDescent="0.3">
      <c r="A29" t="s">
        <v>50</v>
      </c>
      <c r="B29">
        <v>3922</v>
      </c>
      <c r="K29" t="s">
        <v>96</v>
      </c>
      <c r="L29" t="str">
        <f>A60</f>
        <v>E4</v>
      </c>
      <c r="M29">
        <f>B60</f>
        <v>3506</v>
      </c>
      <c r="N29" s="8">
        <f t="shared" si="1"/>
        <v>6.6114416831952703E-3</v>
      </c>
      <c r="O29">
        <f t="shared" si="2"/>
        <v>0.26445766732781084</v>
      </c>
    </row>
    <row r="30" spans="1:15" x14ac:dyDescent="0.3">
      <c r="A30" t="s">
        <v>58</v>
      </c>
      <c r="B30">
        <v>3523</v>
      </c>
      <c r="K30" t="s">
        <v>99</v>
      </c>
      <c r="L30" t="str">
        <f>A72</f>
        <v>F4</v>
      </c>
      <c r="M30">
        <f>B72</f>
        <v>3448</v>
      </c>
      <c r="N30" s="8">
        <f t="shared" si="1"/>
        <v>-1.5945241706529771E-2</v>
      </c>
      <c r="O30">
        <f t="shared" si="2"/>
        <v>-0.6378096682611909</v>
      </c>
    </row>
    <row r="31" spans="1:15" x14ac:dyDescent="0.3">
      <c r="A31" t="s">
        <v>66</v>
      </c>
      <c r="B31">
        <v>9113</v>
      </c>
      <c r="K31" t="s">
        <v>102</v>
      </c>
      <c r="L31" t="str">
        <f>A84</f>
        <v>G4</v>
      </c>
      <c r="M31">
        <f>B84</f>
        <v>3387</v>
      </c>
      <c r="N31" s="8">
        <f t="shared" si="1"/>
        <v>-3.9668650099171622E-2</v>
      </c>
      <c r="O31">
        <f t="shared" si="2"/>
        <v>-1.5867460039668648</v>
      </c>
    </row>
    <row r="32" spans="1:15" x14ac:dyDescent="0.3">
      <c r="A32" t="s">
        <v>74</v>
      </c>
      <c r="B32">
        <v>4380</v>
      </c>
      <c r="K32" t="s">
        <v>105</v>
      </c>
      <c r="L32" t="str">
        <f>A96</f>
        <v>H4</v>
      </c>
      <c r="M32">
        <f>B96</f>
        <v>3410</v>
      </c>
      <c r="N32" s="8">
        <f t="shared" si="1"/>
        <v>-3.0723758410142726E-2</v>
      </c>
      <c r="O32">
        <f t="shared" si="2"/>
        <v>-1.2289503364057091</v>
      </c>
    </row>
    <row r="33" spans="1:15" x14ac:dyDescent="0.3">
      <c r="A33" t="s">
        <v>88</v>
      </c>
      <c r="B33">
        <v>23134</v>
      </c>
      <c r="K33" t="s">
        <v>16</v>
      </c>
      <c r="L33" t="str">
        <f>A97</f>
        <v>H5</v>
      </c>
      <c r="M33">
        <f>B97</f>
        <v>3419</v>
      </c>
      <c r="N33" s="8">
        <f t="shared" si="1"/>
        <v>-2.722358340139229E-2</v>
      </c>
      <c r="O33">
        <f t="shared" si="2"/>
        <v>-1.0889433360556917</v>
      </c>
    </row>
    <row r="34" spans="1:15" x14ac:dyDescent="0.3">
      <c r="A34" t="s">
        <v>89</v>
      </c>
      <c r="B34">
        <v>3440</v>
      </c>
      <c r="K34" t="s">
        <v>15</v>
      </c>
      <c r="L34" t="str">
        <f>A85</f>
        <v>G5</v>
      </c>
      <c r="M34">
        <f>B85</f>
        <v>3470</v>
      </c>
      <c r="N34" s="8">
        <f t="shared" si="1"/>
        <v>-7.389258351806479E-3</v>
      </c>
      <c r="O34">
        <f t="shared" si="2"/>
        <v>-0.29557033407225919</v>
      </c>
    </row>
    <row r="35" spans="1:15" x14ac:dyDescent="0.3">
      <c r="A35" t="s">
        <v>90</v>
      </c>
      <c r="B35">
        <v>4969</v>
      </c>
      <c r="K35" t="s">
        <v>14</v>
      </c>
      <c r="L35" t="str">
        <f>A73</f>
        <v>F5</v>
      </c>
      <c r="M35">
        <f>B73</f>
        <v>3663</v>
      </c>
      <c r="N35" s="8">
        <f t="shared" si="1"/>
        <v>6.7670050169175114E-2</v>
      </c>
      <c r="O35">
        <f t="shared" si="2"/>
        <v>2.7068020067670044</v>
      </c>
    </row>
    <row r="36" spans="1:15" x14ac:dyDescent="0.3">
      <c r="A36" t="s">
        <v>11</v>
      </c>
      <c r="B36">
        <v>3520</v>
      </c>
      <c r="K36" t="s">
        <v>13</v>
      </c>
      <c r="L36" t="str">
        <f>A61</f>
        <v>E5</v>
      </c>
      <c r="M36">
        <f>B61</f>
        <v>4322</v>
      </c>
      <c r="N36" s="8">
        <f t="shared" si="1"/>
        <v>0.32396064247656825</v>
      </c>
      <c r="O36">
        <f t="shared" si="2"/>
        <v>12.95842569906273</v>
      </c>
    </row>
    <row r="37" spans="1:15" x14ac:dyDescent="0.3">
      <c r="A37" t="s">
        <v>19</v>
      </c>
      <c r="B37">
        <v>8306</v>
      </c>
      <c r="K37" t="s">
        <v>12</v>
      </c>
      <c r="L37" t="str">
        <f>A49</f>
        <v>D5</v>
      </c>
      <c r="M37">
        <f>B49</f>
        <v>5389</v>
      </c>
      <c r="N37" s="8">
        <f t="shared" si="1"/>
        <v>0.73892583518064792</v>
      </c>
      <c r="O37">
        <f t="shared" si="2"/>
        <v>29.557033407225916</v>
      </c>
    </row>
    <row r="38" spans="1:15" x14ac:dyDescent="0.3">
      <c r="A38" t="s">
        <v>27</v>
      </c>
      <c r="B38">
        <v>18806</v>
      </c>
      <c r="K38" t="s">
        <v>11</v>
      </c>
      <c r="L38" t="str">
        <f>A37</f>
        <v>C5</v>
      </c>
      <c r="M38">
        <f>B37</f>
        <v>8306</v>
      </c>
      <c r="N38" s="8">
        <f t="shared" si="1"/>
        <v>1.8733714463500952</v>
      </c>
      <c r="O38">
        <f t="shared" si="2"/>
        <v>74.934857854003809</v>
      </c>
    </row>
    <row r="39" spans="1:15" x14ac:dyDescent="0.3">
      <c r="A39" t="s">
        <v>36</v>
      </c>
      <c r="B39">
        <v>3438</v>
      </c>
      <c r="K39" t="s">
        <v>10</v>
      </c>
      <c r="L39" t="str">
        <f>A25</f>
        <v>B5</v>
      </c>
      <c r="M39">
        <f>B25</f>
        <v>17029</v>
      </c>
      <c r="N39" s="8">
        <f t="shared" si="1"/>
        <v>5.2658188464978801</v>
      </c>
      <c r="O39">
        <f t="shared" si="2"/>
        <v>210.6327538599152</v>
      </c>
    </row>
    <row r="40" spans="1:15" x14ac:dyDescent="0.3">
      <c r="A40" t="s">
        <v>43</v>
      </c>
      <c r="B40">
        <v>6875</v>
      </c>
      <c r="K40" t="s">
        <v>9</v>
      </c>
      <c r="L40" t="str">
        <f>A13</f>
        <v>A5</v>
      </c>
      <c r="M40">
        <f>B13</f>
        <v>36743</v>
      </c>
      <c r="N40" s="8">
        <f t="shared" si="1"/>
        <v>12.93275774899856</v>
      </c>
      <c r="O40">
        <f t="shared" si="2"/>
        <v>517.3103099599424</v>
      </c>
    </row>
    <row r="41" spans="1:15" x14ac:dyDescent="0.3">
      <c r="A41" t="s">
        <v>51</v>
      </c>
      <c r="B41">
        <v>3903</v>
      </c>
      <c r="K41" t="s">
        <v>17</v>
      </c>
      <c r="L41" t="str">
        <f>A14</f>
        <v>A6</v>
      </c>
      <c r="M41">
        <f>B14</f>
        <v>39814</v>
      </c>
      <c r="N41" s="8">
        <f t="shared" si="1"/>
        <v>14.12709524365107</v>
      </c>
      <c r="O41">
        <f t="shared" si="2"/>
        <v>565.08380974604279</v>
      </c>
    </row>
    <row r="42" spans="1:15" x14ac:dyDescent="0.3">
      <c r="A42" t="s">
        <v>59</v>
      </c>
      <c r="B42">
        <v>3445</v>
      </c>
      <c r="K42" t="s">
        <v>18</v>
      </c>
      <c r="L42" t="str">
        <f>A26</f>
        <v>B6</v>
      </c>
      <c r="M42">
        <f>B26</f>
        <v>33835</v>
      </c>
      <c r="N42" s="8">
        <f t="shared" si="1"/>
        <v>11.801812312837864</v>
      </c>
      <c r="O42">
        <f t="shared" si="2"/>
        <v>472.07249251351459</v>
      </c>
    </row>
    <row r="43" spans="1:15" x14ac:dyDescent="0.3">
      <c r="A43" t="s">
        <v>67</v>
      </c>
      <c r="B43">
        <v>16227</v>
      </c>
      <c r="K43" t="s">
        <v>19</v>
      </c>
      <c r="L43" t="str">
        <f>A38</f>
        <v>C6</v>
      </c>
      <c r="M43">
        <f>B38</f>
        <v>18806</v>
      </c>
      <c r="N43" s="8">
        <f t="shared" si="1"/>
        <v>5.956908956558939</v>
      </c>
      <c r="O43">
        <f t="shared" si="2"/>
        <v>238.27635826235758</v>
      </c>
    </row>
    <row r="44" spans="1:15" x14ac:dyDescent="0.3">
      <c r="A44" t="s">
        <v>75</v>
      </c>
      <c r="B44">
        <v>4005</v>
      </c>
      <c r="K44" t="s">
        <v>20</v>
      </c>
      <c r="L44" t="str">
        <f>A50</f>
        <v>D6</v>
      </c>
      <c r="M44">
        <f>B50</f>
        <v>9108</v>
      </c>
      <c r="N44" s="8">
        <f t="shared" si="1"/>
        <v>2.1852759304631895</v>
      </c>
      <c r="O44">
        <f t="shared" si="2"/>
        <v>87.411037218527582</v>
      </c>
    </row>
    <row r="45" spans="1:15" x14ac:dyDescent="0.3">
      <c r="A45" t="s">
        <v>91</v>
      </c>
      <c r="B45">
        <v>8113</v>
      </c>
      <c r="K45" t="s">
        <v>21</v>
      </c>
      <c r="L45" t="str">
        <f>A62</f>
        <v>E6</v>
      </c>
      <c r="M45">
        <f>B62</f>
        <v>5984</v>
      </c>
      <c r="N45" s="8">
        <f t="shared" si="1"/>
        <v>0.97032629409248239</v>
      </c>
      <c r="O45">
        <f t="shared" si="2"/>
        <v>38.813051763699292</v>
      </c>
    </row>
    <row r="46" spans="1:15" x14ac:dyDescent="0.3">
      <c r="A46" t="s">
        <v>92</v>
      </c>
      <c r="B46">
        <v>3747</v>
      </c>
      <c r="K46" t="s">
        <v>22</v>
      </c>
      <c r="L46" t="str">
        <f>A74</f>
        <v>F6</v>
      </c>
      <c r="M46">
        <f>B74</f>
        <v>4849</v>
      </c>
      <c r="N46" s="8">
        <f t="shared" si="1"/>
        <v>0.52891533465562168</v>
      </c>
      <c r="O46">
        <f t="shared" si="2"/>
        <v>21.156613386224869</v>
      </c>
    </row>
    <row r="47" spans="1:15" x14ac:dyDescent="0.3">
      <c r="A47" t="s">
        <v>93</v>
      </c>
      <c r="B47">
        <v>6655</v>
      </c>
      <c r="K47" t="s">
        <v>23</v>
      </c>
      <c r="L47" t="str">
        <f>A86</f>
        <v>G6</v>
      </c>
      <c r="M47">
        <f>B86</f>
        <v>4262</v>
      </c>
      <c r="N47" s="8">
        <f t="shared" si="1"/>
        <v>0.30062614241823199</v>
      </c>
      <c r="O47">
        <f t="shared" si="2"/>
        <v>12.025045696729279</v>
      </c>
    </row>
    <row r="48" spans="1:15" x14ac:dyDescent="0.3">
      <c r="A48" t="s">
        <v>12</v>
      </c>
      <c r="B48">
        <v>3508</v>
      </c>
      <c r="K48" t="s">
        <v>24</v>
      </c>
      <c r="L48" t="str">
        <f>A98</f>
        <v>H6</v>
      </c>
      <c r="M48">
        <f>B98</f>
        <v>3841</v>
      </c>
      <c r="N48" s="8">
        <f t="shared" si="1"/>
        <v>0.13689573367557265</v>
      </c>
      <c r="O48">
        <f t="shared" si="2"/>
        <v>5.4758293470229056</v>
      </c>
    </row>
    <row r="49" spans="1:15" x14ac:dyDescent="0.3">
      <c r="A49" t="s">
        <v>20</v>
      </c>
      <c r="B49">
        <v>5389</v>
      </c>
      <c r="K49" t="s">
        <v>33</v>
      </c>
      <c r="L49" t="str">
        <f>A99</f>
        <v>H7</v>
      </c>
      <c r="M49">
        <f>B99</f>
        <v>3986</v>
      </c>
      <c r="N49" s="8">
        <f t="shared" si="1"/>
        <v>0.19328744214988525</v>
      </c>
      <c r="O49">
        <f t="shared" si="2"/>
        <v>7.7314976859954099</v>
      </c>
    </row>
    <row r="50" spans="1:15" x14ac:dyDescent="0.3">
      <c r="A50" t="s">
        <v>28</v>
      </c>
      <c r="B50">
        <v>9108</v>
      </c>
      <c r="K50" t="s">
        <v>31</v>
      </c>
      <c r="L50" t="str">
        <f>A87</f>
        <v>G7</v>
      </c>
      <c r="M50">
        <f>B87</f>
        <v>3901</v>
      </c>
      <c r="N50" s="8">
        <f t="shared" si="1"/>
        <v>0.16023023373390891</v>
      </c>
      <c r="O50">
        <f t="shared" si="2"/>
        <v>6.409209349356356</v>
      </c>
    </row>
    <row r="51" spans="1:15" x14ac:dyDescent="0.3">
      <c r="A51" t="s">
        <v>37</v>
      </c>
      <c r="B51">
        <v>3404</v>
      </c>
      <c r="K51" t="s">
        <v>32</v>
      </c>
      <c r="L51" t="str">
        <f>A75</f>
        <v>F7</v>
      </c>
      <c r="M51">
        <f>B75</f>
        <v>3694</v>
      </c>
      <c r="N51" s="8">
        <f t="shared" si="1"/>
        <v>7.9726208532648848E-2</v>
      </c>
      <c r="O51">
        <f t="shared" si="2"/>
        <v>3.1890483413059538</v>
      </c>
    </row>
    <row r="52" spans="1:15" x14ac:dyDescent="0.3">
      <c r="A52" t="s">
        <v>44</v>
      </c>
      <c r="B52">
        <v>11751</v>
      </c>
      <c r="K52" t="s">
        <v>29</v>
      </c>
      <c r="L52" t="str">
        <f>A63</f>
        <v>E7</v>
      </c>
      <c r="M52">
        <f>B63</f>
        <v>3551</v>
      </c>
      <c r="N52" s="8">
        <f t="shared" si="1"/>
        <v>2.4112316726947455E-2</v>
      </c>
      <c r="O52">
        <f t="shared" si="2"/>
        <v>0.96449266907789821</v>
      </c>
    </row>
    <row r="53" spans="1:15" x14ac:dyDescent="0.3">
      <c r="A53" t="s">
        <v>52</v>
      </c>
      <c r="B53">
        <v>4301</v>
      </c>
      <c r="K53" t="s">
        <v>28</v>
      </c>
      <c r="L53" t="str">
        <f>A51</f>
        <v>D7</v>
      </c>
      <c r="M53">
        <f>B51</f>
        <v>3404</v>
      </c>
      <c r="N53" s="8">
        <f t="shared" si="1"/>
        <v>-3.3057208415976355E-2</v>
      </c>
      <c r="O53">
        <f t="shared" si="2"/>
        <v>-1.3222883366390543</v>
      </c>
    </row>
    <row r="54" spans="1:15" x14ac:dyDescent="0.3">
      <c r="A54" t="s">
        <v>60</v>
      </c>
      <c r="B54">
        <v>3428</v>
      </c>
      <c r="K54" t="s">
        <v>27</v>
      </c>
      <c r="L54" t="str">
        <f>A39</f>
        <v>C7</v>
      </c>
      <c r="M54">
        <f>B39</f>
        <v>3438</v>
      </c>
      <c r="N54" s="8">
        <f t="shared" si="1"/>
        <v>-1.9834325049585811E-2</v>
      </c>
      <c r="O54">
        <f t="shared" si="2"/>
        <v>-0.79337300198343241</v>
      </c>
    </row>
    <row r="55" spans="1:15" x14ac:dyDescent="0.3">
      <c r="A55" t="s">
        <v>68</v>
      </c>
      <c r="B55">
        <v>27579</v>
      </c>
      <c r="K55" t="s">
        <v>26</v>
      </c>
      <c r="L55" t="str">
        <f>A27</f>
        <v>B7</v>
      </c>
      <c r="M55">
        <f>B27</f>
        <v>3446</v>
      </c>
      <c r="N55" s="8">
        <f t="shared" si="1"/>
        <v>-1.672305837514098E-2</v>
      </c>
      <c r="O55">
        <f t="shared" si="2"/>
        <v>-0.66892233500563925</v>
      </c>
    </row>
    <row r="56" spans="1:15" x14ac:dyDescent="0.3">
      <c r="A56" t="s">
        <v>76</v>
      </c>
      <c r="B56">
        <v>3997</v>
      </c>
      <c r="K56" t="s">
        <v>25</v>
      </c>
      <c r="L56" t="str">
        <f>A15</f>
        <v>A7</v>
      </c>
      <c r="M56">
        <f>B15</f>
        <v>3490</v>
      </c>
      <c r="N56" s="8">
        <f t="shared" si="1"/>
        <v>3.8890833430560412E-4</v>
      </c>
      <c r="O56">
        <f t="shared" si="2"/>
        <v>1.5556333372224165E-2</v>
      </c>
    </row>
    <row r="57" spans="1:15" x14ac:dyDescent="0.3">
      <c r="A57" t="s">
        <v>94</v>
      </c>
      <c r="B57">
        <v>4591</v>
      </c>
      <c r="K57" t="s">
        <v>34</v>
      </c>
      <c r="L57" t="str">
        <f>A16</f>
        <v>A8</v>
      </c>
      <c r="M57">
        <f>B16</f>
        <v>3775</v>
      </c>
      <c r="N57" s="8">
        <f t="shared" si="1"/>
        <v>0.11122778361140279</v>
      </c>
      <c r="O57">
        <f t="shared" si="2"/>
        <v>4.4491113444561119</v>
      </c>
    </row>
    <row r="58" spans="1:15" x14ac:dyDescent="0.3">
      <c r="A58" t="s">
        <v>95</v>
      </c>
      <c r="B58">
        <v>4079</v>
      </c>
      <c r="K58" t="s">
        <v>35</v>
      </c>
      <c r="L58" t="str">
        <f>A28</f>
        <v>B8</v>
      </c>
      <c r="M58">
        <f>B28</f>
        <v>4815</v>
      </c>
      <c r="N58" s="8">
        <f t="shared" si="1"/>
        <v>0.51569245128923114</v>
      </c>
      <c r="O58">
        <f t="shared" si="2"/>
        <v>20.627698051569247</v>
      </c>
    </row>
    <row r="59" spans="1:15" x14ac:dyDescent="0.3">
      <c r="A59" t="s">
        <v>96</v>
      </c>
      <c r="B59">
        <v>11984</v>
      </c>
      <c r="K59" t="s">
        <v>36</v>
      </c>
      <c r="L59" t="str">
        <f>A40</f>
        <v>C8</v>
      </c>
      <c r="M59">
        <f>B40</f>
        <v>6875</v>
      </c>
      <c r="N59" s="8">
        <f t="shared" si="1"/>
        <v>1.3168436199587756</v>
      </c>
      <c r="O59">
        <f t="shared" si="2"/>
        <v>52.673744798351024</v>
      </c>
    </row>
    <row r="60" spans="1:15" x14ac:dyDescent="0.3">
      <c r="A60" t="s">
        <v>13</v>
      </c>
      <c r="B60">
        <v>3506</v>
      </c>
      <c r="K60" t="s">
        <v>37</v>
      </c>
      <c r="L60" t="str">
        <f>A52</f>
        <v>D8</v>
      </c>
      <c r="M60">
        <f>B52</f>
        <v>11751</v>
      </c>
      <c r="N60" s="8">
        <f t="shared" si="1"/>
        <v>3.2131606580329013</v>
      </c>
      <c r="O60">
        <f t="shared" si="2"/>
        <v>128.52642632131605</v>
      </c>
    </row>
    <row r="61" spans="1:15" x14ac:dyDescent="0.3">
      <c r="A61" t="s">
        <v>21</v>
      </c>
      <c r="B61">
        <v>4322</v>
      </c>
      <c r="K61" t="s">
        <v>38</v>
      </c>
      <c r="L61" t="str">
        <f>A64</f>
        <v>E8</v>
      </c>
      <c r="M61">
        <f>B64</f>
        <v>20827</v>
      </c>
      <c r="N61" s="8">
        <f t="shared" si="1"/>
        <v>6.7428927001905645</v>
      </c>
      <c r="O61">
        <f t="shared" si="2"/>
        <v>269.7157080076226</v>
      </c>
    </row>
    <row r="62" spans="1:15" x14ac:dyDescent="0.3">
      <c r="A62" t="s">
        <v>29</v>
      </c>
      <c r="B62">
        <v>5984</v>
      </c>
      <c r="K62" t="s">
        <v>30</v>
      </c>
      <c r="L62" t="str">
        <f>A76</f>
        <v>F8</v>
      </c>
      <c r="M62">
        <f>B76</f>
        <v>32681</v>
      </c>
      <c r="N62" s="8">
        <f t="shared" si="1"/>
        <v>11.353012095049197</v>
      </c>
      <c r="O62">
        <f t="shared" si="2"/>
        <v>454.12048380196785</v>
      </c>
    </row>
    <row r="63" spans="1:15" x14ac:dyDescent="0.3">
      <c r="A63" t="s">
        <v>38</v>
      </c>
      <c r="B63">
        <v>3551</v>
      </c>
      <c r="K63" t="s">
        <v>39</v>
      </c>
      <c r="L63" t="str">
        <f>A88</f>
        <v>G8</v>
      </c>
      <c r="M63">
        <f>B88</f>
        <v>30087</v>
      </c>
      <c r="N63" s="8">
        <f t="shared" si="1"/>
        <v>10.344183875860459</v>
      </c>
      <c r="O63">
        <f t="shared" si="2"/>
        <v>413.76735503441836</v>
      </c>
    </row>
    <row r="64" spans="1:15" x14ac:dyDescent="0.3">
      <c r="A64" t="s">
        <v>45</v>
      </c>
      <c r="B64">
        <v>20827</v>
      </c>
      <c r="K64" t="s">
        <v>40</v>
      </c>
      <c r="L64" t="str">
        <f>A100</f>
        <v>H8</v>
      </c>
      <c r="M64">
        <f>B100</f>
        <v>26530</v>
      </c>
      <c r="N64" s="8">
        <f t="shared" si="1"/>
        <v>8.9608369307354252</v>
      </c>
      <c r="O64">
        <f t="shared" si="2"/>
        <v>358.43347722941701</v>
      </c>
    </row>
    <row r="65" spans="1:15" x14ac:dyDescent="0.3">
      <c r="A65" t="s">
        <v>53</v>
      </c>
      <c r="B65">
        <v>4905</v>
      </c>
      <c r="K65" t="s">
        <v>48</v>
      </c>
      <c r="L65" t="str">
        <f>A101</f>
        <v>H9</v>
      </c>
      <c r="M65">
        <f>B101</f>
        <v>16200</v>
      </c>
      <c r="N65" s="8">
        <f t="shared" si="1"/>
        <v>4.9434138373585341</v>
      </c>
      <c r="O65">
        <f t="shared" si="2"/>
        <v>197.73655349434136</v>
      </c>
    </row>
    <row r="66" spans="1:15" x14ac:dyDescent="0.3">
      <c r="A66" t="s">
        <v>61</v>
      </c>
      <c r="B66">
        <v>3520</v>
      </c>
      <c r="K66" t="s">
        <v>47</v>
      </c>
      <c r="L66" t="str">
        <f>A89</f>
        <v>G9</v>
      </c>
      <c r="M66">
        <f>B89</f>
        <v>8125</v>
      </c>
      <c r="N66" s="8">
        <f t="shared" si="1"/>
        <v>1.8029790378407808</v>
      </c>
      <c r="O66">
        <f t="shared" si="2"/>
        <v>72.119161513631241</v>
      </c>
    </row>
    <row r="67" spans="1:15" x14ac:dyDescent="0.3">
      <c r="A67" t="s">
        <v>69</v>
      </c>
      <c r="B67">
        <v>33913</v>
      </c>
      <c r="K67" t="s">
        <v>46</v>
      </c>
      <c r="L67" t="str">
        <f>A77</f>
        <v>F9</v>
      </c>
      <c r="M67">
        <f>B77</f>
        <v>5792</v>
      </c>
      <c r="N67" s="8">
        <f t="shared" si="1"/>
        <v>0.89565589390580636</v>
      </c>
      <c r="O67">
        <f t="shared" si="2"/>
        <v>35.826235756232251</v>
      </c>
    </row>
    <row r="68" spans="1:15" x14ac:dyDescent="0.3">
      <c r="A68" t="s">
        <v>77</v>
      </c>
      <c r="B68">
        <v>3928</v>
      </c>
      <c r="K68" t="s">
        <v>45</v>
      </c>
      <c r="L68" t="str">
        <f>A65</f>
        <v>E9</v>
      </c>
      <c r="M68">
        <f>B65</f>
        <v>4905</v>
      </c>
      <c r="N68" s="8">
        <f t="shared" si="1"/>
        <v>0.55069420137673541</v>
      </c>
      <c r="O68">
        <f t="shared" si="2"/>
        <v>22.027768055069416</v>
      </c>
    </row>
    <row r="69" spans="1:15" x14ac:dyDescent="0.3">
      <c r="A69" t="s">
        <v>97</v>
      </c>
      <c r="B69">
        <v>3740</v>
      </c>
      <c r="K69" t="s">
        <v>44</v>
      </c>
      <c r="L69" t="str">
        <f>A53</f>
        <v>D9</v>
      </c>
      <c r="M69">
        <f>B53</f>
        <v>4301</v>
      </c>
      <c r="N69" s="8">
        <f t="shared" si="1"/>
        <v>0.31579356745615056</v>
      </c>
      <c r="O69">
        <f t="shared" si="2"/>
        <v>12.631742698246022</v>
      </c>
    </row>
    <row r="70" spans="1:15" x14ac:dyDescent="0.3">
      <c r="A70" t="s">
        <v>98</v>
      </c>
      <c r="B70">
        <v>4415</v>
      </c>
      <c r="K70" t="s">
        <v>43</v>
      </c>
      <c r="L70" t="str">
        <f>A41</f>
        <v>C9</v>
      </c>
      <c r="M70">
        <f>B41</f>
        <v>3903</v>
      </c>
      <c r="N70" s="8">
        <f t="shared" si="1"/>
        <v>0.16100805040252011</v>
      </c>
      <c r="O70">
        <f t="shared" si="2"/>
        <v>6.4403220161008043</v>
      </c>
    </row>
    <row r="71" spans="1:15" x14ac:dyDescent="0.3">
      <c r="A71" t="s">
        <v>99</v>
      </c>
      <c r="B71">
        <v>17982</v>
      </c>
      <c r="K71" t="s">
        <v>42</v>
      </c>
      <c r="L71" t="str">
        <f>A29</f>
        <v>B9</v>
      </c>
      <c r="M71">
        <f>B29</f>
        <v>3922</v>
      </c>
      <c r="N71" s="8">
        <f t="shared" si="1"/>
        <v>0.1683973087543266</v>
      </c>
      <c r="O71">
        <f t="shared" si="2"/>
        <v>6.7358923501730636</v>
      </c>
    </row>
    <row r="72" spans="1:15" x14ac:dyDescent="0.3">
      <c r="A72" t="s">
        <v>14</v>
      </c>
      <c r="B72">
        <v>3448</v>
      </c>
      <c r="K72" t="s">
        <v>41</v>
      </c>
      <c r="L72" t="str">
        <f>A17</f>
        <v>A9</v>
      </c>
      <c r="M72">
        <f>B17</f>
        <v>3878</v>
      </c>
      <c r="N72" s="8">
        <f t="shared" si="1"/>
        <v>0.15128534204488001</v>
      </c>
      <c r="O72">
        <f t="shared" si="2"/>
        <v>6.0514136817952</v>
      </c>
    </row>
    <row r="73" spans="1:15" x14ac:dyDescent="0.3">
      <c r="A73" t="s">
        <v>22</v>
      </c>
      <c r="B73">
        <v>3663</v>
      </c>
      <c r="K73" t="s">
        <v>49</v>
      </c>
      <c r="L73" t="str">
        <f>A18</f>
        <v>A10</v>
      </c>
      <c r="M73">
        <f>B18</f>
        <v>3688</v>
      </c>
      <c r="N73" s="8">
        <f t="shared" si="1"/>
        <v>7.7392758526815222E-2</v>
      </c>
      <c r="O73">
        <f t="shared" si="2"/>
        <v>3.0957103410726088</v>
      </c>
    </row>
    <row r="74" spans="1:15" x14ac:dyDescent="0.3">
      <c r="A74" t="s">
        <v>32</v>
      </c>
      <c r="B74">
        <v>4849</v>
      </c>
      <c r="K74" t="s">
        <v>50</v>
      </c>
      <c r="L74" t="str">
        <f>A30</f>
        <v>B10</v>
      </c>
      <c r="M74">
        <f>B30</f>
        <v>3523</v>
      </c>
      <c r="N74" s="8">
        <f t="shared" ref="N74:N96" si="3">(M74-I$15)/2571.3</f>
        <v>1.3222883366390541E-2</v>
      </c>
      <c r="O74">
        <f t="shared" ref="O74:O96" si="4">N74*40</f>
        <v>0.52891533465562168</v>
      </c>
    </row>
    <row r="75" spans="1:15" x14ac:dyDescent="0.3">
      <c r="A75" t="s">
        <v>30</v>
      </c>
      <c r="B75">
        <v>3694</v>
      </c>
      <c r="K75" t="s">
        <v>51</v>
      </c>
      <c r="L75" t="str">
        <f>A42</f>
        <v>C10</v>
      </c>
      <c r="M75">
        <f>B42</f>
        <v>3445</v>
      </c>
      <c r="N75" s="8">
        <f t="shared" si="3"/>
        <v>-1.7111966709446581E-2</v>
      </c>
      <c r="O75">
        <f t="shared" si="4"/>
        <v>-0.6844786683778632</v>
      </c>
    </row>
    <row r="76" spans="1:15" x14ac:dyDescent="0.3">
      <c r="A76" t="s">
        <v>46</v>
      </c>
      <c r="B76">
        <v>32681</v>
      </c>
      <c r="K76" t="s">
        <v>52</v>
      </c>
      <c r="L76" t="str">
        <f>A54</f>
        <v>D10</v>
      </c>
      <c r="M76">
        <f>B54</f>
        <v>3428</v>
      </c>
      <c r="N76" s="8">
        <f t="shared" si="3"/>
        <v>-2.3723408392641851E-2</v>
      </c>
      <c r="O76">
        <f t="shared" si="4"/>
        <v>-0.94893633570567404</v>
      </c>
    </row>
    <row r="77" spans="1:15" x14ac:dyDescent="0.3">
      <c r="A77" t="s">
        <v>54</v>
      </c>
      <c r="B77">
        <v>5792</v>
      </c>
      <c r="K77" t="s">
        <v>53</v>
      </c>
      <c r="L77" t="str">
        <f>A66</f>
        <v>E10</v>
      </c>
      <c r="M77">
        <f>B66</f>
        <v>3520</v>
      </c>
      <c r="N77" s="8">
        <f t="shared" si="3"/>
        <v>1.2056158363473728E-2</v>
      </c>
      <c r="O77">
        <f t="shared" si="4"/>
        <v>0.48224633453894911</v>
      </c>
    </row>
    <row r="78" spans="1:15" x14ac:dyDescent="0.3">
      <c r="A78" t="s">
        <v>62</v>
      </c>
      <c r="B78">
        <v>3765</v>
      </c>
      <c r="K78" t="s">
        <v>54</v>
      </c>
      <c r="L78" t="str">
        <f>A78</f>
        <v>F10</v>
      </c>
      <c r="M78">
        <f>B78</f>
        <v>3765</v>
      </c>
      <c r="N78" s="8">
        <f t="shared" si="3"/>
        <v>0.10733870026834674</v>
      </c>
      <c r="O78">
        <f t="shared" si="4"/>
        <v>4.2935480107338702</v>
      </c>
    </row>
    <row r="79" spans="1:15" x14ac:dyDescent="0.3">
      <c r="A79" t="s">
        <v>70</v>
      </c>
      <c r="B79">
        <v>27207</v>
      </c>
      <c r="K79" t="s">
        <v>55</v>
      </c>
      <c r="L79" t="str">
        <f>A90</f>
        <v>G10</v>
      </c>
      <c r="M79">
        <f>B90</f>
        <v>5203</v>
      </c>
      <c r="N79" s="8">
        <f t="shared" si="3"/>
        <v>0.66658888499980551</v>
      </c>
      <c r="O79">
        <f t="shared" si="4"/>
        <v>26.663555399992219</v>
      </c>
    </row>
    <row r="80" spans="1:15" x14ac:dyDescent="0.3">
      <c r="A80" t="s">
        <v>78</v>
      </c>
      <c r="B80">
        <v>3825</v>
      </c>
      <c r="K80" t="s">
        <v>56</v>
      </c>
      <c r="L80" t="str">
        <f>A102</f>
        <v>H10</v>
      </c>
      <c r="M80">
        <f>B102</f>
        <v>6781</v>
      </c>
      <c r="N80" s="8">
        <f t="shared" si="3"/>
        <v>1.2802862365340488</v>
      </c>
      <c r="O80">
        <f t="shared" si="4"/>
        <v>51.211449461361951</v>
      </c>
    </row>
    <row r="81" spans="1:15" x14ac:dyDescent="0.3">
      <c r="A81" t="s">
        <v>100</v>
      </c>
      <c r="B81">
        <v>3489</v>
      </c>
      <c r="K81" t="s">
        <v>64</v>
      </c>
      <c r="L81" t="str">
        <f>A103</f>
        <v>H11</v>
      </c>
      <c r="M81">
        <f>B103</f>
        <v>10272</v>
      </c>
      <c r="N81" s="8">
        <f t="shared" si="3"/>
        <v>2.6379652315949129</v>
      </c>
      <c r="O81">
        <f t="shared" si="4"/>
        <v>105.51860926379652</v>
      </c>
    </row>
    <row r="82" spans="1:15" x14ac:dyDescent="0.3">
      <c r="A82" t="s">
        <v>101</v>
      </c>
      <c r="B82">
        <v>5440</v>
      </c>
      <c r="K82" t="s">
        <v>63</v>
      </c>
      <c r="L82" t="str">
        <f>A91</f>
        <v>G11</v>
      </c>
      <c r="M82">
        <f>B91</f>
        <v>15706</v>
      </c>
      <c r="N82" s="8">
        <f t="shared" si="3"/>
        <v>4.7512931202115656</v>
      </c>
      <c r="O82">
        <f t="shared" si="4"/>
        <v>190.05172480846261</v>
      </c>
    </row>
    <row r="83" spans="1:15" x14ac:dyDescent="0.3">
      <c r="A83" t="s">
        <v>102</v>
      </c>
      <c r="B83">
        <v>22012</v>
      </c>
      <c r="K83" t="s">
        <v>62</v>
      </c>
      <c r="L83" t="str">
        <f>A79</f>
        <v>F11</v>
      </c>
      <c r="M83">
        <f>B79</f>
        <v>27207</v>
      </c>
      <c r="N83" s="8">
        <f t="shared" si="3"/>
        <v>9.2241278730603184</v>
      </c>
      <c r="O83">
        <f t="shared" si="4"/>
        <v>368.96511492241274</v>
      </c>
    </row>
    <row r="84" spans="1:15" x14ac:dyDescent="0.3">
      <c r="A84" t="s">
        <v>15</v>
      </c>
      <c r="B84">
        <v>3387</v>
      </c>
      <c r="K84" t="s">
        <v>61</v>
      </c>
      <c r="L84" t="str">
        <f>A67</f>
        <v>E11</v>
      </c>
      <c r="M84">
        <f>B67</f>
        <v>33913</v>
      </c>
      <c r="N84" s="8">
        <f t="shared" si="3"/>
        <v>11.832147162913701</v>
      </c>
      <c r="O84">
        <f t="shared" si="4"/>
        <v>473.28588651654803</v>
      </c>
    </row>
    <row r="85" spans="1:15" x14ac:dyDescent="0.3">
      <c r="A85" t="s">
        <v>23</v>
      </c>
      <c r="B85">
        <v>3470</v>
      </c>
      <c r="K85" t="s">
        <v>60</v>
      </c>
      <c r="L85" t="str">
        <f>A55</f>
        <v>D11</v>
      </c>
      <c r="M85">
        <f>B55</f>
        <v>27579</v>
      </c>
      <c r="N85" s="8">
        <f t="shared" si="3"/>
        <v>9.3688017734220033</v>
      </c>
      <c r="O85">
        <f t="shared" si="4"/>
        <v>374.75207093688016</v>
      </c>
    </row>
    <row r="86" spans="1:15" x14ac:dyDescent="0.3">
      <c r="A86" t="s">
        <v>31</v>
      </c>
      <c r="B86">
        <v>4262</v>
      </c>
      <c r="K86" t="s">
        <v>59</v>
      </c>
      <c r="L86" t="str">
        <f>A43</f>
        <v>C11</v>
      </c>
      <c r="M86">
        <f>B43</f>
        <v>16227</v>
      </c>
      <c r="N86" s="8">
        <f t="shared" si="3"/>
        <v>4.9539143623847854</v>
      </c>
      <c r="O86">
        <f t="shared" si="4"/>
        <v>198.15657449539142</v>
      </c>
    </row>
    <row r="87" spans="1:15" x14ac:dyDescent="0.3">
      <c r="A87" t="s">
        <v>39</v>
      </c>
      <c r="B87">
        <v>3901</v>
      </c>
      <c r="K87" t="s">
        <v>58</v>
      </c>
      <c r="L87" t="str">
        <f>A31</f>
        <v>B11</v>
      </c>
      <c r="M87">
        <f>B31</f>
        <v>9113</v>
      </c>
      <c r="N87" s="8">
        <f t="shared" si="3"/>
        <v>2.1872204721347175</v>
      </c>
      <c r="O87">
        <f t="shared" si="4"/>
        <v>87.488818885388696</v>
      </c>
    </row>
    <row r="88" spans="1:15" x14ac:dyDescent="0.3">
      <c r="A88" t="s">
        <v>47</v>
      </c>
      <c r="B88">
        <v>30087</v>
      </c>
      <c r="K88" t="s">
        <v>57</v>
      </c>
      <c r="L88" t="str">
        <f>A19</f>
        <v>A11</v>
      </c>
      <c r="M88">
        <f>B19</f>
        <v>6525</v>
      </c>
      <c r="N88" s="8">
        <f t="shared" si="3"/>
        <v>1.1807257029518141</v>
      </c>
      <c r="O88">
        <f t="shared" si="4"/>
        <v>47.229028118072563</v>
      </c>
    </row>
    <row r="89" spans="1:15" x14ac:dyDescent="0.3">
      <c r="A89" t="s">
        <v>55</v>
      </c>
      <c r="B89">
        <v>8125</v>
      </c>
      <c r="K89" t="s">
        <v>65</v>
      </c>
      <c r="L89" t="str">
        <f>A20</f>
        <v>A12</v>
      </c>
      <c r="M89">
        <f>B20</f>
        <v>5189</v>
      </c>
      <c r="N89" s="8">
        <f t="shared" si="3"/>
        <v>0.66114416831952705</v>
      </c>
      <c r="O89">
        <f t="shared" si="4"/>
        <v>26.445766732781081</v>
      </c>
    </row>
    <row r="90" spans="1:15" x14ac:dyDescent="0.3">
      <c r="A90" t="s">
        <v>63</v>
      </c>
      <c r="B90">
        <v>5203</v>
      </c>
      <c r="K90" t="s">
        <v>66</v>
      </c>
      <c r="L90" t="str">
        <f>A32</f>
        <v>B12</v>
      </c>
      <c r="M90">
        <f>B32</f>
        <v>4380</v>
      </c>
      <c r="N90" s="8">
        <f t="shared" si="3"/>
        <v>0.3465173258662933</v>
      </c>
      <c r="O90">
        <f t="shared" si="4"/>
        <v>13.860693034651732</v>
      </c>
    </row>
    <row r="91" spans="1:15" x14ac:dyDescent="0.3">
      <c r="A91" t="s">
        <v>71</v>
      </c>
      <c r="B91">
        <v>15706</v>
      </c>
      <c r="K91" t="s">
        <v>67</v>
      </c>
      <c r="L91" t="str">
        <f>A44</f>
        <v>C12</v>
      </c>
      <c r="M91">
        <f>B44</f>
        <v>4005</v>
      </c>
      <c r="N91" s="8">
        <f t="shared" si="3"/>
        <v>0.20067670050169173</v>
      </c>
      <c r="O91">
        <f t="shared" si="4"/>
        <v>8.0270680200676701</v>
      </c>
    </row>
    <row r="92" spans="1:15" x14ac:dyDescent="0.3">
      <c r="A92" t="s">
        <v>79</v>
      </c>
      <c r="B92">
        <v>3694</v>
      </c>
      <c r="K92" t="s">
        <v>68</v>
      </c>
      <c r="L92" t="str">
        <f>A56</f>
        <v>D12</v>
      </c>
      <c r="M92">
        <f>B56</f>
        <v>3997</v>
      </c>
      <c r="N92" s="8">
        <f t="shared" si="3"/>
        <v>0.19756543382724689</v>
      </c>
      <c r="O92">
        <f t="shared" si="4"/>
        <v>7.9026173530898758</v>
      </c>
    </row>
    <row r="93" spans="1:15" x14ac:dyDescent="0.3">
      <c r="A93" t="s">
        <v>103</v>
      </c>
      <c r="B93">
        <v>3491</v>
      </c>
      <c r="K93" t="s">
        <v>69</v>
      </c>
      <c r="L93" t="str">
        <f>A68</f>
        <v>E12</v>
      </c>
      <c r="M93">
        <f>B68</f>
        <v>3928</v>
      </c>
      <c r="N93" s="8">
        <f t="shared" si="3"/>
        <v>0.17073075876016022</v>
      </c>
      <c r="O93">
        <f t="shared" si="4"/>
        <v>6.8292303504064087</v>
      </c>
    </row>
    <row r="94" spans="1:15" x14ac:dyDescent="0.3">
      <c r="A94" t="s">
        <v>104</v>
      </c>
      <c r="B94">
        <v>7985</v>
      </c>
      <c r="K94" t="s">
        <v>70</v>
      </c>
      <c r="L94" t="str">
        <f>A80</f>
        <v>F12</v>
      </c>
      <c r="M94">
        <f>B80</f>
        <v>3825</v>
      </c>
      <c r="N94" s="8">
        <f t="shared" si="3"/>
        <v>0.130673200326683</v>
      </c>
      <c r="O94">
        <f t="shared" si="4"/>
        <v>5.2269280130673206</v>
      </c>
    </row>
    <row r="95" spans="1:15" x14ac:dyDescent="0.3">
      <c r="A95" t="s">
        <v>105</v>
      </c>
      <c r="B95">
        <v>16214</v>
      </c>
      <c r="K95" t="s">
        <v>71</v>
      </c>
      <c r="L95" t="str">
        <f>A92</f>
        <v>G12</v>
      </c>
      <c r="M95">
        <f>B92</f>
        <v>3694</v>
      </c>
      <c r="N95" s="8">
        <f t="shared" si="3"/>
        <v>7.9726208532648848E-2</v>
      </c>
      <c r="O95">
        <f t="shared" si="4"/>
        <v>3.1890483413059538</v>
      </c>
    </row>
    <row r="96" spans="1:15" x14ac:dyDescent="0.3">
      <c r="A96" t="s">
        <v>16</v>
      </c>
      <c r="B96">
        <v>3410</v>
      </c>
      <c r="K96" t="s">
        <v>72</v>
      </c>
      <c r="L96" t="str">
        <f>A104</f>
        <v>H12</v>
      </c>
      <c r="M96">
        <f>B104</f>
        <v>3600</v>
      </c>
      <c r="N96" s="8">
        <f t="shared" si="3"/>
        <v>4.3168825107922061E-2</v>
      </c>
      <c r="O96">
        <f t="shared" si="4"/>
        <v>1.7267530043168824</v>
      </c>
    </row>
    <row r="97" spans="1:2" x14ac:dyDescent="0.3">
      <c r="A97" t="s">
        <v>24</v>
      </c>
      <c r="B97">
        <v>3419</v>
      </c>
    </row>
    <row r="98" spans="1:2" x14ac:dyDescent="0.3">
      <c r="A98" t="s">
        <v>33</v>
      </c>
      <c r="B98">
        <v>3841</v>
      </c>
    </row>
    <row r="99" spans="1:2" x14ac:dyDescent="0.3">
      <c r="A99" t="s">
        <v>40</v>
      </c>
      <c r="B99">
        <v>3986</v>
      </c>
    </row>
    <row r="100" spans="1:2" x14ac:dyDescent="0.3">
      <c r="A100" t="s">
        <v>48</v>
      </c>
      <c r="B100">
        <v>26530</v>
      </c>
    </row>
    <row r="101" spans="1:2" x14ac:dyDescent="0.3">
      <c r="A101" t="s">
        <v>56</v>
      </c>
      <c r="B101">
        <v>16200</v>
      </c>
    </row>
    <row r="102" spans="1:2" x14ac:dyDescent="0.3">
      <c r="A102" t="s">
        <v>64</v>
      </c>
      <c r="B102">
        <v>6781</v>
      </c>
    </row>
    <row r="103" spans="1:2" x14ac:dyDescent="0.3">
      <c r="A103" t="s">
        <v>72</v>
      </c>
      <c r="B103">
        <v>10272</v>
      </c>
    </row>
    <row r="104" spans="1:2" x14ac:dyDescent="0.3">
      <c r="A104" t="s">
        <v>80</v>
      </c>
      <c r="B104">
        <v>3600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37" workbookViewId="0">
      <selection activeCell="I2" sqref="I2"/>
    </sheetView>
  </sheetViews>
  <sheetFormatPr defaultRowHeight="12.45" x14ac:dyDescent="0.3"/>
  <cols>
    <col min="2" max="2" width="15.3828125" customWidth="1"/>
    <col min="3" max="3" width="13.07421875" style="2" customWidth="1"/>
    <col min="4" max="6" width="10.074218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074218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-2.3617107642348426E-2</v>
      </c>
      <c r="E2" s="7">
        <f>'Plate 2'!N9</f>
        <v>-2.4146513614918829E-2</v>
      </c>
      <c r="F2" s="7">
        <f>'Plate 3'!N9</f>
        <v>-2.6834675067086686E-2</v>
      </c>
      <c r="G2" s="7">
        <f>AVERAGE(D2:F2)</f>
        <v>-2.4866098774784646E-2</v>
      </c>
      <c r="H2" s="7">
        <f>STDEV(D2:F2)</f>
        <v>1.7252643666721154E-3</v>
      </c>
      <c r="I2" s="7">
        <f>G2*40</f>
        <v>-0.99464395099138581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-5.9042769105871066E-3</v>
      </c>
      <c r="E3" s="7">
        <f>'Plate 2'!N10</f>
        <v>-2.1546119841004494E-2</v>
      </c>
      <c r="F3" s="7">
        <f>'Plate 3'!N10</f>
        <v>-3.0723758410142726E-2</v>
      </c>
      <c r="G3" s="7">
        <f t="shared" ref="G3:G66" si="0">AVERAGE(D3:F3)</f>
        <v>-1.9391385053911442E-2</v>
      </c>
      <c r="H3" s="7">
        <f t="shared" ref="H3:H66" si="1">STDEV(D3:F3)</f>
        <v>1.2549256032878105E-2</v>
      </c>
      <c r="I3" s="7">
        <f t="shared" ref="I3:I66" si="2">G3*40</f>
        <v>-0.77565540215645767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-7.380346138233883E-3</v>
      </c>
      <c r="E4" s="7">
        <f>'Plate 2'!N11</f>
        <v>5.9437571975184808E-3</v>
      </c>
      <c r="F4" s="7">
        <f>'Plate 3'!N11</f>
        <v>-1.9056508380974602E-2</v>
      </c>
      <c r="G4" s="7">
        <f t="shared" si="0"/>
        <v>-6.831032440563334E-3</v>
      </c>
      <c r="H4" s="7">
        <f t="shared" si="1"/>
        <v>1.2509181783899094E-2</v>
      </c>
      <c r="I4" s="7">
        <f t="shared" si="2"/>
        <v>-0.27324129762253335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9.6313517103952168E-2</v>
      </c>
      <c r="E5" s="7">
        <f>'Plate 2'!N12</f>
        <v>8.5812994539173071E-2</v>
      </c>
      <c r="F5" s="7">
        <f>'Plate 3'!N12</f>
        <v>0.10033835025084586</v>
      </c>
      <c r="G5" s="7">
        <f t="shared" si="0"/>
        <v>9.4154953964657048E-2</v>
      </c>
      <c r="H5" s="7">
        <f t="shared" si="1"/>
        <v>7.4994023600150374E-3</v>
      </c>
      <c r="I5" s="7">
        <f t="shared" si="2"/>
        <v>3.766198158586282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0.21808922838481123</v>
      </c>
      <c r="E6" s="7">
        <f>'Plate 2'!N13</f>
        <v>0.22846316727961663</v>
      </c>
      <c r="F6" s="7">
        <f>'Plate 3'!N13</f>
        <v>0.22945591724030645</v>
      </c>
      <c r="G6" s="7">
        <f t="shared" si="0"/>
        <v>0.22533610430157811</v>
      </c>
      <c r="H6" s="7">
        <f t="shared" si="1"/>
        <v>6.295577498202541E-3</v>
      </c>
      <c r="I6" s="7">
        <f t="shared" si="2"/>
        <v>9.0134441720631244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0.38119487803978003</v>
      </c>
      <c r="E7" s="7">
        <f>'Plate 2'!N14</f>
        <v>0.38300085441509713</v>
      </c>
      <c r="F7" s="7">
        <f>'Plate 3'!N14</f>
        <v>0.36012911756698945</v>
      </c>
      <c r="G7" s="7">
        <f t="shared" si="0"/>
        <v>0.37477495000728883</v>
      </c>
      <c r="H7" s="7">
        <f t="shared" si="1"/>
        <v>1.2715765551827617E-2</v>
      </c>
      <c r="I7" s="7">
        <f t="shared" si="2"/>
        <v>14.990998000291553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0.7609136868519133</v>
      </c>
      <c r="E8" s="7">
        <f>'Plate 2'!N15</f>
        <v>0.75374270961031242</v>
      </c>
      <c r="F8" s="7">
        <f>'Plate 3'!N15</f>
        <v>0.75876016023023363</v>
      </c>
      <c r="G8" s="7">
        <f t="shared" si="0"/>
        <v>0.75780551889748649</v>
      </c>
      <c r="H8" s="7">
        <f t="shared" si="1"/>
        <v>3.6795697717982461E-3</v>
      </c>
      <c r="I8" s="7">
        <f t="shared" si="2"/>
        <v>30.31222075589946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1.7461898963061366</v>
      </c>
      <c r="E9" s="7">
        <f>'Plate 2'!N16</f>
        <v>1.7270329507039637</v>
      </c>
      <c r="F9" s="7">
        <f>'Plate 3'!N16</f>
        <v>1.7485318710379962</v>
      </c>
      <c r="G9" s="7">
        <f t="shared" si="0"/>
        <v>1.7405849060160321</v>
      </c>
      <c r="H9" s="7">
        <f t="shared" si="1"/>
        <v>1.1794610251991947E-2</v>
      </c>
      <c r="I9" s="7">
        <f t="shared" si="2"/>
        <v>69.623396240641284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4.8928004723421523</v>
      </c>
      <c r="E10" s="7">
        <f>'Plate 2'!N17</f>
        <v>4.9411196552620824</v>
      </c>
      <c r="F10" s="7">
        <f>'Plate 3'!N17</f>
        <v>4.9488585540388126</v>
      </c>
      <c r="G10" s="7">
        <f t="shared" si="0"/>
        <v>4.9275928938810152</v>
      </c>
      <c r="H10" s="7">
        <f t="shared" si="1"/>
        <v>3.0378562934618814E-2</v>
      </c>
      <c r="I10" s="7">
        <f t="shared" si="2"/>
        <v>197.10371575524061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7.0083766928668956</v>
      </c>
      <c r="E11" s="7">
        <f>'Plate 2'!N18</f>
        <v>7.2855603848582779</v>
      </c>
      <c r="F11" s="7">
        <f>'Plate 3'!N18</f>
        <v>7.2037490763427057</v>
      </c>
      <c r="G11" s="7">
        <f t="shared" si="0"/>
        <v>7.1658953846892928</v>
      </c>
      <c r="H11" s="7">
        <f t="shared" si="1"/>
        <v>0.14241620783933659</v>
      </c>
      <c r="I11" s="7">
        <f t="shared" si="2"/>
        <v>286.63581538757171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5.4942986826082141</v>
      </c>
      <c r="E12" s="7">
        <f>'Plate 2'!N19</f>
        <v>5.6614287306363531</v>
      </c>
      <c r="F12" s="7">
        <f>'Plate 3'!N19</f>
        <v>5.6364484890911211</v>
      </c>
      <c r="G12" s="7">
        <f t="shared" si="0"/>
        <v>5.5973919674452288</v>
      </c>
      <c r="H12" s="7">
        <f t="shared" si="1"/>
        <v>9.0150830006046068E-2</v>
      </c>
      <c r="I12" s="7">
        <f t="shared" si="2"/>
        <v>223.89567869780916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3.2706003911583452</v>
      </c>
      <c r="E13" s="7">
        <f>'Plate 2'!N20</f>
        <v>3.3418774843047658</v>
      </c>
      <c r="F13" s="7">
        <f>'Plate 3'!N20</f>
        <v>3.3037762999261071</v>
      </c>
      <c r="G13" s="7">
        <f t="shared" si="0"/>
        <v>3.3054180584630726</v>
      </c>
      <c r="H13" s="7">
        <f t="shared" si="1"/>
        <v>3.5666896839662884E-2</v>
      </c>
      <c r="I13" s="7">
        <f t="shared" si="2"/>
        <v>132.21672233852291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1.2207092512638842</v>
      </c>
      <c r="E14" s="7">
        <f>'Plate 2'!N21</f>
        <v>1.263791374122367</v>
      </c>
      <c r="F14" s="7">
        <f>'Plate 3'!N21</f>
        <v>1.2312837864115427</v>
      </c>
      <c r="G14" s="7">
        <f t="shared" si="0"/>
        <v>1.2385948039325978</v>
      </c>
      <c r="H14" s="7">
        <f t="shared" si="1"/>
        <v>2.2452295214370269E-2</v>
      </c>
      <c r="I14" s="7">
        <f t="shared" si="2"/>
        <v>49.543792157303912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0.5745599468615078</v>
      </c>
      <c r="E15" s="7">
        <f>'Plate 2'!N22</f>
        <v>0.58583156878041531</v>
      </c>
      <c r="F15" s="7">
        <f>'Plate 3'!N22</f>
        <v>0.57558433477229409</v>
      </c>
      <c r="G15" s="7">
        <f t="shared" si="0"/>
        <v>0.57865861680473907</v>
      </c>
      <c r="H15" s="7">
        <f t="shared" si="1"/>
        <v>6.2330387999722566E-3</v>
      </c>
      <c r="I15" s="7">
        <f t="shared" si="2"/>
        <v>23.146344672189564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0.35794678770434329</v>
      </c>
      <c r="E16" s="7">
        <f>'Plate 2'!N23</f>
        <v>0.36925591589583562</v>
      </c>
      <c r="F16" s="7">
        <f>'Plate 3'!N23</f>
        <v>0.36985182592462956</v>
      </c>
      <c r="G16" s="7">
        <f t="shared" si="0"/>
        <v>0.36568484317493616</v>
      </c>
      <c r="H16" s="7">
        <f t="shared" si="1"/>
        <v>6.7079731693025883E-3</v>
      </c>
      <c r="I16" s="7">
        <f t="shared" si="2"/>
        <v>14.627393726997447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0.16126056312041034</v>
      </c>
      <c r="E17" s="7">
        <f>'Plate 2'!N24</f>
        <v>0.17051153460381144</v>
      </c>
      <c r="F17" s="7">
        <f>'Plate 3'!N24</f>
        <v>0.15284097538210242</v>
      </c>
      <c r="G17" s="7">
        <f t="shared" si="0"/>
        <v>0.16153769103544138</v>
      </c>
      <c r="H17" s="7">
        <f t="shared" si="1"/>
        <v>8.8385386638826485E-3</v>
      </c>
      <c r="I17" s="7">
        <f t="shared" si="2"/>
        <v>6.4615076414176551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6.347097678881139E-2</v>
      </c>
      <c r="E18" s="7">
        <f>'Plate 2'!N25</f>
        <v>7.1696571195066686E-2</v>
      </c>
      <c r="F18" s="7">
        <f>'Plate 3'!N25</f>
        <v>6.1836425154591056E-2</v>
      </c>
      <c r="G18" s="7">
        <f t="shared" si="0"/>
        <v>6.5667991046156379E-2</v>
      </c>
      <c r="H18" s="7">
        <f t="shared" si="1"/>
        <v>5.2844842435293216E-3</v>
      </c>
      <c r="I18" s="7">
        <f t="shared" si="2"/>
        <v>2.6267196418462553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1.8450865345584707E-2</v>
      </c>
      <c r="E19" s="7">
        <f>'Plate 2'!N26</f>
        <v>2.5632452914298449E-2</v>
      </c>
      <c r="F19" s="7">
        <f>'Plate 3'!N26</f>
        <v>1.8278691712363394E-2</v>
      </c>
      <c r="G19" s="7">
        <f t="shared" si="0"/>
        <v>2.0787336657415514E-2</v>
      </c>
      <c r="H19" s="7">
        <f t="shared" si="1"/>
        <v>4.1968767669574979E-3</v>
      </c>
      <c r="I19" s="7">
        <f t="shared" si="2"/>
        <v>0.83149346629662058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1.5867744197202847E-2</v>
      </c>
      <c r="E20" s="7">
        <f>'Plate 2'!N27</f>
        <v>1.9317210891935065E-2</v>
      </c>
      <c r="F20" s="7">
        <f>'Plate 3'!N27</f>
        <v>1.2056158363473728E-2</v>
      </c>
      <c r="G20" s="7">
        <f t="shared" si="0"/>
        <v>1.5747037817537213E-2</v>
      </c>
      <c r="H20" s="7">
        <f t="shared" si="1"/>
        <v>3.6320309026545584E-3</v>
      </c>
      <c r="I20" s="7">
        <f t="shared" si="2"/>
        <v>0.62988151270148851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1.1439536514262518E-2</v>
      </c>
      <c r="E21" s="7">
        <f>'Plate 2'!N28</f>
        <v>2.9347301162747502E-2</v>
      </c>
      <c r="F21" s="7">
        <f>'Plate 3'!N28</f>
        <v>7.389258351806479E-3</v>
      </c>
      <c r="G21" s="7">
        <f t="shared" si="0"/>
        <v>1.605869867627217E-2</v>
      </c>
      <c r="H21" s="7">
        <f t="shared" si="1"/>
        <v>1.1685093295775854E-2</v>
      </c>
      <c r="I21" s="7">
        <f t="shared" si="2"/>
        <v>0.64234794705088682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3.6901730691169415E-3</v>
      </c>
      <c r="E22" s="7">
        <f>'Plate 2'!N29</f>
        <v>1.9688695716779968E-2</v>
      </c>
      <c r="F22" s="7">
        <f>'Plate 3'!N29</f>
        <v>6.6114416831952703E-3</v>
      </c>
      <c r="G22" s="7">
        <f t="shared" si="0"/>
        <v>9.9967701563640609E-3</v>
      </c>
      <c r="H22" s="7">
        <f t="shared" si="1"/>
        <v>8.5195961395116721E-3</v>
      </c>
      <c r="I22" s="7">
        <f t="shared" si="2"/>
        <v>0.39987080625456245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-1.7712830731761321E-2</v>
      </c>
      <c r="E23" s="7">
        <f>'Plate 2'!N30</f>
        <v>1.3373453694416582E-2</v>
      </c>
      <c r="F23" s="7">
        <f>'Plate 3'!N30</f>
        <v>-1.5945241706529771E-2</v>
      </c>
      <c r="G23" s="7">
        <f t="shared" si="0"/>
        <v>-6.7615395812915024E-3</v>
      </c>
      <c r="H23" s="7">
        <f t="shared" si="1"/>
        <v>1.7459798349354929E-2</v>
      </c>
      <c r="I23" s="7">
        <f t="shared" si="2"/>
        <v>-0.27046158325166009</v>
      </c>
      <c r="J23">
        <f>SUM(I2:I23)</f>
        <v>1064.1535388446625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-3.2104505701317392E-2</v>
      </c>
      <c r="E24">
        <f>'Plate 2'!N31</f>
        <v>-3.1576210111816931E-2</v>
      </c>
      <c r="F24">
        <f>'Plate 3'!N31</f>
        <v>-3.9668650099171622E-2</v>
      </c>
      <c r="G24">
        <f t="shared" si="0"/>
        <v>-3.4449788637435315E-2</v>
      </c>
      <c r="H24">
        <f t="shared" si="1"/>
        <v>4.5273789630501139E-3</v>
      </c>
      <c r="I24" s="7">
        <f t="shared" si="2"/>
        <v>-1.3779915454974125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-2.7307280711465366E-2</v>
      </c>
      <c r="E25">
        <f>'Plate 2'!N32</f>
        <v>-2.2660574315539209E-2</v>
      </c>
      <c r="F25">
        <f>'Plate 3'!N32</f>
        <v>-3.0723758410142726E-2</v>
      </c>
      <c r="G25">
        <f t="shared" si="0"/>
        <v>-2.68972044790491E-2</v>
      </c>
      <c r="H25">
        <f t="shared" si="1"/>
        <v>4.0472035188709402E-3</v>
      </c>
      <c r="I25" s="7">
        <f t="shared" si="2"/>
        <v>-1.0758881791619639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-2.6200228790730286E-2</v>
      </c>
      <c r="E26">
        <f>'Plate 2'!N33</f>
        <v>-3.7519967309335413E-2</v>
      </c>
      <c r="F26">
        <f>'Plate 3'!N33</f>
        <v>-2.722358340139229E-2</v>
      </c>
      <c r="G26">
        <f t="shared" si="0"/>
        <v>-3.0314593167152664E-2</v>
      </c>
      <c r="H26">
        <f t="shared" si="1"/>
        <v>6.2609804393096132E-3</v>
      </c>
      <c r="I26" s="7">
        <f t="shared" si="2"/>
        <v>-1.2125837266861066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-8.8564153658806603E-3</v>
      </c>
      <c r="E27">
        <f>'Plate 2'!N34</f>
        <v>-1.6716817118020727E-2</v>
      </c>
      <c r="F27">
        <f>'Plate 3'!N34</f>
        <v>-7.389258351806479E-3</v>
      </c>
      <c r="G27">
        <f t="shared" si="0"/>
        <v>-1.0987496945235953E-2</v>
      </c>
      <c r="H27">
        <f t="shared" si="1"/>
        <v>5.015672403346905E-3</v>
      </c>
      <c r="I27" s="7">
        <f t="shared" si="2"/>
        <v>-0.43949987780943811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6.5685080630281556E-2</v>
      </c>
      <c r="E28">
        <f>'Plate 2'!N35</f>
        <v>7.8383298042274965E-2</v>
      </c>
      <c r="F28">
        <f>'Plate 3'!N35</f>
        <v>6.7670050169175114E-2</v>
      </c>
      <c r="G28">
        <f t="shared" si="0"/>
        <v>7.0579476280577202E-2</v>
      </c>
      <c r="H28">
        <f t="shared" si="1"/>
        <v>6.8307943596513281E-3</v>
      </c>
      <c r="I28" s="7">
        <f t="shared" si="2"/>
        <v>2.8231790512230881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0.31218864164729326</v>
      </c>
      <c r="E29">
        <f>'Plate 2'!N36</f>
        <v>0.33916564508339836</v>
      </c>
      <c r="F29">
        <f>'Plate 3'!N36</f>
        <v>0.32396064247656825</v>
      </c>
      <c r="G29">
        <f t="shared" si="0"/>
        <v>0.32510497640241992</v>
      </c>
      <c r="H29">
        <f t="shared" si="1"/>
        <v>1.3524858731177118E-2</v>
      </c>
      <c r="I29" s="7">
        <f t="shared" si="2"/>
        <v>13.004199056096796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0.72438097346765562</v>
      </c>
      <c r="E30">
        <f>'Plate 2'!N37</f>
        <v>0.75634310338422672</v>
      </c>
      <c r="F30">
        <f>'Plate 3'!N37</f>
        <v>0.73892583518064792</v>
      </c>
      <c r="G30">
        <f t="shared" si="0"/>
        <v>0.73988330401084346</v>
      </c>
      <c r="H30">
        <f t="shared" si="1"/>
        <v>1.6002562204895172E-2</v>
      </c>
      <c r="I30" s="7">
        <f t="shared" si="2"/>
        <v>29.595332160433738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1.8576331229934684</v>
      </c>
      <c r="E31">
        <f>'Plate 2'!N38</f>
        <v>1.909431999702812</v>
      </c>
      <c r="F31">
        <f>'Plate 3'!N38</f>
        <v>1.8733714463500952</v>
      </c>
      <c r="G31">
        <f t="shared" si="0"/>
        <v>1.8801455230154585</v>
      </c>
      <c r="H31">
        <f t="shared" si="1"/>
        <v>2.6555545430071829E-2</v>
      </c>
      <c r="I31" s="7">
        <f t="shared" si="2"/>
        <v>75.205820920618336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5.1861692313369492</v>
      </c>
      <c r="E32">
        <f>'Plate 2'!N39</f>
        <v>5.3256064489765595</v>
      </c>
      <c r="F32">
        <f>'Plate 3'!N39</f>
        <v>5.2658188464978801</v>
      </c>
      <c r="G32">
        <f t="shared" si="0"/>
        <v>5.259198175603796</v>
      </c>
      <c r="H32">
        <f t="shared" si="1"/>
        <v>6.995398043060054E-2</v>
      </c>
      <c r="I32" s="7">
        <f t="shared" si="2"/>
        <v>210.36792702415184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12.884239270821801</v>
      </c>
      <c r="E33">
        <f>'Plate 2'!N40</f>
        <v>13.078866228314572</v>
      </c>
      <c r="F33">
        <f>'Plate 3'!N40</f>
        <v>12.93275774899856</v>
      </c>
      <c r="G33">
        <f t="shared" si="0"/>
        <v>12.965287749378312</v>
      </c>
      <c r="H33">
        <f t="shared" si="1"/>
        <v>0.10130924853759984</v>
      </c>
      <c r="I33" s="7">
        <f t="shared" si="2"/>
        <v>518.61150997513255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14.196833831506698</v>
      </c>
      <c r="E34">
        <f>'Plate 2'!N41</f>
        <v>14.175117946431888</v>
      </c>
      <c r="F34">
        <f>'Plate 3'!N41</f>
        <v>14.12709524365107</v>
      </c>
      <c r="G34">
        <f t="shared" si="0"/>
        <v>14.166349007196551</v>
      </c>
      <c r="H34">
        <f t="shared" si="1"/>
        <v>3.5686669507101039E-2</v>
      </c>
      <c r="I34" s="7">
        <f t="shared" si="2"/>
        <v>566.65396028786199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11.776818332779808</v>
      </c>
      <c r="E35">
        <f>'Plate 2'!N42</f>
        <v>11.807645157695308</v>
      </c>
      <c r="F35">
        <f>'Plate 3'!N42</f>
        <v>11.801812312837864</v>
      </c>
      <c r="G35">
        <f t="shared" si="0"/>
        <v>11.795425267770995</v>
      </c>
      <c r="H35">
        <f t="shared" si="1"/>
        <v>1.6375867674948093E-2</v>
      </c>
      <c r="I35" s="7">
        <f t="shared" si="2"/>
        <v>471.81701071083978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5.9127643086460751</v>
      </c>
      <c r="E36">
        <f>'Plate 2'!N43</f>
        <v>5.9534158029644484</v>
      </c>
      <c r="F36">
        <f>'Plate 3'!N43</f>
        <v>5.956908956558939</v>
      </c>
      <c r="G36">
        <f t="shared" si="0"/>
        <v>5.9410296893898211</v>
      </c>
      <c r="H36">
        <f t="shared" si="1"/>
        <v>2.4540768976345495E-2</v>
      </c>
      <c r="I36" s="7">
        <f t="shared" si="2"/>
        <v>237.64118757559285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2.1207424628215064</v>
      </c>
      <c r="E37">
        <f>'Plate 2'!N44</f>
        <v>2.1709573163936251</v>
      </c>
      <c r="F37">
        <f>'Plate 3'!N44</f>
        <v>2.1852759304631895</v>
      </c>
      <c r="G37">
        <f t="shared" si="0"/>
        <v>2.1589919032261071</v>
      </c>
      <c r="H37">
        <f t="shared" si="1"/>
        <v>3.3889828056027409E-2</v>
      </c>
      <c r="I37" s="7">
        <f t="shared" si="2"/>
        <v>86.359676129044288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0.96793239602937375</v>
      </c>
      <c r="E38">
        <f>'Plate 2'!N45</f>
        <v>1.0249266317470931</v>
      </c>
      <c r="F38">
        <f>'Plate 3'!N45</f>
        <v>0.97032629409248239</v>
      </c>
      <c r="G38">
        <f t="shared" si="0"/>
        <v>0.98772844062298315</v>
      </c>
      <c r="H38">
        <f t="shared" si="1"/>
        <v>3.223680744372031E-2</v>
      </c>
      <c r="I38" s="7">
        <f t="shared" si="2"/>
        <v>39.509137624919326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0.51810029890401854</v>
      </c>
      <c r="E39">
        <f>'Plate 2'!N46</f>
        <v>0.55016902559530445</v>
      </c>
      <c r="F39">
        <f>'Plate 3'!N46</f>
        <v>0.52891533465562168</v>
      </c>
      <c r="G39">
        <f t="shared" si="0"/>
        <v>0.53239488638498156</v>
      </c>
      <c r="H39">
        <f t="shared" si="1"/>
        <v>1.6315062613366422E-2</v>
      </c>
      <c r="I39" s="7">
        <f t="shared" si="2"/>
        <v>21.295795455399261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0.30185615705376584</v>
      </c>
      <c r="E40">
        <f>'Plate 2'!N47</f>
        <v>0.29830231435045879</v>
      </c>
      <c r="F40">
        <f>'Plate 3'!N47</f>
        <v>0.30062614241823199</v>
      </c>
      <c r="G40">
        <f t="shared" si="0"/>
        <v>0.30026153794081889</v>
      </c>
      <c r="H40">
        <f t="shared" si="1"/>
        <v>1.8047581025374192E-3</v>
      </c>
      <c r="I40" s="7">
        <f t="shared" si="2"/>
        <v>12.010461517632756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0.19668622458393298</v>
      </c>
      <c r="E41">
        <f>'Plate 2'!N48</f>
        <v>0.14413611203982316</v>
      </c>
      <c r="F41">
        <f>'Plate 3'!N48</f>
        <v>0.13689573367557265</v>
      </c>
      <c r="G41">
        <f t="shared" si="0"/>
        <v>0.15923935676644294</v>
      </c>
      <c r="H41">
        <f t="shared" si="1"/>
        <v>3.2631376031663176E-2</v>
      </c>
      <c r="I41" s="7">
        <f t="shared" si="2"/>
        <v>6.3695742706577176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0.18893686113878741</v>
      </c>
      <c r="E42">
        <f>'Plate 2'!N49</f>
        <v>0.15825253538392955</v>
      </c>
      <c r="F42">
        <f>'Plate 3'!N49</f>
        <v>0.19328744214988525</v>
      </c>
      <c r="G42">
        <f t="shared" si="0"/>
        <v>0.18015894622420073</v>
      </c>
      <c r="H42">
        <f t="shared" si="1"/>
        <v>1.9095811470335435E-2</v>
      </c>
      <c r="I42" s="7">
        <f t="shared" si="2"/>
        <v>7.2063578489680289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0.16421270157570389</v>
      </c>
      <c r="E43">
        <f>'Plate 2'!N50</f>
        <v>0.1248189011478881</v>
      </c>
      <c r="F43">
        <f>'Plate 3'!N50</f>
        <v>0.16023023373390891</v>
      </c>
      <c r="G43">
        <f t="shared" si="0"/>
        <v>0.14975394548583362</v>
      </c>
      <c r="H43">
        <f t="shared" si="1"/>
        <v>2.1685994089024902E-2</v>
      </c>
      <c r="I43" s="7">
        <f t="shared" si="2"/>
        <v>5.9901578194333451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7.3434444075427138E-2</v>
      </c>
      <c r="E44">
        <f>'Plate 2'!N51</f>
        <v>0.11924662877521452</v>
      </c>
      <c r="F44">
        <f>'Plate 3'!N51</f>
        <v>7.9726208532648848E-2</v>
      </c>
      <c r="G44">
        <f t="shared" si="0"/>
        <v>9.0802427127763499E-2</v>
      </c>
      <c r="H44">
        <f t="shared" si="1"/>
        <v>2.4833465938465648E-2</v>
      </c>
      <c r="I44" s="7">
        <f t="shared" si="2"/>
        <v>3.6320970851105399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2.5831211483818589E-2</v>
      </c>
      <c r="E45">
        <f>'Plate 2'!N52</f>
        <v>3.6405512834800695E-2</v>
      </c>
      <c r="F45">
        <f>'Plate 3'!N52</f>
        <v>2.4112316726947455E-2</v>
      </c>
      <c r="G45">
        <f t="shared" si="0"/>
        <v>2.8783013681855579E-2</v>
      </c>
      <c r="H45">
        <f t="shared" si="1"/>
        <v>6.6569902958308995E-3</v>
      </c>
      <c r="I45" s="7">
        <f t="shared" si="2"/>
        <v>1.1513205472742232</v>
      </c>
      <c r="J45">
        <f>SUM(I24:I45)</f>
        <v>2305.1387417312362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-3.0628436473670615E-2</v>
      </c>
      <c r="E46" s="6">
        <f>'Plate 2'!N53</f>
        <v>-2.0803150191314686E-2</v>
      </c>
      <c r="F46" s="6">
        <f>'Plate 3'!N53</f>
        <v>-3.3057208415976355E-2</v>
      </c>
      <c r="G46" s="6">
        <f t="shared" si="0"/>
        <v>-2.8162931693653886E-2</v>
      </c>
      <c r="H46" s="6">
        <f t="shared" si="1"/>
        <v>6.4884143755283927E-3</v>
      </c>
      <c r="I46" s="7">
        <f t="shared" si="2"/>
        <v>-1.1265172677461555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-2.1033986493966567E-2</v>
      </c>
      <c r="E47" s="6">
        <f>'Plate 2'!N54</f>
        <v>-2.2660574315539209E-2</v>
      </c>
      <c r="F47" s="6">
        <f>'Plate 3'!N54</f>
        <v>-1.9834325049585811E-2</v>
      </c>
      <c r="G47" s="6">
        <f t="shared" si="0"/>
        <v>-2.1176295286363861E-2</v>
      </c>
      <c r="H47" s="6">
        <f t="shared" si="1"/>
        <v>1.4184886579104931E-3</v>
      </c>
      <c r="I47" s="7">
        <f t="shared" si="2"/>
        <v>-0.84705181145455444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-8.1183807520572721E-3</v>
      </c>
      <c r="E48" s="6">
        <f>'Plate 2'!N55</f>
        <v>1.8574241242245253E-3</v>
      </c>
      <c r="F48" s="6">
        <f>'Plate 3'!N55</f>
        <v>-1.672305837514098E-2</v>
      </c>
      <c r="G48" s="6">
        <f t="shared" si="0"/>
        <v>-7.6613383343245751E-3</v>
      </c>
      <c r="H48" s="6">
        <f t="shared" si="1"/>
        <v>9.2986691685430015E-3</v>
      </c>
      <c r="I48" s="7">
        <f t="shared" si="2"/>
        <v>-0.30645353337298298</v>
      </c>
    </row>
    <row r="49" spans="1:9" ht="14.6" x14ac:dyDescent="0.4">
      <c r="A49" s="6">
        <v>48</v>
      </c>
      <c r="B49" s="6" t="s">
        <v>25</v>
      </c>
      <c r="C49" s="6" t="s">
        <v>34</v>
      </c>
      <c r="D49" s="6">
        <f>'Plate 1'!N56</f>
        <v>9.9634672866157417E-3</v>
      </c>
      <c r="E49" s="6">
        <f>'Plate 2'!N56</f>
        <v>1.3373453694416582E-2</v>
      </c>
      <c r="F49" s="6">
        <f>'Plate 3'!N56</f>
        <v>3.8890833430560412E-4</v>
      </c>
      <c r="G49" s="15">
        <f t="shared" si="0"/>
        <v>7.9086097717793093E-3</v>
      </c>
      <c r="H49" s="15">
        <f t="shared" si="1"/>
        <v>6.7317482207005282E-3</v>
      </c>
      <c r="I49" s="7">
        <f t="shared" si="2"/>
        <v>0.31634439087117239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0.12657293627071109</v>
      </c>
      <c r="E50" s="6">
        <f>'Plate 2'!N57</f>
        <v>0.12964820387087186</v>
      </c>
      <c r="F50" s="6">
        <f>'Plate 3'!N57</f>
        <v>0.11122778361140279</v>
      </c>
      <c r="G50" s="6">
        <f t="shared" si="0"/>
        <v>0.12248297458432857</v>
      </c>
      <c r="H50" s="6">
        <f t="shared" si="1"/>
        <v>9.8678169105898168E-3</v>
      </c>
      <c r="I50" s="7">
        <f t="shared" si="2"/>
        <v>4.899318983373143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0.50702977969666774</v>
      </c>
      <c r="E51" s="6">
        <f>'Plate 2'!N58</f>
        <v>0.49518927151825848</v>
      </c>
      <c r="F51" s="6">
        <f>'Plate 3'!N58</f>
        <v>0.51569245128923114</v>
      </c>
      <c r="G51" s="6">
        <f t="shared" si="0"/>
        <v>0.50597050083471917</v>
      </c>
      <c r="H51" s="6">
        <f t="shared" si="1"/>
        <v>1.0292553082726072E-2</v>
      </c>
      <c r="I51" s="7">
        <f t="shared" si="2"/>
        <v>20.238820033388766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1.3218199933576884</v>
      </c>
      <c r="E52" s="6">
        <f>'Plate 2'!N59</f>
        <v>1.3763512760503733</v>
      </c>
      <c r="F52" s="6">
        <f>'Plate 3'!N59</f>
        <v>1.3168436199587756</v>
      </c>
      <c r="G52" s="6">
        <f t="shared" si="0"/>
        <v>1.3383382964556123</v>
      </c>
      <c r="H52" s="6">
        <f t="shared" si="1"/>
        <v>3.3014103596874039E-2</v>
      </c>
      <c r="I52" s="7">
        <f t="shared" si="2"/>
        <v>53.533531858224492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3.2097125355179155</v>
      </c>
      <c r="E53" s="6">
        <f>'Plate 2'!N60</f>
        <v>3.3909134811842936</v>
      </c>
      <c r="F53" s="6">
        <f>'Plate 3'!N60</f>
        <v>3.2131606580329013</v>
      </c>
      <c r="G53" s="6">
        <f t="shared" si="0"/>
        <v>3.2712622249117036</v>
      </c>
      <c r="H53" s="6">
        <f t="shared" si="1"/>
        <v>0.10363536912138813</v>
      </c>
      <c r="I53" s="7">
        <f t="shared" si="2"/>
        <v>130.85048899646813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6.7164840030997448</v>
      </c>
      <c r="E54" s="6">
        <f>'Plate 2'!N61</f>
        <v>6.671124484564805</v>
      </c>
      <c r="F54" s="6">
        <f>'Plate 3'!N61</f>
        <v>6.7428927001905645</v>
      </c>
      <c r="G54" s="6">
        <f t="shared" si="0"/>
        <v>6.710167062618372</v>
      </c>
      <c r="H54" s="6">
        <f t="shared" si="1"/>
        <v>3.6298718934836924E-2</v>
      </c>
      <c r="I54" s="7">
        <f t="shared" si="2"/>
        <v>268.40668250473487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11.379017675929001</v>
      </c>
      <c r="E55" s="6">
        <f>'Plate 2'!N62</f>
        <v>11.906460121104052</v>
      </c>
      <c r="F55" s="6">
        <f>'Plate 3'!N62</f>
        <v>11.353012095049197</v>
      </c>
      <c r="G55" s="6">
        <f t="shared" si="0"/>
        <v>11.546163297360749</v>
      </c>
      <c r="H55" s="6">
        <f t="shared" si="1"/>
        <v>0.31229701160731294</v>
      </c>
      <c r="I55" s="7">
        <f t="shared" si="2"/>
        <v>461.84653189442997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10.210339864939666</v>
      </c>
      <c r="E56" s="6">
        <f>'Plate 2'!N63</f>
        <v>10.329507039637431</v>
      </c>
      <c r="F56" s="6">
        <f>'Plate 3'!N63</f>
        <v>10.344183875860459</v>
      </c>
      <c r="G56" s="6">
        <f t="shared" si="0"/>
        <v>10.294676926812519</v>
      </c>
      <c r="H56" s="6">
        <f t="shared" si="1"/>
        <v>7.3405772146258513E-2</v>
      </c>
      <c r="I56" s="7">
        <f t="shared" si="2"/>
        <v>411.78707707250078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8.8770803350677152</v>
      </c>
      <c r="E57" s="6">
        <f>'Plate 2'!N64</f>
        <v>9.1819904156915193</v>
      </c>
      <c r="F57" s="6">
        <f>'Plate 3'!N64</f>
        <v>8.9608369307354252</v>
      </c>
      <c r="G57" s="6">
        <f t="shared" si="0"/>
        <v>9.0066358938315521</v>
      </c>
      <c r="H57" s="6">
        <f t="shared" si="1"/>
        <v>0.15752999105571627</v>
      </c>
      <c r="I57" s="7">
        <f t="shared" si="2"/>
        <v>360.26543575326207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4.9079301819255319</v>
      </c>
      <c r="E58" s="6">
        <f>'Plate 2'!N65</f>
        <v>4.9218024443701474</v>
      </c>
      <c r="F58" s="6">
        <f>'Plate 3'!N65</f>
        <v>4.9434138373585341</v>
      </c>
      <c r="G58" s="6">
        <f t="shared" si="0"/>
        <v>4.924382154551405</v>
      </c>
      <c r="H58" s="6">
        <f t="shared" si="1"/>
        <v>1.7881935834424319E-2</v>
      </c>
      <c r="I58" s="7">
        <f t="shared" si="2"/>
        <v>196.97528618205621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1.7901029558286283</v>
      </c>
      <c r="E59" s="6">
        <f>'Plate 2'!N66</f>
        <v>1.8095025818195327</v>
      </c>
      <c r="F59" s="6">
        <f>'Plate 3'!N66</f>
        <v>1.8029790378407808</v>
      </c>
      <c r="G59" s="6">
        <f t="shared" si="0"/>
        <v>1.8008615251629807</v>
      </c>
      <c r="H59" s="6">
        <f t="shared" si="1"/>
        <v>9.8716395346581994E-3</v>
      </c>
      <c r="I59" s="7">
        <f t="shared" si="2"/>
        <v>72.034461006519223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0.87826119044983209</v>
      </c>
      <c r="E60" s="6">
        <f>'Plate 2'!N67</f>
        <v>0.9145956387681563</v>
      </c>
      <c r="F60" s="6">
        <f>'Plate 3'!N67</f>
        <v>0.89565589390580636</v>
      </c>
      <c r="G60" s="6">
        <f t="shared" si="0"/>
        <v>0.89617090770793162</v>
      </c>
      <c r="H60" s="6">
        <f t="shared" si="1"/>
        <v>1.8172698287858301E-2</v>
      </c>
      <c r="I60" s="7">
        <f t="shared" si="2"/>
        <v>35.846836308317265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0.55647809882283472</v>
      </c>
      <c r="E61" s="6">
        <f>'Plate 2'!N68</f>
        <v>0.5523979345443738</v>
      </c>
      <c r="F61" s="6">
        <f>'Plate 3'!N68</f>
        <v>0.55069420137673541</v>
      </c>
      <c r="G61" s="6">
        <f t="shared" si="0"/>
        <v>0.55319007824798128</v>
      </c>
      <c r="H61" s="6">
        <f t="shared" si="1"/>
        <v>2.9722022394383404E-3</v>
      </c>
      <c r="I61" s="7">
        <f t="shared" si="2"/>
        <v>22.127603129919251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0.30997453780582307</v>
      </c>
      <c r="E62" s="6">
        <f>'Plate 2'!N69</f>
        <v>0.32876406998774099</v>
      </c>
      <c r="F62" s="6">
        <f>'Plate 3'!N69</f>
        <v>0.31579356745615056</v>
      </c>
      <c r="G62" s="6">
        <f t="shared" si="0"/>
        <v>0.31817739174990489</v>
      </c>
      <c r="H62" s="6">
        <f t="shared" si="1"/>
        <v>9.6189185255647243E-3</v>
      </c>
      <c r="I62" s="7">
        <f t="shared" si="2"/>
        <v>12.727095669996196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0.15941547658585187</v>
      </c>
      <c r="E63" s="6">
        <f>'Plate 2'!N70</f>
        <v>0.18388498829822802</v>
      </c>
      <c r="F63" s="6">
        <f>'Plate 3'!N70</f>
        <v>0.16100805040252011</v>
      </c>
      <c r="G63" s="6">
        <f t="shared" si="0"/>
        <v>0.16810283842886667</v>
      </c>
      <c r="H63" s="6">
        <f t="shared" si="1"/>
        <v>1.3690919023740566E-2</v>
      </c>
      <c r="I63" s="7">
        <f t="shared" si="2"/>
        <v>6.7241135371546665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0.17270009963467287</v>
      </c>
      <c r="E64" s="6">
        <f>'Plate 2'!N71</f>
        <v>0.17719826145101972</v>
      </c>
      <c r="F64" s="6">
        <f>'Plate 3'!N71</f>
        <v>0.1683973087543266</v>
      </c>
      <c r="G64" s="6">
        <f t="shared" si="0"/>
        <v>0.1727652232800064</v>
      </c>
      <c r="H64" s="6">
        <f t="shared" si="1"/>
        <v>4.4008377508428578E-3</v>
      </c>
      <c r="I64" s="7">
        <f t="shared" si="2"/>
        <v>6.9106089312002563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0.16052252850658696</v>
      </c>
      <c r="E65" s="6">
        <f>'Plate 2'!N72</f>
        <v>0.17868420075039934</v>
      </c>
      <c r="F65" s="6">
        <f>'Plate 3'!N72</f>
        <v>0.15128534204488001</v>
      </c>
      <c r="G65" s="6">
        <f t="shared" si="0"/>
        <v>0.1634973571006221</v>
      </c>
      <c r="H65" s="6">
        <f t="shared" si="1"/>
        <v>1.3939568446123788E-2</v>
      </c>
      <c r="I65" s="7">
        <f t="shared" si="2"/>
        <v>6.5398942840248839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9.4099413262482001E-2</v>
      </c>
      <c r="E66" s="6">
        <f>'Plate 2'!N73</f>
        <v>7.5782904268360637E-2</v>
      </c>
      <c r="F66" s="6">
        <f>'Plate 3'!N73</f>
        <v>7.7392758526815222E-2</v>
      </c>
      <c r="G66" s="6">
        <f t="shared" si="0"/>
        <v>8.2425025352552625E-2</v>
      </c>
      <c r="H66" s="6">
        <f t="shared" si="1"/>
        <v>1.0142307798868809E-2</v>
      </c>
      <c r="I66" s="7">
        <f t="shared" si="2"/>
        <v>3.2970010141021051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2.3986124949260119E-2</v>
      </c>
      <c r="E67" s="6">
        <f>'Plate 2'!N74</f>
        <v>4.1234815557784466E-2</v>
      </c>
      <c r="F67" s="6">
        <f>'Plate 3'!N74</f>
        <v>1.3222883366390541E-2</v>
      </c>
      <c r="G67" s="6">
        <f t="shared" ref="G67:G73" si="3">AVERAGE(D67:F67)</f>
        <v>2.6147941291145043E-2</v>
      </c>
      <c r="H67" s="6">
        <f t="shared" ref="H67:H73" si="4">STDEV(D67:F67)</f>
        <v>1.4130540460146718E-2</v>
      </c>
      <c r="I67" s="7">
        <f t="shared" ref="I67:I89" si="5">G67*40</f>
        <v>1.0459176516458017</v>
      </c>
      <c r="J67">
        <f>SUM(I46:I67)</f>
        <v>2074.093026589615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-8.4873980589689653E-3</v>
      </c>
      <c r="E68">
        <f>'Plate 2'!N75</f>
        <v>-3.3433634236041454E-2</v>
      </c>
      <c r="F68">
        <f>'Plate 3'!N75</f>
        <v>-1.7111966709446581E-2</v>
      </c>
      <c r="G68">
        <f t="shared" si="3"/>
        <v>-1.9677666334818999E-2</v>
      </c>
      <c r="H68">
        <f t="shared" si="4"/>
        <v>1.2669482458896942E-2</v>
      </c>
      <c r="I68" s="7">
        <f t="shared" si="5"/>
        <v>-0.78710665339275998</v>
      </c>
      <c r="L68" s="5"/>
    </row>
    <row r="69" spans="1:12" ht="14.6" x14ac:dyDescent="0.4">
      <c r="A69">
        <v>68</v>
      </c>
      <c r="B69" t="s">
        <v>52</v>
      </c>
      <c r="C69" t="s">
        <v>60</v>
      </c>
      <c r="D69">
        <f>'Plate 1'!N76</f>
        <v>-1.6974796117937931E-2</v>
      </c>
      <c r="E69">
        <f>'Plate 2'!N76</f>
        <v>7.2068056019911578E-2</v>
      </c>
      <c r="F69">
        <f>'Plate 3'!N76</f>
        <v>-2.3723408392641851E-2</v>
      </c>
      <c r="G69" s="15">
        <f t="shared" si="3"/>
        <v>1.0456617169777265E-2</v>
      </c>
      <c r="H69" s="15">
        <f t="shared" si="4"/>
        <v>5.346366046013358E-2</v>
      </c>
      <c r="I69" s="7">
        <f t="shared" si="5"/>
        <v>0.41826468679109058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1.4391674969556071E-2</v>
      </c>
      <c r="E70">
        <f>'Plate 2'!N77</f>
        <v>1.8574241242245253E-2</v>
      </c>
      <c r="F70">
        <f>'Plate 3'!N77</f>
        <v>1.2056158363473728E-2</v>
      </c>
      <c r="G70">
        <f t="shared" si="3"/>
        <v>1.5007358191758351E-2</v>
      </c>
      <c r="H70">
        <f t="shared" si="4"/>
        <v>3.3023704329177943E-3</v>
      </c>
      <c r="I70" s="7">
        <f t="shared" si="5"/>
        <v>0.60029432767033408</v>
      </c>
    </row>
    <row r="71" spans="1:12" x14ac:dyDescent="0.3">
      <c r="A71">
        <v>70</v>
      </c>
      <c r="B71" t="s">
        <v>54</v>
      </c>
      <c r="C71" t="s">
        <v>62</v>
      </c>
      <c r="D71">
        <f>'Plate 1'!N78</f>
        <v>0.11107420938041994</v>
      </c>
      <c r="E71">
        <f>'Plate 2'!N78</f>
        <v>0.14079274861621902</v>
      </c>
      <c r="F71">
        <f>'Plate 3'!N78</f>
        <v>0.10733870026834674</v>
      </c>
      <c r="G71">
        <f t="shared" si="3"/>
        <v>0.11973521942166189</v>
      </c>
      <c r="H71">
        <f t="shared" si="4"/>
        <v>1.8331752750796005E-2</v>
      </c>
      <c r="I71" s="7">
        <f t="shared" si="5"/>
        <v>4.7894087768664759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0.66570722166869623</v>
      </c>
      <c r="E72">
        <f>'Plate 2'!N79</f>
        <v>0.66087150339908618</v>
      </c>
      <c r="F72">
        <f>'Plate 3'!N79</f>
        <v>0.66658888499980551</v>
      </c>
      <c r="G72">
        <f t="shared" si="3"/>
        <v>0.6643892033558626</v>
      </c>
      <c r="H72">
        <f t="shared" si="4"/>
        <v>3.078147543049959E-3</v>
      </c>
      <c r="I72" s="7">
        <f t="shared" si="5"/>
        <v>26.575568134234505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1.2653603454001991</v>
      </c>
      <c r="E73">
        <f>'Plate 2'!N80</f>
        <v>1.3477469445373156</v>
      </c>
      <c r="F73">
        <f>'Plate 3'!N80</f>
        <v>1.2802862365340488</v>
      </c>
      <c r="G73">
        <f t="shared" si="3"/>
        <v>1.2977978421571879</v>
      </c>
      <c r="H73">
        <f t="shared" si="4"/>
        <v>4.3896243324118803E-2</v>
      </c>
      <c r="I73" s="7">
        <f t="shared" si="5"/>
        <v>51.911913686287512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2.6067382560242076</v>
      </c>
      <c r="E74">
        <f>'Plate 2'!N81</f>
        <v>2.7103532820684273</v>
      </c>
      <c r="F74">
        <f>'Plate 3'!N81</f>
        <v>2.6379652315949129</v>
      </c>
      <c r="G74">
        <f t="shared" ref="G74:G89" si="6">AVERAGE(D74:F74)</f>
        <v>2.6516855898958496</v>
      </c>
      <c r="H74">
        <f t="shared" ref="H74:H89" si="7">STDEV(D74:F74)</f>
        <v>5.3152653550557906E-2</v>
      </c>
      <c r="I74" s="7">
        <f t="shared" si="5"/>
        <v>106.06742359583399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4.6872578323923388</v>
      </c>
      <c r="E75">
        <f>'Plate 2'!N82</f>
        <v>4.8861399011850368</v>
      </c>
      <c r="F75">
        <f>'Plate 3'!N82</f>
        <v>4.7512931202115656</v>
      </c>
      <c r="G75">
        <f t="shared" si="6"/>
        <v>4.7748969512629804</v>
      </c>
      <c r="H75">
        <f t="shared" si="7"/>
        <v>0.1015203179272192</v>
      </c>
      <c r="I75" s="7">
        <f t="shared" si="5"/>
        <v>190.99587805051922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9.1667589209933951</v>
      </c>
      <c r="E76">
        <f>'Plate 2'!N83</f>
        <v>9.2202533526505448</v>
      </c>
      <c r="F76">
        <f>'Plate 3'!N83</f>
        <v>9.2241278730603184</v>
      </c>
      <c r="G76">
        <f t="shared" si="6"/>
        <v>9.2037133822347528</v>
      </c>
      <c r="H76">
        <f t="shared" si="7"/>
        <v>3.2062082454679931E-2</v>
      </c>
      <c r="I76" s="7">
        <f t="shared" si="5"/>
        <v>368.14853528939011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11.749880069375253</v>
      </c>
      <c r="E77">
        <f>'Plate 2'!N84</f>
        <v>12.463687358371411</v>
      </c>
      <c r="F77">
        <f>'Plate 3'!N84</f>
        <v>11.832147162913701</v>
      </c>
      <c r="G77">
        <f t="shared" si="6"/>
        <v>12.01523819688679</v>
      </c>
      <c r="H77">
        <f t="shared" si="7"/>
        <v>0.3905405951972365</v>
      </c>
      <c r="I77" s="7">
        <f t="shared" si="5"/>
        <v>480.6095278754716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9.25716816118676</v>
      </c>
      <c r="E78">
        <f>'Plate 2'!N85</f>
        <v>10.056094208551581</v>
      </c>
      <c r="F78">
        <f>'Plate 3'!N85</f>
        <v>9.3688017734220033</v>
      </c>
      <c r="G78">
        <f t="shared" si="6"/>
        <v>9.5606880477201148</v>
      </c>
      <c r="H78">
        <f t="shared" si="7"/>
        <v>0.43264993237894039</v>
      </c>
      <c r="I78" s="7">
        <f t="shared" si="5"/>
        <v>382.42752190880458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4.8699213993136272</v>
      </c>
      <c r="E79">
        <f>'Plate 2'!N86</f>
        <v>5.0718823136074889</v>
      </c>
      <c r="F79">
        <f>'Plate 3'!N86</f>
        <v>4.9539143623847854</v>
      </c>
      <c r="G79">
        <f t="shared" si="6"/>
        <v>4.9652393584353005</v>
      </c>
      <c r="H79">
        <f t="shared" si="7"/>
        <v>0.1014556276273587</v>
      </c>
      <c r="I79" s="7">
        <f t="shared" si="5"/>
        <v>198.60957433741203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2.1875345953725227</v>
      </c>
      <c r="E80">
        <f>'Plate 2'!N87</f>
        <v>2.2727441584011294</v>
      </c>
      <c r="F80">
        <f>'Plate 3'!N87</f>
        <v>2.1872204721347175</v>
      </c>
      <c r="G80">
        <f t="shared" si="6"/>
        <v>2.2158330753027897</v>
      </c>
      <c r="H80">
        <f t="shared" si="7"/>
        <v>4.928669397435493E-2</v>
      </c>
      <c r="I80" s="7">
        <f t="shared" si="5"/>
        <v>88.633323012111589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1.2011513339975644</v>
      </c>
      <c r="E81">
        <f>'Plate 2'!N88</f>
        <v>1.2147553772428397</v>
      </c>
      <c r="F81">
        <f>'Plate 3'!N88</f>
        <v>1.1807257029518141</v>
      </c>
      <c r="G81">
        <f t="shared" si="6"/>
        <v>1.198877471397406</v>
      </c>
      <c r="H81">
        <f t="shared" si="7"/>
        <v>1.712841269445655E-2</v>
      </c>
      <c r="I81" s="7">
        <f t="shared" si="5"/>
        <v>47.955098855896239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0.67234953319310675</v>
      </c>
      <c r="E82">
        <f>'Plate 2'!N89</f>
        <v>0.66495783647238005</v>
      </c>
      <c r="F82">
        <f>'Plate 3'!N89</f>
        <v>0.66114416831952705</v>
      </c>
      <c r="G82">
        <f t="shared" si="6"/>
        <v>0.66615051266167125</v>
      </c>
      <c r="H82">
        <f t="shared" si="7"/>
        <v>5.6970964408977814E-3</v>
      </c>
      <c r="I82" s="7">
        <f t="shared" si="5"/>
        <v>26.646020506466851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0.35019742425919775</v>
      </c>
      <c r="E83">
        <f>'Plate 2'!N90</f>
        <v>0.39637430810951374</v>
      </c>
      <c r="F83">
        <f>'Plate 3'!N90</f>
        <v>0.3465173258662933</v>
      </c>
      <c r="G83">
        <f t="shared" si="6"/>
        <v>0.36436301941166827</v>
      </c>
      <c r="H83">
        <f t="shared" si="7"/>
        <v>2.7783587495461625E-2</v>
      </c>
      <c r="I83" s="7">
        <f t="shared" si="5"/>
        <v>14.574520776466731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0.21255396878113583</v>
      </c>
      <c r="E84">
        <f>'Plate 2'!N91</f>
        <v>0.22920613692930644</v>
      </c>
      <c r="F84">
        <f>'Plate 3'!N91</f>
        <v>0.20067670050169173</v>
      </c>
      <c r="G84">
        <f t="shared" si="6"/>
        <v>0.21414560207071132</v>
      </c>
      <c r="H84">
        <f t="shared" si="7"/>
        <v>1.4331160389713425E-2</v>
      </c>
      <c r="I84" s="7">
        <f t="shared" si="5"/>
        <v>8.5658240828284526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0.14649987084394259</v>
      </c>
      <c r="E85">
        <f>'Plate 2'!N92</f>
        <v>0.21620416805973475</v>
      </c>
      <c r="F85">
        <f>'Plate 3'!N92</f>
        <v>0.19756543382724689</v>
      </c>
      <c r="G85">
        <f t="shared" si="6"/>
        <v>0.18675649091030808</v>
      </c>
      <c r="H85">
        <f t="shared" si="7"/>
        <v>3.6087355095976568E-2</v>
      </c>
      <c r="I85" s="7">
        <f t="shared" si="5"/>
        <v>7.4702596364123233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0.16864090925864422</v>
      </c>
      <c r="E86">
        <f>'Plate 2'!N93</f>
        <v>0.22214792525725324</v>
      </c>
      <c r="F86">
        <f>'Plate 3'!N93</f>
        <v>0.17073075876016022</v>
      </c>
      <c r="G86">
        <f t="shared" si="6"/>
        <v>0.18717319775868591</v>
      </c>
      <c r="H86">
        <f t="shared" si="7"/>
        <v>3.0307021305862866E-2</v>
      </c>
      <c r="I86" s="7">
        <f t="shared" si="5"/>
        <v>7.4869279103474362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0.15572530351673494</v>
      </c>
      <c r="E87">
        <f>'Plate 2'!N94</f>
        <v>0.17125450425350125</v>
      </c>
      <c r="F87">
        <f>'Plate 3'!N94</f>
        <v>0.130673200326683</v>
      </c>
      <c r="G87">
        <f t="shared" si="6"/>
        <v>0.15255100269897306</v>
      </c>
      <c r="H87">
        <f t="shared" si="7"/>
        <v>2.0476027357899156E-2</v>
      </c>
      <c r="I87" s="7">
        <f t="shared" si="5"/>
        <v>6.1020401079589224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9.3730395955570311E-2</v>
      </c>
      <c r="E88">
        <f>'Plate 2'!N95</f>
        <v>9.3985660685760988E-2</v>
      </c>
      <c r="F88">
        <f>'Plate 3'!N95</f>
        <v>7.9726208532648848E-2</v>
      </c>
      <c r="G88">
        <f t="shared" si="6"/>
        <v>8.9147421724660045E-2</v>
      </c>
      <c r="H88">
        <f t="shared" si="7"/>
        <v>8.160008181835007E-3</v>
      </c>
      <c r="I88" s="7">
        <f t="shared" si="5"/>
        <v>3.5658968689864019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5.9411786412782761E-2</v>
      </c>
      <c r="E89">
        <f>'Plate 2'!N96</f>
        <v>6.2780935398788956E-2</v>
      </c>
      <c r="F89">
        <f>'Plate 3'!N96</f>
        <v>4.3168825107922061E-2</v>
      </c>
      <c r="G89">
        <f t="shared" si="6"/>
        <v>5.5120515639831259E-2</v>
      </c>
      <c r="H89">
        <f t="shared" si="7"/>
        <v>1.0486656814751383E-2</v>
      </c>
      <c r="I89" s="7">
        <f t="shared" si="5"/>
        <v>2.2048206255932503</v>
      </c>
      <c r="J89">
        <f>SUM(I68:I89)</f>
        <v>2023.5715363989566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2023-06-13T10:37:54Z</dcterms:modified>
</cp:coreProperties>
</file>