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chartsheets/sheet2.xml" ContentType="application/vnd.openxmlformats-officedocument.spreadsheetml.chartsheet+xml"/>
  <Override PartName="/xl/worksheets/sheet2.xml" ContentType="application/vnd.openxmlformats-officedocument.spreadsheetml.worksheet+xml"/>
  <Override PartName="/xl/chartsheets/sheet3.xml" ContentType="application/vnd.openxmlformats-officedocument.spreadsheetml.chart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IP Pipeline\Mike\230206 Batch 135 Water Yr\"/>
    </mc:Choice>
  </mc:AlternateContent>
  <xr:revisionPtr revIDLastSave="0" documentId="13_ncr:1_{9138484E-1BF8-4A4F-99AD-B34152E7A9D7}" xr6:coauthVersionLast="47" xr6:coauthVersionMax="47" xr10:uidLastSave="{00000000-0000-0000-0000-000000000000}"/>
  <bookViews>
    <workbookView xWindow="12800" yWindow="0" windowWidth="12800" windowHeight="13800" firstSheet="1" activeTab="6" xr2:uid="{00000000-000D-0000-FFFF-FFFF00000000}"/>
  </bookViews>
  <sheets>
    <sheet name="Chart 1" sheetId="10" r:id="rId1"/>
    <sheet name="Plate 1" sheetId="1" r:id="rId2"/>
    <sheet name="Chart 2" sheetId="8" r:id="rId3"/>
    <sheet name="Plate 2" sheetId="5" r:id="rId4"/>
    <sheet name="Chart 3" sheetId="7" r:id="rId5"/>
    <sheet name="Plate 3" sheetId="6" r:id="rId6"/>
    <sheet name="Consolidated" sheetId="3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6" i="1" l="1"/>
  <c r="I16" i="5"/>
  <c r="I16" i="6"/>
  <c r="M10" i="1" l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5" i="1"/>
  <c r="M96" i="1"/>
  <c r="M9" i="1"/>
  <c r="E10" i="1"/>
  <c r="E11" i="1" s="1"/>
  <c r="E12" i="1" s="1"/>
  <c r="E13" i="1" s="1"/>
  <c r="E14" i="1" s="1"/>
  <c r="G9" i="1"/>
  <c r="G9" i="5" s="1"/>
  <c r="G15" i="1"/>
  <c r="M9" i="5"/>
  <c r="G15" i="6"/>
  <c r="G15" i="5"/>
  <c r="M10" i="5"/>
  <c r="M10" i="6"/>
  <c r="M11" i="5"/>
  <c r="M11" i="6"/>
  <c r="M12" i="5"/>
  <c r="M12" i="6"/>
  <c r="M13" i="5"/>
  <c r="M13" i="6"/>
  <c r="M14" i="5"/>
  <c r="M14" i="6"/>
  <c r="M15" i="5"/>
  <c r="M15" i="6"/>
  <c r="M16" i="5"/>
  <c r="M16" i="6"/>
  <c r="M17" i="5"/>
  <c r="M17" i="6"/>
  <c r="M18" i="5"/>
  <c r="M18" i="6"/>
  <c r="M19" i="5"/>
  <c r="M19" i="6"/>
  <c r="M20" i="5"/>
  <c r="M20" i="6"/>
  <c r="M21" i="5"/>
  <c r="M21" i="6"/>
  <c r="M22" i="5"/>
  <c r="M22" i="6"/>
  <c r="M23" i="5"/>
  <c r="M23" i="6"/>
  <c r="M24" i="5"/>
  <c r="M24" i="6"/>
  <c r="M25" i="5"/>
  <c r="M25" i="6"/>
  <c r="M26" i="5"/>
  <c r="M26" i="6"/>
  <c r="M27" i="5"/>
  <c r="M27" i="6"/>
  <c r="M28" i="5"/>
  <c r="M28" i="6"/>
  <c r="M29" i="5"/>
  <c r="M29" i="6"/>
  <c r="M30" i="5"/>
  <c r="M30" i="6"/>
  <c r="M31" i="5"/>
  <c r="M31" i="6"/>
  <c r="M32" i="5"/>
  <c r="M32" i="6"/>
  <c r="M33" i="5"/>
  <c r="M33" i="6"/>
  <c r="M34" i="5"/>
  <c r="M34" i="6"/>
  <c r="M35" i="5"/>
  <c r="M35" i="6"/>
  <c r="M36" i="5"/>
  <c r="M36" i="6"/>
  <c r="M37" i="5"/>
  <c r="M37" i="6"/>
  <c r="M38" i="5"/>
  <c r="M38" i="6"/>
  <c r="M39" i="5"/>
  <c r="M39" i="6"/>
  <c r="M40" i="5"/>
  <c r="M40" i="6"/>
  <c r="M41" i="5"/>
  <c r="M41" i="6"/>
  <c r="M42" i="5"/>
  <c r="M42" i="6"/>
  <c r="M43" i="5"/>
  <c r="M43" i="6"/>
  <c r="M44" i="5"/>
  <c r="M44" i="6"/>
  <c r="M45" i="5"/>
  <c r="M45" i="6"/>
  <c r="M46" i="5"/>
  <c r="M46" i="6"/>
  <c r="M47" i="5"/>
  <c r="M47" i="6"/>
  <c r="M48" i="5"/>
  <c r="M48" i="6"/>
  <c r="M49" i="5"/>
  <c r="M49" i="6"/>
  <c r="M50" i="5"/>
  <c r="M50" i="6"/>
  <c r="M51" i="5"/>
  <c r="M51" i="6"/>
  <c r="M52" i="5"/>
  <c r="M52" i="6"/>
  <c r="M53" i="5"/>
  <c r="M53" i="6"/>
  <c r="M54" i="5"/>
  <c r="M54" i="6"/>
  <c r="M55" i="5"/>
  <c r="M55" i="6"/>
  <c r="M56" i="5"/>
  <c r="M56" i="6"/>
  <c r="M57" i="5"/>
  <c r="M57" i="6"/>
  <c r="M58" i="5"/>
  <c r="M58" i="6"/>
  <c r="M59" i="5"/>
  <c r="M59" i="6"/>
  <c r="M60" i="5"/>
  <c r="M60" i="6"/>
  <c r="M61" i="5"/>
  <c r="M61" i="6"/>
  <c r="M62" i="5"/>
  <c r="M62" i="6"/>
  <c r="M63" i="5"/>
  <c r="M63" i="6"/>
  <c r="M64" i="5"/>
  <c r="M64" i="6"/>
  <c r="M65" i="5"/>
  <c r="M65" i="6"/>
  <c r="M66" i="5"/>
  <c r="M66" i="6"/>
  <c r="M67" i="5"/>
  <c r="M67" i="6"/>
  <c r="M68" i="5"/>
  <c r="M68" i="6"/>
  <c r="M69" i="5"/>
  <c r="M69" i="6"/>
  <c r="M70" i="5"/>
  <c r="M70" i="6"/>
  <c r="M71" i="5"/>
  <c r="M71" i="6"/>
  <c r="M72" i="5"/>
  <c r="M72" i="6"/>
  <c r="M73" i="5"/>
  <c r="M73" i="6"/>
  <c r="M74" i="5"/>
  <c r="M74" i="6"/>
  <c r="M75" i="5"/>
  <c r="M75" i="6"/>
  <c r="M76" i="5"/>
  <c r="M76" i="6"/>
  <c r="M77" i="5"/>
  <c r="M77" i="6"/>
  <c r="M78" i="5"/>
  <c r="M78" i="6"/>
  <c r="M79" i="5"/>
  <c r="M79" i="6"/>
  <c r="M80" i="5"/>
  <c r="M80" i="6"/>
  <c r="M81" i="5"/>
  <c r="M81" i="6"/>
  <c r="M82" i="5"/>
  <c r="M82" i="6"/>
  <c r="M83" i="5"/>
  <c r="M83" i="6"/>
  <c r="M84" i="5"/>
  <c r="M84" i="6"/>
  <c r="M85" i="5"/>
  <c r="M85" i="6"/>
  <c r="M86" i="5"/>
  <c r="M86" i="6"/>
  <c r="M87" i="5"/>
  <c r="M87" i="6"/>
  <c r="M88" i="5"/>
  <c r="M88" i="6"/>
  <c r="M89" i="5"/>
  <c r="M89" i="6"/>
  <c r="M90" i="5"/>
  <c r="M90" i="6"/>
  <c r="M91" i="5"/>
  <c r="M91" i="6"/>
  <c r="M92" i="5"/>
  <c r="M92" i="6"/>
  <c r="M93" i="5"/>
  <c r="M93" i="6"/>
  <c r="M94" i="5"/>
  <c r="M94" i="6"/>
  <c r="M95" i="5"/>
  <c r="M95" i="6"/>
  <c r="M96" i="5"/>
  <c r="M96" i="6"/>
  <c r="M9" i="6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I15" i="1"/>
  <c r="H15" i="1"/>
  <c r="L14" i="1"/>
  <c r="I14" i="1"/>
  <c r="H14" i="1"/>
  <c r="L13" i="1"/>
  <c r="I13" i="1"/>
  <c r="H13" i="1"/>
  <c r="L12" i="1"/>
  <c r="I12" i="1"/>
  <c r="H12" i="1"/>
  <c r="L11" i="1"/>
  <c r="I11" i="1"/>
  <c r="H11" i="1"/>
  <c r="L10" i="1"/>
  <c r="I10" i="1"/>
  <c r="H10" i="1"/>
  <c r="L9" i="1"/>
  <c r="I9" i="1"/>
  <c r="H9" i="1"/>
  <c r="L96" i="5"/>
  <c r="L95" i="5"/>
  <c r="L94" i="5"/>
  <c r="L93" i="5"/>
  <c r="L92" i="5"/>
  <c r="L91" i="5"/>
  <c r="L90" i="5"/>
  <c r="L89" i="5"/>
  <c r="L88" i="5"/>
  <c r="L87" i="5"/>
  <c r="L86" i="5"/>
  <c r="L85" i="5"/>
  <c r="L84" i="5"/>
  <c r="L83" i="5"/>
  <c r="L82" i="5"/>
  <c r="L81" i="5"/>
  <c r="L80" i="5"/>
  <c r="L79" i="5"/>
  <c r="L78" i="5"/>
  <c r="L77" i="5"/>
  <c r="L76" i="5"/>
  <c r="L75" i="5"/>
  <c r="L74" i="5"/>
  <c r="L73" i="5"/>
  <c r="L72" i="5"/>
  <c r="L71" i="5"/>
  <c r="L70" i="5"/>
  <c r="L69" i="5"/>
  <c r="L68" i="5"/>
  <c r="L67" i="5"/>
  <c r="L66" i="5"/>
  <c r="L65" i="5"/>
  <c r="L64" i="5"/>
  <c r="L63" i="5"/>
  <c r="L62" i="5"/>
  <c r="L61" i="5"/>
  <c r="L60" i="5"/>
  <c r="L59" i="5"/>
  <c r="L58" i="5"/>
  <c r="L57" i="5"/>
  <c r="L56" i="5"/>
  <c r="L55" i="5"/>
  <c r="L54" i="5"/>
  <c r="L53" i="5"/>
  <c r="L52" i="5"/>
  <c r="L51" i="5"/>
  <c r="L50" i="5"/>
  <c r="L49" i="5"/>
  <c r="L48" i="5"/>
  <c r="L47" i="5"/>
  <c r="L46" i="5"/>
  <c r="L45" i="5"/>
  <c r="L44" i="5"/>
  <c r="L43" i="5"/>
  <c r="L42" i="5"/>
  <c r="L41" i="5"/>
  <c r="L40" i="5"/>
  <c r="L39" i="5"/>
  <c r="L38" i="5"/>
  <c r="L37" i="5"/>
  <c r="L36" i="5"/>
  <c r="L35" i="5"/>
  <c r="L34" i="5"/>
  <c r="L33" i="5"/>
  <c r="L32" i="5"/>
  <c r="L31" i="5"/>
  <c r="L30" i="5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I15" i="5"/>
  <c r="H15" i="5"/>
  <c r="L14" i="5"/>
  <c r="I14" i="5"/>
  <c r="H14" i="5"/>
  <c r="L13" i="5"/>
  <c r="I13" i="5"/>
  <c r="H13" i="5"/>
  <c r="L12" i="5"/>
  <c r="I12" i="5"/>
  <c r="H12" i="5"/>
  <c r="L11" i="5"/>
  <c r="I11" i="5"/>
  <c r="H11" i="5"/>
  <c r="L10" i="5"/>
  <c r="I10" i="5"/>
  <c r="H10" i="5"/>
  <c r="L9" i="5"/>
  <c r="I9" i="5"/>
  <c r="H9" i="5"/>
  <c r="L96" i="6"/>
  <c r="L95" i="6"/>
  <c r="L94" i="6"/>
  <c r="L93" i="6"/>
  <c r="L92" i="6"/>
  <c r="L91" i="6"/>
  <c r="L90" i="6"/>
  <c r="L89" i="6"/>
  <c r="L88" i="6"/>
  <c r="L87" i="6"/>
  <c r="L86" i="6"/>
  <c r="L85" i="6"/>
  <c r="L84" i="6"/>
  <c r="L83" i="6"/>
  <c r="L82" i="6"/>
  <c r="L81" i="6"/>
  <c r="L80" i="6"/>
  <c r="L79" i="6"/>
  <c r="L78" i="6"/>
  <c r="L77" i="6"/>
  <c r="L76" i="6"/>
  <c r="L75" i="6"/>
  <c r="L74" i="6"/>
  <c r="L73" i="6"/>
  <c r="L72" i="6"/>
  <c r="L71" i="6"/>
  <c r="L70" i="6"/>
  <c r="L69" i="6"/>
  <c r="L68" i="6"/>
  <c r="L67" i="6"/>
  <c r="L66" i="6"/>
  <c r="L65" i="6"/>
  <c r="L64" i="6"/>
  <c r="L63" i="6"/>
  <c r="L62" i="6"/>
  <c r="L61" i="6"/>
  <c r="L60" i="6"/>
  <c r="L59" i="6"/>
  <c r="L58" i="6"/>
  <c r="L57" i="6"/>
  <c r="L56" i="6"/>
  <c r="L55" i="6"/>
  <c r="L54" i="6"/>
  <c r="L53" i="6"/>
  <c r="L52" i="6"/>
  <c r="L51" i="6"/>
  <c r="L50" i="6"/>
  <c r="L49" i="6"/>
  <c r="L48" i="6"/>
  <c r="L47" i="6"/>
  <c r="L46" i="6"/>
  <c r="L45" i="6"/>
  <c r="L44" i="6"/>
  <c r="L43" i="6"/>
  <c r="L42" i="6"/>
  <c r="L41" i="6"/>
  <c r="L40" i="6"/>
  <c r="L39" i="6"/>
  <c r="L38" i="6"/>
  <c r="L37" i="6"/>
  <c r="L36" i="6"/>
  <c r="L35" i="6"/>
  <c r="L34" i="6"/>
  <c r="L33" i="6"/>
  <c r="L32" i="6"/>
  <c r="L31" i="6"/>
  <c r="L30" i="6"/>
  <c r="L29" i="6"/>
  <c r="L28" i="6"/>
  <c r="L27" i="6"/>
  <c r="L26" i="6"/>
  <c r="L25" i="6"/>
  <c r="L24" i="6"/>
  <c r="L18" i="6"/>
  <c r="L23" i="6"/>
  <c r="L22" i="6"/>
  <c r="L21" i="6"/>
  <c r="L20" i="6"/>
  <c r="L19" i="6"/>
  <c r="L17" i="6"/>
  <c r="L16" i="6"/>
  <c r="L15" i="6"/>
  <c r="L14" i="6"/>
  <c r="L13" i="6"/>
  <c r="L12" i="6"/>
  <c r="L11" i="6"/>
  <c r="L10" i="6"/>
  <c r="I15" i="6"/>
  <c r="H15" i="6"/>
  <c r="I14" i="6"/>
  <c r="H14" i="6"/>
  <c r="I13" i="6"/>
  <c r="H13" i="6"/>
  <c r="I12" i="6"/>
  <c r="H12" i="6"/>
  <c r="I11" i="6"/>
  <c r="H11" i="6"/>
  <c r="I10" i="6"/>
  <c r="H10" i="6"/>
  <c r="L9" i="6"/>
  <c r="I9" i="6"/>
  <c r="H9" i="6"/>
  <c r="N82" i="6" l="1"/>
  <c r="O82" i="6" s="1"/>
  <c r="N34" i="6"/>
  <c r="O34" i="6" s="1"/>
  <c r="N89" i="6"/>
  <c r="O89" i="6" s="1"/>
  <c r="N49" i="6"/>
  <c r="O49" i="6" s="1"/>
  <c r="N90" i="6"/>
  <c r="O90" i="6" s="1"/>
  <c r="N33" i="6"/>
  <c r="O33" i="6" s="1"/>
  <c r="N80" i="6"/>
  <c r="O80" i="6" s="1"/>
  <c r="N72" i="6"/>
  <c r="O72" i="6" s="1"/>
  <c r="N64" i="6"/>
  <c r="O64" i="6" s="1"/>
  <c r="N56" i="6"/>
  <c r="O56" i="6" s="1"/>
  <c r="N48" i="6"/>
  <c r="O48" i="6" s="1"/>
  <c r="N40" i="6"/>
  <c r="O40" i="6" s="1"/>
  <c r="N16" i="6"/>
  <c r="O16" i="6" s="1"/>
  <c r="N87" i="6"/>
  <c r="O87" i="6" s="1"/>
  <c r="N55" i="6"/>
  <c r="O55" i="6" s="1"/>
  <c r="N47" i="6"/>
  <c r="O47" i="6" s="1"/>
  <c r="N39" i="6"/>
  <c r="O39" i="6" s="1"/>
  <c r="N31" i="6"/>
  <c r="O31" i="6" s="1"/>
  <c r="N23" i="6"/>
  <c r="O23" i="6" s="1"/>
  <c r="N15" i="6"/>
  <c r="O15" i="6" s="1"/>
  <c r="N41" i="6"/>
  <c r="O41" i="6" s="1"/>
  <c r="N25" i="6"/>
  <c r="N78" i="6"/>
  <c r="O78" i="6" s="1"/>
  <c r="N46" i="6"/>
  <c r="O46" i="6" s="1"/>
  <c r="N38" i="6"/>
  <c r="O38" i="6" s="1"/>
  <c r="N30" i="6"/>
  <c r="O30" i="6" s="1"/>
  <c r="N22" i="6"/>
  <c r="O22" i="6" s="1"/>
  <c r="N14" i="6"/>
  <c r="O14" i="6" s="1"/>
  <c r="N10" i="6"/>
  <c r="O10" i="6" s="1"/>
  <c r="N18" i="6"/>
  <c r="O18" i="6" s="1"/>
  <c r="N93" i="6"/>
  <c r="O93" i="6" s="1"/>
  <c r="N45" i="6"/>
  <c r="O45" i="6" s="1"/>
  <c r="N69" i="6"/>
  <c r="O69" i="6" s="1"/>
  <c r="N53" i="6"/>
  <c r="O53" i="6" s="1"/>
  <c r="N37" i="6"/>
  <c r="O37" i="6" s="1"/>
  <c r="N29" i="6"/>
  <c r="O29" i="6" s="1"/>
  <c r="N13" i="6"/>
  <c r="O13" i="6" s="1"/>
  <c r="N92" i="6"/>
  <c r="O92" i="6" s="1"/>
  <c r="N68" i="6"/>
  <c r="O68" i="6" s="1"/>
  <c r="N60" i="6"/>
  <c r="O60" i="6" s="1"/>
  <c r="N36" i="6"/>
  <c r="O36" i="6" s="1"/>
  <c r="N91" i="6"/>
  <c r="O91" i="6" s="1"/>
  <c r="N83" i="6"/>
  <c r="O83" i="6" s="1"/>
  <c r="N75" i="6"/>
  <c r="O75" i="6" s="1"/>
  <c r="N67" i="6"/>
  <c r="O67" i="6" s="1"/>
  <c r="N59" i="6"/>
  <c r="O59" i="6" s="1"/>
  <c r="N51" i="6"/>
  <c r="O51" i="6" s="1"/>
  <c r="N27" i="6"/>
  <c r="O27" i="6" s="1"/>
  <c r="N19" i="6"/>
  <c r="O19" i="6" s="1"/>
  <c r="N91" i="5"/>
  <c r="O91" i="5" s="1"/>
  <c r="N90" i="5"/>
  <c r="O90" i="5" s="1"/>
  <c r="N66" i="5"/>
  <c r="O66" i="5" s="1"/>
  <c r="N34" i="5"/>
  <c r="N10" i="5"/>
  <c r="O10" i="5" s="1"/>
  <c r="N73" i="5"/>
  <c r="O73" i="5" s="1"/>
  <c r="N9" i="5"/>
  <c r="O9" i="5" s="1"/>
  <c r="N33" i="5"/>
  <c r="N56" i="5"/>
  <c r="O56" i="5" s="1"/>
  <c r="N95" i="5"/>
  <c r="O95" i="5" s="1"/>
  <c r="N71" i="5"/>
  <c r="N39" i="5"/>
  <c r="O39" i="5" s="1"/>
  <c r="N15" i="5"/>
  <c r="O15" i="5" s="1"/>
  <c r="N17" i="5"/>
  <c r="O17" i="5" s="1"/>
  <c r="N72" i="5"/>
  <c r="O72" i="5" s="1"/>
  <c r="N25" i="5"/>
  <c r="O25" i="5" s="1"/>
  <c r="N24" i="5"/>
  <c r="E17" i="3" s="1"/>
  <c r="N62" i="5"/>
  <c r="O62" i="5" s="1"/>
  <c r="N38" i="5"/>
  <c r="O38" i="5" s="1"/>
  <c r="N49" i="5"/>
  <c r="O49" i="5" s="1"/>
  <c r="N16" i="5"/>
  <c r="O16" i="5" s="1"/>
  <c r="N94" i="5"/>
  <c r="O94" i="5" s="1"/>
  <c r="N86" i="5"/>
  <c r="O86" i="5" s="1"/>
  <c r="N70" i="5"/>
  <c r="O70" i="5" s="1"/>
  <c r="N89" i="5"/>
  <c r="O89" i="5" s="1"/>
  <c r="N41" i="5"/>
  <c r="O41" i="5" s="1"/>
  <c r="N82" i="5"/>
  <c r="N85" i="5"/>
  <c r="O85" i="5" s="1"/>
  <c r="N53" i="5"/>
  <c r="N29" i="5"/>
  <c r="O29" i="5" s="1"/>
  <c r="N21" i="5"/>
  <c r="O21" i="5" s="1"/>
  <c r="N13" i="5"/>
  <c r="O13" i="5" s="1"/>
  <c r="N88" i="5"/>
  <c r="O88" i="5" s="1"/>
  <c r="N64" i="5"/>
  <c r="O64" i="5" s="1"/>
  <c r="N40" i="5"/>
  <c r="O40" i="5" s="1"/>
  <c r="N92" i="5"/>
  <c r="O92" i="5" s="1"/>
  <c r="N76" i="5"/>
  <c r="O76" i="5" s="1"/>
  <c r="N44" i="5"/>
  <c r="O44" i="5" s="1"/>
  <c r="N20" i="5"/>
  <c r="N12" i="5"/>
  <c r="N57" i="5"/>
  <c r="O57" i="5" s="1"/>
  <c r="N32" i="5"/>
  <c r="E25" i="3" s="1"/>
  <c r="N75" i="5"/>
  <c r="O75" i="5" s="1"/>
  <c r="N67" i="5"/>
  <c r="O67" i="5" s="1"/>
  <c r="N59" i="5"/>
  <c r="O59" i="5" s="1"/>
  <c r="N43" i="5"/>
  <c r="O43" i="5" s="1"/>
  <c r="N11" i="5"/>
  <c r="O11" i="5" s="1"/>
  <c r="O71" i="5"/>
  <c r="N89" i="1"/>
  <c r="O89" i="1" s="1"/>
  <c r="O34" i="5"/>
  <c r="O53" i="5"/>
  <c r="O33" i="5"/>
  <c r="O20" i="5"/>
  <c r="O12" i="5"/>
  <c r="G9" i="6"/>
  <c r="E2" i="3"/>
  <c r="E8" i="3"/>
  <c r="F65" i="3"/>
  <c r="G10" i="1"/>
  <c r="G10" i="6" s="1"/>
  <c r="E78" i="3"/>
  <c r="F12" i="3"/>
  <c r="F86" i="3"/>
  <c r="F80" i="3"/>
  <c r="F48" i="3"/>
  <c r="O32" i="5" l="1"/>
  <c r="E52" i="3"/>
  <c r="E32" i="3"/>
  <c r="F38" i="3"/>
  <c r="F53" i="3"/>
  <c r="F22" i="3"/>
  <c r="O25" i="6"/>
  <c r="F18" i="3"/>
  <c r="F52" i="3"/>
  <c r="F68" i="3"/>
  <c r="F8" i="3"/>
  <c r="F44" i="3"/>
  <c r="F49" i="3"/>
  <c r="F23" i="3"/>
  <c r="N12" i="6"/>
  <c r="O12" i="6" s="1"/>
  <c r="N85" i="6"/>
  <c r="N54" i="6"/>
  <c r="N63" i="6"/>
  <c r="N88" i="6"/>
  <c r="O88" i="6" s="1"/>
  <c r="F24" i="3"/>
  <c r="F27" i="3"/>
  <c r="N20" i="6"/>
  <c r="N50" i="6"/>
  <c r="N62" i="6"/>
  <c r="N71" i="6"/>
  <c r="N96" i="6"/>
  <c r="F82" i="3"/>
  <c r="F32" i="3"/>
  <c r="F31" i="3"/>
  <c r="F30" i="3"/>
  <c r="N28" i="6"/>
  <c r="N21" i="6"/>
  <c r="N70" i="6"/>
  <c r="N79" i="6"/>
  <c r="N17" i="6"/>
  <c r="O17" i="6" s="1"/>
  <c r="F40" i="3"/>
  <c r="F20" i="3"/>
  <c r="F41" i="3"/>
  <c r="F42" i="3"/>
  <c r="F62" i="3"/>
  <c r="F46" i="3"/>
  <c r="N44" i="6"/>
  <c r="O44" i="6" s="1"/>
  <c r="N61" i="6"/>
  <c r="N86" i="6"/>
  <c r="N95" i="6"/>
  <c r="N65" i="6"/>
  <c r="F60" i="3"/>
  <c r="F76" i="3"/>
  <c r="N11" i="6"/>
  <c r="N52" i="6"/>
  <c r="O52" i="6" s="1"/>
  <c r="N77" i="6"/>
  <c r="N94" i="6"/>
  <c r="N73" i="6"/>
  <c r="N81" i="6"/>
  <c r="F7" i="3"/>
  <c r="N66" i="6"/>
  <c r="N42" i="6"/>
  <c r="F83" i="3"/>
  <c r="N35" i="6"/>
  <c r="N76" i="6"/>
  <c r="N58" i="6"/>
  <c r="O58" i="6" s="1"/>
  <c r="N26" i="6"/>
  <c r="O26" i="6" s="1"/>
  <c r="N24" i="6"/>
  <c r="O24" i="6" s="1"/>
  <c r="N9" i="6"/>
  <c r="F84" i="3"/>
  <c r="F26" i="3"/>
  <c r="F85" i="3"/>
  <c r="N43" i="6"/>
  <c r="N84" i="6"/>
  <c r="N57" i="6"/>
  <c r="N74" i="6"/>
  <c r="N32" i="6"/>
  <c r="O82" i="5"/>
  <c r="E75" i="3"/>
  <c r="O24" i="5"/>
  <c r="N96" i="5"/>
  <c r="O96" i="5" s="1"/>
  <c r="N65" i="5"/>
  <c r="O65" i="5" s="1"/>
  <c r="N78" i="5"/>
  <c r="N83" i="5"/>
  <c r="O83" i="5" s="1"/>
  <c r="N81" i="5"/>
  <c r="O81" i="5" s="1"/>
  <c r="N28" i="5"/>
  <c r="O28" i="5" s="1"/>
  <c r="N37" i="5"/>
  <c r="N48" i="5"/>
  <c r="O48" i="5" s="1"/>
  <c r="N23" i="5"/>
  <c r="O23" i="5" s="1"/>
  <c r="N18" i="5"/>
  <c r="N36" i="5"/>
  <c r="N45" i="5"/>
  <c r="N80" i="5"/>
  <c r="O80" i="5" s="1"/>
  <c r="N31" i="5"/>
  <c r="N26" i="5"/>
  <c r="O26" i="5" s="1"/>
  <c r="N19" i="5"/>
  <c r="O19" i="5" s="1"/>
  <c r="N52" i="5"/>
  <c r="O52" i="5" s="1"/>
  <c r="N61" i="5"/>
  <c r="N14" i="5"/>
  <c r="N47" i="5"/>
  <c r="N42" i="5"/>
  <c r="O42" i="5" s="1"/>
  <c r="N27" i="5"/>
  <c r="O27" i="5" s="1"/>
  <c r="N60" i="5"/>
  <c r="N69" i="5"/>
  <c r="N22" i="5"/>
  <c r="O22" i="5" s="1"/>
  <c r="N55" i="5"/>
  <c r="N50" i="5"/>
  <c r="N35" i="5"/>
  <c r="O35" i="5" s="1"/>
  <c r="N68" i="5"/>
  <c r="O68" i="5" s="1"/>
  <c r="N77" i="5"/>
  <c r="O77" i="5" s="1"/>
  <c r="N30" i="5"/>
  <c r="O30" i="5" s="1"/>
  <c r="N63" i="5"/>
  <c r="O63" i="5" s="1"/>
  <c r="N58" i="5"/>
  <c r="O58" i="5" s="1"/>
  <c r="N51" i="5"/>
  <c r="O51" i="5" s="1"/>
  <c r="N84" i="5"/>
  <c r="N93" i="5"/>
  <c r="O93" i="5" s="1"/>
  <c r="N46" i="5"/>
  <c r="N79" i="5"/>
  <c r="O79" i="5" s="1"/>
  <c r="N74" i="5"/>
  <c r="O74" i="5" s="1"/>
  <c r="E57" i="3"/>
  <c r="N54" i="5"/>
  <c r="N87" i="5"/>
  <c r="O87" i="5" s="1"/>
  <c r="E68" i="3"/>
  <c r="E60" i="3"/>
  <c r="H60" i="3" s="1"/>
  <c r="E81" i="3"/>
  <c r="E9" i="3"/>
  <c r="E13" i="3"/>
  <c r="E59" i="3"/>
  <c r="E50" i="3"/>
  <c r="E63" i="3"/>
  <c r="E27" i="3"/>
  <c r="E89" i="3"/>
  <c r="E26" i="3"/>
  <c r="E58" i="3"/>
  <c r="E35" i="3"/>
  <c r="E4" i="3"/>
  <c r="N11" i="1"/>
  <c r="O11" i="1" s="1"/>
  <c r="N21" i="1"/>
  <c r="O21" i="1" s="1"/>
  <c r="N70" i="1"/>
  <c r="O70" i="1" s="1"/>
  <c r="N19" i="1"/>
  <c r="O19" i="1" s="1"/>
  <c r="N29" i="1"/>
  <c r="O29" i="1" s="1"/>
  <c r="N78" i="1"/>
  <c r="O78" i="1" s="1"/>
  <c r="N47" i="1"/>
  <c r="O47" i="1" s="1"/>
  <c r="N75" i="1"/>
  <c r="O75" i="1" s="1"/>
  <c r="N85" i="1"/>
  <c r="O85" i="1" s="1"/>
  <c r="N55" i="1"/>
  <c r="O55" i="1" s="1"/>
  <c r="N67" i="1"/>
  <c r="D60" i="3" s="1"/>
  <c r="N37" i="1"/>
  <c r="O37" i="1" s="1"/>
  <c r="N18" i="1"/>
  <c r="O18" i="1" s="1"/>
  <c r="N83" i="1"/>
  <c r="N93" i="1"/>
  <c r="O93" i="1" s="1"/>
  <c r="N24" i="1"/>
  <c r="N32" i="1"/>
  <c r="O32" i="1" s="1"/>
  <c r="N26" i="1"/>
  <c r="O26" i="1" s="1"/>
  <c r="N34" i="1"/>
  <c r="O34" i="1" s="1"/>
  <c r="N52" i="1"/>
  <c r="D45" i="3" s="1"/>
  <c r="N9" i="1"/>
  <c r="O9" i="1" s="1"/>
  <c r="N88" i="1"/>
  <c r="N44" i="1"/>
  <c r="O44" i="1" s="1"/>
  <c r="N82" i="1"/>
  <c r="O82" i="1" s="1"/>
  <c r="N60" i="1"/>
  <c r="O60" i="1" s="1"/>
  <c r="N14" i="1"/>
  <c r="O14" i="1" s="1"/>
  <c r="N96" i="1"/>
  <c r="N22" i="1"/>
  <c r="O22" i="1" s="1"/>
  <c r="N86" i="1"/>
  <c r="O86" i="1" s="1"/>
  <c r="N63" i="1"/>
  <c r="N40" i="1"/>
  <c r="O40" i="1" s="1"/>
  <c r="N25" i="1"/>
  <c r="O25" i="1" s="1"/>
  <c r="N42" i="1"/>
  <c r="O42" i="1" s="1"/>
  <c r="N27" i="1"/>
  <c r="O27" i="1" s="1"/>
  <c r="N91" i="1"/>
  <c r="O91" i="1" s="1"/>
  <c r="N68" i="1"/>
  <c r="O68" i="1" s="1"/>
  <c r="N45" i="1"/>
  <c r="O45" i="1" s="1"/>
  <c r="N90" i="1"/>
  <c r="O90" i="1" s="1"/>
  <c r="N30" i="1"/>
  <c r="O30" i="1" s="1"/>
  <c r="N94" i="1"/>
  <c r="N71" i="1"/>
  <c r="N48" i="1"/>
  <c r="N33" i="1"/>
  <c r="O33" i="1" s="1"/>
  <c r="N50" i="1"/>
  <c r="O50" i="1" s="1"/>
  <c r="N79" i="1"/>
  <c r="O79" i="1" s="1"/>
  <c r="N58" i="1"/>
  <c r="O58" i="1" s="1"/>
  <c r="N43" i="1"/>
  <c r="O43" i="1" s="1"/>
  <c r="N20" i="1"/>
  <c r="N84" i="1"/>
  <c r="N61" i="1"/>
  <c r="N49" i="1"/>
  <c r="O49" i="1" s="1"/>
  <c r="N46" i="1"/>
  <c r="O46" i="1" s="1"/>
  <c r="N23" i="1"/>
  <c r="O23" i="1" s="1"/>
  <c r="N87" i="1"/>
  <c r="N64" i="1"/>
  <c r="N57" i="1"/>
  <c r="O57" i="1" s="1"/>
  <c r="N35" i="1"/>
  <c r="N12" i="1"/>
  <c r="N76" i="1"/>
  <c r="N53" i="1"/>
  <c r="O53" i="1" s="1"/>
  <c r="N17" i="1"/>
  <c r="O17" i="1" s="1"/>
  <c r="N38" i="1"/>
  <c r="O38" i="1" s="1"/>
  <c r="N15" i="1"/>
  <c r="O15" i="1" s="1"/>
  <c r="N41" i="1"/>
  <c r="O41" i="1" s="1"/>
  <c r="N66" i="1"/>
  <c r="O66" i="1" s="1"/>
  <c r="N51" i="1"/>
  <c r="N28" i="1"/>
  <c r="N92" i="1"/>
  <c r="O92" i="1" s="1"/>
  <c r="N69" i="1"/>
  <c r="N65" i="1"/>
  <c r="N54" i="1"/>
  <c r="O54" i="1" s="1"/>
  <c r="N31" i="1"/>
  <c r="N95" i="1"/>
  <c r="N72" i="1"/>
  <c r="N73" i="1"/>
  <c r="N56" i="1"/>
  <c r="O56" i="1" s="1"/>
  <c r="N10" i="1"/>
  <c r="O10" i="1" s="1"/>
  <c r="N74" i="1"/>
  <c r="O74" i="1" s="1"/>
  <c r="N59" i="1"/>
  <c r="N36" i="1"/>
  <c r="N13" i="1"/>
  <c r="O13" i="1" s="1"/>
  <c r="N77" i="1"/>
  <c r="N81" i="1"/>
  <c r="O81" i="1" s="1"/>
  <c r="N62" i="1"/>
  <c r="O62" i="1" s="1"/>
  <c r="N39" i="1"/>
  <c r="N16" i="1"/>
  <c r="N80" i="1"/>
  <c r="E19" i="3"/>
  <c r="E69" i="3"/>
  <c r="E79" i="3"/>
  <c r="E46" i="3"/>
  <c r="E83" i="3"/>
  <c r="E66" i="3"/>
  <c r="E34" i="3"/>
  <c r="E37" i="3"/>
  <c r="E15" i="3"/>
  <c r="E82" i="3"/>
  <c r="E33" i="3"/>
  <c r="E87" i="3"/>
  <c r="E3" i="3"/>
  <c r="E45" i="3"/>
  <c r="D2" i="3"/>
  <c r="F5" i="3"/>
  <c r="F75" i="3"/>
  <c r="F34" i="3"/>
  <c r="F16" i="3"/>
  <c r="E5" i="3"/>
  <c r="E42" i="3"/>
  <c r="F17" i="3"/>
  <c r="E70" i="3"/>
  <c r="E31" i="3"/>
  <c r="E84" i="3"/>
  <c r="E51" i="3"/>
  <c r="E65" i="3"/>
  <c r="E85" i="3"/>
  <c r="E55" i="3"/>
  <c r="D82" i="3"/>
  <c r="F39" i="3"/>
  <c r="F61" i="3"/>
  <c r="E88" i="3"/>
  <c r="E49" i="3"/>
  <c r="D25" i="3"/>
  <c r="G11" i="1"/>
  <c r="G11" i="5" s="1"/>
  <c r="G10" i="5"/>
  <c r="F3" i="3"/>
  <c r="F19" i="3"/>
  <c r="F57" i="3"/>
  <c r="E6" i="3"/>
  <c r="E10" i="3"/>
  <c r="F15" i="3"/>
  <c r="E20" i="3"/>
  <c r="F29" i="3"/>
  <c r="F81" i="3"/>
  <c r="F6" i="3"/>
  <c r="E14" i="3"/>
  <c r="F71" i="3"/>
  <c r="D30" i="3"/>
  <c r="D11" i="3"/>
  <c r="F9" i="3"/>
  <c r="E36" i="3"/>
  <c r="E64" i="3"/>
  <c r="F73" i="3"/>
  <c r="D4" i="3"/>
  <c r="D12" i="3"/>
  <c r="F11" i="3"/>
  <c r="E18" i="3"/>
  <c r="F33" i="3"/>
  <c r="E12" i="3"/>
  <c r="E44" i="3"/>
  <c r="D26" i="3"/>
  <c r="E22" i="3"/>
  <c r="D35" i="3" l="1"/>
  <c r="H35" i="3" s="1"/>
  <c r="D63" i="3"/>
  <c r="D27" i="3"/>
  <c r="D22" i="3"/>
  <c r="D61" i="3"/>
  <c r="E41" i="3"/>
  <c r="E76" i="3"/>
  <c r="E56" i="3"/>
  <c r="F10" i="3"/>
  <c r="O71" i="6"/>
  <c r="F64" i="3"/>
  <c r="O62" i="6"/>
  <c r="F55" i="3"/>
  <c r="O81" i="6"/>
  <c r="F74" i="3"/>
  <c r="O20" i="6"/>
  <c r="F13" i="3"/>
  <c r="O84" i="6"/>
  <c r="F77" i="3"/>
  <c r="O73" i="6"/>
  <c r="F66" i="3"/>
  <c r="F45" i="3"/>
  <c r="H45" i="3" s="1"/>
  <c r="O43" i="6"/>
  <c r="F36" i="3"/>
  <c r="O94" i="6"/>
  <c r="F87" i="3"/>
  <c r="O57" i="6"/>
  <c r="F50" i="3"/>
  <c r="O77" i="6"/>
  <c r="F70" i="3"/>
  <c r="O61" i="6"/>
  <c r="F54" i="3"/>
  <c r="O32" i="6"/>
  <c r="F25" i="3"/>
  <c r="O79" i="6"/>
  <c r="F72" i="3"/>
  <c r="O70" i="6"/>
  <c r="F63" i="3"/>
  <c r="O9" i="6"/>
  <c r="F2" i="3"/>
  <c r="H2" i="3" s="1"/>
  <c r="O85" i="6"/>
  <c r="F78" i="3"/>
  <c r="F37" i="3"/>
  <c r="F51" i="3"/>
  <c r="O28" i="6"/>
  <c r="F21" i="3"/>
  <c r="O42" i="6"/>
  <c r="F35" i="3"/>
  <c r="O63" i="6"/>
  <c r="F56" i="3"/>
  <c r="O11" i="6"/>
  <c r="F4" i="3"/>
  <c r="O21" i="6"/>
  <c r="F14" i="3"/>
  <c r="H14" i="3" s="1"/>
  <c r="O65" i="6"/>
  <c r="F58" i="3"/>
  <c r="O35" i="6"/>
  <c r="F28" i="3"/>
  <c r="O54" i="6"/>
  <c r="F47" i="3"/>
  <c r="O95" i="6"/>
  <c r="F88" i="3"/>
  <c r="O76" i="6"/>
  <c r="F69" i="3"/>
  <c r="O86" i="6"/>
  <c r="F79" i="3"/>
  <c r="O96" i="6"/>
  <c r="F89" i="3"/>
  <c r="O66" i="6"/>
  <c r="F59" i="3"/>
  <c r="O74" i="6"/>
  <c r="F67" i="3"/>
  <c r="O50" i="6"/>
  <c r="F43" i="3"/>
  <c r="E43" i="3"/>
  <c r="O50" i="5"/>
  <c r="E29" i="3"/>
  <c r="O36" i="5"/>
  <c r="E47" i="3"/>
  <c r="O54" i="5"/>
  <c r="E62" i="3"/>
  <c r="O69" i="5"/>
  <c r="G60" i="3"/>
  <c r="I60" i="3" s="1"/>
  <c r="E39" i="3"/>
  <c r="O46" i="5"/>
  <c r="O55" i="5"/>
  <c r="E48" i="3"/>
  <c r="H48" i="3" s="1"/>
  <c r="E21" i="3"/>
  <c r="O47" i="5"/>
  <c r="E40" i="3"/>
  <c r="E73" i="3"/>
  <c r="O37" i="5"/>
  <c r="E30" i="3"/>
  <c r="E72" i="3"/>
  <c r="E67" i="3"/>
  <c r="E61" i="3"/>
  <c r="H61" i="3" s="1"/>
  <c r="E74" i="3"/>
  <c r="E86" i="3"/>
  <c r="E77" i="3"/>
  <c r="O84" i="5"/>
  <c r="O14" i="5"/>
  <c r="E7" i="3"/>
  <c r="H7" i="3" s="1"/>
  <c r="E71" i="3"/>
  <c r="O78" i="5"/>
  <c r="O60" i="5"/>
  <c r="E53" i="3"/>
  <c r="E16" i="3"/>
  <c r="O61" i="5"/>
  <c r="E54" i="3"/>
  <c r="O18" i="5"/>
  <c r="E11" i="3"/>
  <c r="H11" i="3" s="1"/>
  <c r="G26" i="3"/>
  <c r="I26" i="3" s="1"/>
  <c r="E80" i="3"/>
  <c r="E38" i="3"/>
  <c r="O45" i="5"/>
  <c r="E28" i="3"/>
  <c r="E23" i="3"/>
  <c r="E24" i="3"/>
  <c r="O31" i="5"/>
  <c r="D79" i="3"/>
  <c r="G79" i="3" s="1"/>
  <c r="I79" i="3" s="1"/>
  <c r="D15" i="3"/>
  <c r="H15" i="3" s="1"/>
  <c r="D48" i="3"/>
  <c r="G48" i="3" s="1"/>
  <c r="I48" i="3" s="1"/>
  <c r="D7" i="3"/>
  <c r="D19" i="3"/>
  <c r="G19" i="3" s="1"/>
  <c r="I19" i="3" s="1"/>
  <c r="D31" i="3"/>
  <c r="H31" i="3" s="1"/>
  <c r="D6" i="3"/>
  <c r="D51" i="3"/>
  <c r="D86" i="3"/>
  <c r="D14" i="3"/>
  <c r="D43" i="3"/>
  <c r="D53" i="3"/>
  <c r="D34" i="3"/>
  <c r="H34" i="3" s="1"/>
  <c r="D78" i="3"/>
  <c r="H78" i="3" s="1"/>
  <c r="O67" i="1"/>
  <c r="D37" i="3"/>
  <c r="G37" i="3" s="1"/>
  <c r="I37" i="3" s="1"/>
  <c r="D67" i="3"/>
  <c r="D36" i="3"/>
  <c r="D16" i="3"/>
  <c r="D47" i="3"/>
  <c r="D8" i="3"/>
  <c r="G8" i="3" s="1"/>
  <c r="I8" i="3" s="1"/>
  <c r="G82" i="3"/>
  <c r="I82" i="3" s="1"/>
  <c r="D17" i="3"/>
  <c r="G17" i="3" s="1"/>
  <c r="I17" i="3" s="1"/>
  <c r="O24" i="1"/>
  <c r="D81" i="3"/>
  <c r="G81" i="3" s="1"/>
  <c r="I81" i="3" s="1"/>
  <c r="O88" i="1"/>
  <c r="D10" i="3"/>
  <c r="H10" i="3" s="1"/>
  <c r="D23" i="3"/>
  <c r="G23" i="3" s="1"/>
  <c r="I23" i="3" s="1"/>
  <c r="D49" i="3"/>
  <c r="H49" i="3" s="1"/>
  <c r="O83" i="1"/>
  <c r="D76" i="3"/>
  <c r="G76" i="3" s="1"/>
  <c r="I76" i="3" s="1"/>
  <c r="D18" i="3"/>
  <c r="G18" i="3" s="1"/>
  <c r="I18" i="3" s="1"/>
  <c r="D68" i="3"/>
  <c r="H68" i="3" s="1"/>
  <c r="D40" i="3"/>
  <c r="D89" i="3"/>
  <c r="O96" i="1"/>
  <c r="D3" i="3"/>
  <c r="G3" i="3" s="1"/>
  <c r="I3" i="3" s="1"/>
  <c r="D75" i="3"/>
  <c r="H75" i="3" s="1"/>
  <c r="D71" i="3"/>
  <c r="O52" i="1"/>
  <c r="O73" i="1"/>
  <c r="D66" i="3"/>
  <c r="O76" i="1"/>
  <c r="D69" i="3"/>
  <c r="O72" i="1"/>
  <c r="D65" i="3"/>
  <c r="H65" i="3" s="1"/>
  <c r="O12" i="1"/>
  <c r="D5" i="3"/>
  <c r="G5" i="3" s="1"/>
  <c r="I5" i="3" s="1"/>
  <c r="D38" i="3"/>
  <c r="O36" i="1"/>
  <c r="D29" i="3"/>
  <c r="G29" i="3" s="1"/>
  <c r="I29" i="3" s="1"/>
  <c r="D24" i="3"/>
  <c r="O31" i="1"/>
  <c r="D20" i="3"/>
  <c r="H20" i="3" s="1"/>
  <c r="D33" i="3"/>
  <c r="G33" i="3" s="1"/>
  <c r="I33" i="3" s="1"/>
  <c r="O80" i="1"/>
  <c r="D73" i="3"/>
  <c r="O59" i="1"/>
  <c r="D52" i="3"/>
  <c r="O20" i="1"/>
  <c r="D13" i="3"/>
  <c r="O71" i="1"/>
  <c r="D64" i="3"/>
  <c r="H64" i="3" s="1"/>
  <c r="D50" i="3"/>
  <c r="D39" i="3"/>
  <c r="D46" i="3"/>
  <c r="G46" i="3" s="1"/>
  <c r="I46" i="3" s="1"/>
  <c r="D74" i="3"/>
  <c r="O16" i="1"/>
  <c r="D9" i="3"/>
  <c r="H9" i="3" s="1"/>
  <c r="D58" i="3"/>
  <c r="O65" i="1"/>
  <c r="O64" i="1"/>
  <c r="D57" i="3"/>
  <c r="G57" i="3" s="1"/>
  <c r="I57" i="3" s="1"/>
  <c r="D87" i="3"/>
  <c r="O94" i="1"/>
  <c r="D21" i="3"/>
  <c r="O28" i="1"/>
  <c r="D70" i="3"/>
  <c r="H70" i="3" s="1"/>
  <c r="O77" i="1"/>
  <c r="O51" i="1"/>
  <c r="D44" i="3"/>
  <c r="H44" i="3" s="1"/>
  <c r="D88" i="3"/>
  <c r="O95" i="1"/>
  <c r="D28" i="3"/>
  <c r="O35" i="1"/>
  <c r="D83" i="3"/>
  <c r="G83" i="3" s="1"/>
  <c r="I83" i="3" s="1"/>
  <c r="D55" i="3"/>
  <c r="G55" i="3" s="1"/>
  <c r="I55" i="3" s="1"/>
  <c r="O84" i="1"/>
  <c r="D77" i="3"/>
  <c r="D41" i="3"/>
  <c r="O48" i="1"/>
  <c r="D85" i="3"/>
  <c r="G85" i="3" s="1"/>
  <c r="I85" i="3" s="1"/>
  <c r="D72" i="3"/>
  <c r="H72" i="3" s="1"/>
  <c r="D42" i="3"/>
  <c r="G42" i="3" s="1"/>
  <c r="I42" i="3" s="1"/>
  <c r="D59" i="3"/>
  <c r="H59" i="3" s="1"/>
  <c r="D84" i="3"/>
  <c r="G84" i="3" s="1"/>
  <c r="I84" i="3" s="1"/>
  <c r="O39" i="1"/>
  <c r="D32" i="3"/>
  <c r="D62" i="3"/>
  <c r="O69" i="1"/>
  <c r="D80" i="3"/>
  <c r="H80" i="3" s="1"/>
  <c r="O87" i="1"/>
  <c r="O63" i="1"/>
  <c r="D56" i="3"/>
  <c r="O61" i="1"/>
  <c r="D54" i="3"/>
  <c r="H79" i="3"/>
  <c r="H3" i="3"/>
  <c r="G86" i="3"/>
  <c r="I86" i="3" s="1"/>
  <c r="G12" i="1"/>
  <c r="G13" i="1" s="1"/>
  <c r="G11" i="6"/>
  <c r="H82" i="3"/>
  <c r="H12" i="3"/>
  <c r="G12" i="3"/>
  <c r="I12" i="3" s="1"/>
  <c r="H25" i="3"/>
  <c r="G25" i="3"/>
  <c r="H22" i="3"/>
  <c r="G22" i="3"/>
  <c r="I22" i="3" s="1"/>
  <c r="G11" i="3"/>
  <c r="I11" i="3" s="1"/>
  <c r="H30" i="3"/>
  <c r="G30" i="3"/>
  <c r="I30" i="3" s="1"/>
  <c r="H26" i="3"/>
  <c r="H6" i="3"/>
  <c r="G6" i="3"/>
  <c r="I6" i="3" s="1"/>
  <c r="G4" i="3"/>
  <c r="I4" i="3" s="1"/>
  <c r="H4" i="3"/>
  <c r="H27" i="3"/>
  <c r="G27" i="3"/>
  <c r="I27" i="3" s="1"/>
  <c r="G12" i="5"/>
  <c r="G35" i="3" l="1"/>
  <c r="I35" i="3" s="1"/>
  <c r="G15" i="3"/>
  <c r="I15" i="3" s="1"/>
  <c r="H51" i="3"/>
  <c r="H37" i="3"/>
  <c r="G63" i="3"/>
  <c r="I63" i="3" s="1"/>
  <c r="H43" i="3"/>
  <c r="G73" i="3"/>
  <c r="I73" i="3" s="1"/>
  <c r="H28" i="3"/>
  <c r="H16" i="3"/>
  <c r="G61" i="3"/>
  <c r="I61" i="3" s="1"/>
  <c r="G67" i="3"/>
  <c r="I67" i="3" s="1"/>
  <c r="G2" i="3"/>
  <c r="I2" i="3" s="1"/>
  <c r="G45" i="3"/>
  <c r="I45" i="3" s="1"/>
  <c r="G88" i="3"/>
  <c r="I88" i="3" s="1"/>
  <c r="H63" i="3"/>
  <c r="H56" i="3"/>
  <c r="G14" i="3"/>
  <c r="I14" i="3" s="1"/>
  <c r="H67" i="3"/>
  <c r="G51" i="3"/>
  <c r="I51" i="3" s="1"/>
  <c r="G50" i="3"/>
  <c r="I50" i="3" s="1"/>
  <c r="H36" i="3"/>
  <c r="G71" i="3"/>
  <c r="I71" i="3" s="1"/>
  <c r="H86" i="3"/>
  <c r="H39" i="3"/>
  <c r="H38" i="3"/>
  <c r="H47" i="3"/>
  <c r="G7" i="3"/>
  <c r="I7" i="3" s="1"/>
  <c r="G44" i="3"/>
  <c r="I44" i="3" s="1"/>
  <c r="G43" i="3"/>
  <c r="I43" i="3" s="1"/>
  <c r="H73" i="3"/>
  <c r="G16" i="3"/>
  <c r="I16" i="3" s="1"/>
  <c r="H19" i="3"/>
  <c r="G31" i="3"/>
  <c r="I31" i="3" s="1"/>
  <c r="H71" i="3"/>
  <c r="G38" i="3"/>
  <c r="I38" i="3" s="1"/>
  <c r="G78" i="3"/>
  <c r="I78" i="3" s="1"/>
  <c r="H76" i="3"/>
  <c r="G34" i="3"/>
  <c r="I34" i="3" s="1"/>
  <c r="G39" i="3"/>
  <c r="I39" i="3" s="1"/>
  <c r="H23" i="3"/>
  <c r="H55" i="3"/>
  <c r="H81" i="3"/>
  <c r="H17" i="3"/>
  <c r="H53" i="3"/>
  <c r="G53" i="3"/>
  <c r="I53" i="3" s="1"/>
  <c r="G47" i="3"/>
  <c r="I47" i="3" s="1"/>
  <c r="H57" i="3"/>
  <c r="H8" i="3"/>
  <c r="G72" i="3"/>
  <c r="I72" i="3" s="1"/>
  <c r="H18" i="3"/>
  <c r="G36" i="3"/>
  <c r="I36" i="3" s="1"/>
  <c r="G49" i="3"/>
  <c r="I49" i="3" s="1"/>
  <c r="G75" i="3"/>
  <c r="I75" i="3" s="1"/>
  <c r="G56" i="3"/>
  <c r="I56" i="3" s="1"/>
  <c r="H42" i="3"/>
  <c r="G40" i="3"/>
  <c r="I40" i="3" s="1"/>
  <c r="H40" i="3"/>
  <c r="H83" i="3"/>
  <c r="G80" i="3"/>
  <c r="I80" i="3" s="1"/>
  <c r="G68" i="3"/>
  <c r="I68" i="3" s="1"/>
  <c r="G70" i="3"/>
  <c r="I70" i="3" s="1"/>
  <c r="H85" i="3"/>
  <c r="H46" i="3"/>
  <c r="H29" i="3"/>
  <c r="G89" i="3"/>
  <c r="I89" i="3" s="1"/>
  <c r="H89" i="3"/>
  <c r="G10" i="3"/>
  <c r="I10" i="3" s="1"/>
  <c r="G64" i="3"/>
  <c r="I64" i="3" s="1"/>
  <c r="G32" i="3"/>
  <c r="I32" i="3" s="1"/>
  <c r="H32" i="3"/>
  <c r="H5" i="3"/>
  <c r="H74" i="3"/>
  <c r="G74" i="3"/>
  <c r="I74" i="3" s="1"/>
  <c r="H84" i="3"/>
  <c r="G24" i="3"/>
  <c r="I24" i="3" s="1"/>
  <c r="H24" i="3"/>
  <c r="H88" i="3"/>
  <c r="G20" i="3"/>
  <c r="I20" i="3" s="1"/>
  <c r="G28" i="3"/>
  <c r="I28" i="3" s="1"/>
  <c r="H52" i="3"/>
  <c r="G52" i="3"/>
  <c r="I52" i="3" s="1"/>
  <c r="G69" i="3"/>
  <c r="I69" i="3" s="1"/>
  <c r="H69" i="3"/>
  <c r="G41" i="3"/>
  <c r="I41" i="3" s="1"/>
  <c r="H41" i="3"/>
  <c r="G9" i="3"/>
  <c r="I9" i="3" s="1"/>
  <c r="H77" i="3"/>
  <c r="G77" i="3"/>
  <c r="I77" i="3" s="1"/>
  <c r="H21" i="3"/>
  <c r="G21" i="3"/>
  <c r="I21" i="3" s="1"/>
  <c r="H50" i="3"/>
  <c r="H33" i="3"/>
  <c r="H87" i="3"/>
  <c r="G87" i="3"/>
  <c r="I87" i="3" s="1"/>
  <c r="G13" i="3"/>
  <c r="I13" i="3" s="1"/>
  <c r="H13" i="3"/>
  <c r="G65" i="3"/>
  <c r="I65" i="3" s="1"/>
  <c r="G59" i="3"/>
  <c r="I59" i="3" s="1"/>
  <c r="H54" i="3"/>
  <c r="G54" i="3"/>
  <c r="I54" i="3" s="1"/>
  <c r="G62" i="3"/>
  <c r="I62" i="3" s="1"/>
  <c r="H62" i="3"/>
  <c r="G58" i="3"/>
  <c r="I58" i="3" s="1"/>
  <c r="H58" i="3"/>
  <c r="G66" i="3"/>
  <c r="I66" i="3" s="1"/>
  <c r="H66" i="3"/>
  <c r="G12" i="6"/>
  <c r="I25" i="3"/>
  <c r="G13" i="6"/>
  <c r="G14" i="1"/>
  <c r="G13" i="5"/>
  <c r="J23" i="3" l="1"/>
  <c r="K23" i="3" s="1"/>
  <c r="J67" i="3"/>
  <c r="K67" i="3" s="1"/>
  <c r="J45" i="3"/>
  <c r="K45" i="3" s="1"/>
  <c r="J89" i="3"/>
  <c r="K89" i="3" s="1"/>
  <c r="G14" i="5"/>
  <c r="G14" i="6"/>
</calcChain>
</file>

<file path=xl/sharedStrings.xml><?xml version="1.0" encoding="utf-8"?>
<sst xmlns="http://schemas.openxmlformats.org/spreadsheetml/2006/main" count="1065" uniqueCount="121">
  <si>
    <t>standards</t>
  </si>
  <si>
    <t>well position</t>
  </si>
  <si>
    <t>rfu</t>
  </si>
  <si>
    <t>ng/ul</t>
  </si>
  <si>
    <t>stdev</t>
  </si>
  <si>
    <t>Plate 1</t>
  </si>
  <si>
    <t>Plate 2</t>
  </si>
  <si>
    <t>Plate 3</t>
  </si>
  <si>
    <t>Average yield</t>
  </si>
  <si>
    <t>A4</t>
  </si>
  <si>
    <t>B4</t>
  </si>
  <si>
    <t>C4</t>
  </si>
  <si>
    <t>D4</t>
  </si>
  <si>
    <t>E4</t>
  </si>
  <si>
    <t>F4</t>
  </si>
  <si>
    <t>G4</t>
  </si>
  <si>
    <t>H4</t>
  </si>
  <si>
    <t>A5</t>
  </si>
  <si>
    <t>B5</t>
  </si>
  <si>
    <t>C5</t>
  </si>
  <si>
    <t>D5</t>
  </si>
  <si>
    <t>E5</t>
  </si>
  <si>
    <t>F5</t>
  </si>
  <si>
    <t>G5</t>
  </si>
  <si>
    <t>H5</t>
  </si>
  <si>
    <t>A6</t>
  </si>
  <si>
    <t>B6</t>
  </si>
  <si>
    <t>C6</t>
  </si>
  <si>
    <t>D6</t>
  </si>
  <si>
    <t>E6</t>
  </si>
  <si>
    <t>F7</t>
  </si>
  <si>
    <t>G6</t>
  </si>
  <si>
    <t>F6</t>
  </si>
  <si>
    <t>H6</t>
  </si>
  <si>
    <t>A7</t>
  </si>
  <si>
    <t>B7</t>
  </si>
  <si>
    <t>C7</t>
  </si>
  <si>
    <t>D7</t>
  </si>
  <si>
    <t>E7</t>
  </si>
  <si>
    <t>G7</t>
  </si>
  <si>
    <t>H7</t>
  </si>
  <si>
    <t>A8</t>
  </si>
  <si>
    <t>B8</t>
  </si>
  <si>
    <t>C8</t>
  </si>
  <si>
    <t>D8</t>
  </si>
  <si>
    <t>E8</t>
  </si>
  <si>
    <t>F8</t>
  </si>
  <si>
    <t>G8</t>
  </si>
  <si>
    <t>H8</t>
  </si>
  <si>
    <t>A9</t>
  </si>
  <si>
    <t>B9</t>
  </si>
  <si>
    <t>C9</t>
  </si>
  <si>
    <t>D9</t>
  </si>
  <si>
    <t>E9</t>
  </si>
  <si>
    <t>F9</t>
  </si>
  <si>
    <t>G9</t>
  </si>
  <si>
    <t>H9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</si>
  <si>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</si>
  <si>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</si>
  <si>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</si>
  <si>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</si>
  <si>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</si>
  <si>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</si>
  <si>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</si>
  <si>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</si>
  <si>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</si>
  <si>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</si>
  <si>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</si>
  <si>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</si>
  <si>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</si>
  <si>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</si>
  <si>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</si>
  <si>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</si>
  <si>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</si>
  <si>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</si>
  <si>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</si>
  <si>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</si>
  <si>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</si>
  <si>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</si>
  <si>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</si>
  <si>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</si>
  <si>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Well position</t>
  </si>
  <si>
    <t>A1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</si>
  <si>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</si>
  <si>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</si>
  <si>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</si>
  <si>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</si>
  <si>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</si>
  <si>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</si>
  <si>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</si>
  <si>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</si>
  <si>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</si>
  <si>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</si>
  <si>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</si>
  <si>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</si>
  <si>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</si>
  <si>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</si>
  <si>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</si>
  <si>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</si>
  <si>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</si>
  <si>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</si>
  <si>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</si>
  <si>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</si>
  <si>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H1</t>
  </si>
  <si>
    <t>H2</t>
  </si>
  <si>
    <t>H3</t>
  </si>
  <si>
    <t>Fractionation well</t>
  </si>
  <si>
    <t>original fraction location</t>
  </si>
  <si>
    <t>Fraction #</t>
  </si>
  <si>
    <t>y = change me</t>
  </si>
  <si>
    <t>y=change me</t>
  </si>
  <si>
    <t>Sample Total (ng)</t>
  </si>
  <si>
    <t xml:space="preserve">% Recovery </t>
  </si>
  <si>
    <t>DNA loaded (ng)</t>
  </si>
  <si>
    <t>ng in 40ul</t>
  </si>
  <si>
    <r>
      <t>(RFU-</t>
    </r>
    <r>
      <rPr>
        <b/>
        <sz val="10"/>
        <rFont val="Arial"/>
        <family val="2"/>
      </rPr>
      <t>BLANK</t>
    </r>
    <r>
      <rPr>
        <sz val="10"/>
        <rFont val="Arial"/>
      </rPr>
      <t>)</t>
    </r>
    <r>
      <rPr>
        <sz val="10"/>
        <rFont val="Arial"/>
        <family val="2"/>
      </rPr>
      <t>/</t>
    </r>
    <r>
      <rPr>
        <b/>
        <sz val="10"/>
        <rFont val="Arial"/>
        <family val="2"/>
      </rPr>
      <t>SLOPE</t>
    </r>
  </si>
  <si>
    <t>Add starting amount</t>
  </si>
  <si>
    <t>Total yield (40 ul)</t>
  </si>
  <si>
    <t>ng in 40</t>
  </si>
  <si>
    <t>SLOPE</t>
  </si>
  <si>
    <t>Cycle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</si>
</sst>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0"/>
      <name val="Arial"/>
    </font>
    <font>
      <sz val="10"/>
      <name val="Arial"/>
      <family val="2"/>
    </font>
    <font>
      <sz val="14"/>
      <name val="Arial"/>
      <family val="2"/>
    </font>
    <font>
      <b/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2" borderId="0" xfId="0" applyFill="1"/>
    <xf numFmtId="0" fontId="0" fillId="0" borderId="0" xfId="0" applyAlignment="1">
      <alignment horizontal="right"/>
    </xf>
    <xf numFmtId="0" fontId="1" fillId="0" borderId="0" xfId="0" applyFont="1"/>
    <xf numFmtId="0" fontId="2" fillId="3" borderId="0" xfId="0" applyFont="1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1" fillId="3" borderId="0" xfId="0" applyFont="1" applyFill="1"/>
    <xf numFmtId="164" fontId="0" fillId="0" borderId="0" xfId="0" applyNumberFormat="1"/>
    <xf numFmtId="2" fontId="0" fillId="0" borderId="0" xfId="0" applyNumberFormat="1"/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chartsheet" Target="chartsheets/sheet2.xml"/><Relationship Id="rId7" Type="http://schemas.openxmlformats.org/officeDocument/2006/relationships/worksheet" Target="worksheets/sheet4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3.xml"/><Relationship Id="rId11" Type="http://schemas.openxmlformats.org/officeDocument/2006/relationships/calcChain" Target="calcChain.xml"/><Relationship Id="rId5" Type="http://schemas.openxmlformats.org/officeDocument/2006/relationships/chartsheet" Target="chartsheets/sheet3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2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62"/>
            <c:dispRSqr val="1"/>
            <c:dispEq val="1"/>
            <c:trendlineLbl>
              <c:layout>
                <c:manualLayout>
                  <c:x val="-0.15423758986238698"/>
                  <c:y val="-0.683634347845608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1'!$G$9:$G$15</c:f>
              <c:numCache>
                <c:formatCode>General</c:formatCode>
                <c:ptCount val="7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  <c:pt idx="6">
                  <c:v>0</c:v>
                </c:pt>
              </c:numCache>
            </c:numRef>
          </c:xVal>
          <c:yVal>
            <c:numRef>
              <c:f>'Plate 1'!$I$9:$I$15</c:f>
              <c:numCache>
                <c:formatCode>General</c:formatCode>
                <c:ptCount val="7"/>
                <c:pt idx="0">
                  <c:v>28588</c:v>
                </c:pt>
                <c:pt idx="1">
                  <c:v>23538</c:v>
                </c:pt>
                <c:pt idx="2">
                  <c:v>21019</c:v>
                </c:pt>
                <c:pt idx="3">
                  <c:v>8496</c:v>
                </c:pt>
                <c:pt idx="4">
                  <c:v>4596</c:v>
                </c:pt>
                <c:pt idx="5">
                  <c:v>3675</c:v>
                </c:pt>
                <c:pt idx="6">
                  <c:v>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33A-4D56-84D1-C365ABCF26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7205360"/>
        <c:axId val="617205688"/>
      </c:scatterChart>
      <c:valAx>
        <c:axId val="6172053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688"/>
        <c:crosses val="autoZero"/>
        <c:crossBetween val="midCat"/>
      </c:valAx>
      <c:valAx>
        <c:axId val="617205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72053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690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1'!$G$11:$G$15</c:f>
              <c:numCache>
                <c:formatCode>General</c:formatCode>
                <c:ptCount val="5"/>
                <c:pt idx="0">
                  <c:v>7.5</c:v>
                </c:pt>
                <c:pt idx="1">
                  <c:v>1.875</c:v>
                </c:pt>
                <c:pt idx="2">
                  <c:v>0.46875</c:v>
                </c:pt>
                <c:pt idx="3">
                  <c:v>0.1171875</c:v>
                </c:pt>
                <c:pt idx="4">
                  <c:v>0</c:v>
                </c:pt>
              </c:numCache>
            </c:numRef>
          </c:xVal>
          <c:yVal>
            <c:numRef>
              <c:f>'Plate 1'!$I$11:$I$15</c:f>
              <c:numCache>
                <c:formatCode>General</c:formatCode>
                <c:ptCount val="5"/>
                <c:pt idx="0">
                  <c:v>21019</c:v>
                </c:pt>
                <c:pt idx="1">
                  <c:v>8496</c:v>
                </c:pt>
                <c:pt idx="2">
                  <c:v>4596</c:v>
                </c:pt>
                <c:pt idx="3">
                  <c:v>3675</c:v>
                </c:pt>
                <c:pt idx="4">
                  <c:v>3402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16-4550-9E76-0836750C83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65498808"/>
        <c:axId val="765499136"/>
      </c:scatterChart>
      <c:valAx>
        <c:axId val="7654988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9136"/>
        <c:crosses val="autoZero"/>
        <c:crossBetween val="midCat"/>
      </c:valAx>
      <c:valAx>
        <c:axId val="7654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54988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389"/>
            <c:dispRSqr val="1"/>
            <c:dispEq val="1"/>
            <c:trendlineLbl>
              <c:layout>
                <c:manualLayout>
                  <c:x val="-3.6132515311408306E-2"/>
                  <c:y val="-0.356299257926249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2'!$I$9:$I$14</c:f>
              <c:numCache>
                <c:formatCode>General</c:formatCode>
                <c:ptCount val="6"/>
                <c:pt idx="0">
                  <c:v>28350</c:v>
                </c:pt>
                <c:pt idx="1">
                  <c:v>23095</c:v>
                </c:pt>
                <c:pt idx="2">
                  <c:v>20731</c:v>
                </c:pt>
                <c:pt idx="3">
                  <c:v>8438</c:v>
                </c:pt>
                <c:pt idx="4">
                  <c:v>4571</c:v>
                </c:pt>
                <c:pt idx="5">
                  <c:v>3675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51E-4328-AE25-2803792F00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990280"/>
        <c:axId val="622989952"/>
      </c:scatterChart>
      <c:valAx>
        <c:axId val="622990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89952"/>
        <c:crosses val="autoZero"/>
        <c:crossBetween val="midCat"/>
      </c:valAx>
      <c:valAx>
        <c:axId val="62298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990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149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2'!$G$11:$G$15</c:f>
              <c:numCache>
                <c:formatCode>General</c:formatCode>
                <c:ptCount val="5"/>
                <c:pt idx="0">
                  <c:v>7.5</c:v>
                </c:pt>
                <c:pt idx="1">
                  <c:v>1.875</c:v>
                </c:pt>
                <c:pt idx="2">
                  <c:v>0.46875</c:v>
                </c:pt>
                <c:pt idx="3">
                  <c:v>0.1171875</c:v>
                </c:pt>
                <c:pt idx="4">
                  <c:v>0</c:v>
                </c:pt>
              </c:numCache>
            </c:numRef>
          </c:xVal>
          <c:yVal>
            <c:numRef>
              <c:f>'Plate 2'!$I$11:$I$15</c:f>
              <c:numCache>
                <c:formatCode>General</c:formatCode>
                <c:ptCount val="5"/>
                <c:pt idx="0">
                  <c:v>20731</c:v>
                </c:pt>
                <c:pt idx="1">
                  <c:v>8438</c:v>
                </c:pt>
                <c:pt idx="2">
                  <c:v>4571</c:v>
                </c:pt>
                <c:pt idx="3">
                  <c:v>3675</c:v>
                </c:pt>
                <c:pt idx="4">
                  <c:v>3415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D96-4165-AE96-5B4A9380ED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8583295"/>
        <c:axId val="178582879"/>
      </c:scatterChart>
      <c:valAx>
        <c:axId val="1785832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2879"/>
        <c:crosses val="autoZero"/>
        <c:crossBetween val="midCat"/>
      </c:valAx>
      <c:valAx>
        <c:axId val="1785828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858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3753"/>
            <c:dispRSqr val="1"/>
            <c:dispEq val="1"/>
            <c:trendlineLbl>
              <c:layout>
                <c:manualLayout>
                  <c:x val="7.9816176880960887E-3"/>
                  <c:y val="-0.4997805000600511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3'!$G$9:$G$14</c:f>
              <c:numCache>
                <c:formatCode>General</c:formatCode>
                <c:ptCount val="6"/>
                <c:pt idx="0">
                  <c:v>30</c:v>
                </c:pt>
                <c:pt idx="1">
                  <c:v>15</c:v>
                </c:pt>
                <c:pt idx="2">
                  <c:v>7.5</c:v>
                </c:pt>
                <c:pt idx="3">
                  <c:v>1.875</c:v>
                </c:pt>
                <c:pt idx="4">
                  <c:v>0.46875</c:v>
                </c:pt>
                <c:pt idx="5">
                  <c:v>0.1171875</c:v>
                </c:pt>
              </c:numCache>
            </c:numRef>
          </c:xVal>
          <c:yVal>
            <c:numRef>
              <c:f>'Plate 3'!$I$9:$I$14</c:f>
              <c:numCache>
                <c:formatCode>General</c:formatCode>
                <c:ptCount val="6"/>
                <c:pt idx="0">
                  <c:v>26233</c:v>
                </c:pt>
                <c:pt idx="1">
                  <c:v>21255</c:v>
                </c:pt>
                <c:pt idx="2">
                  <c:v>18781</c:v>
                </c:pt>
                <c:pt idx="3">
                  <c:v>7935</c:v>
                </c:pt>
                <c:pt idx="4">
                  <c:v>4403</c:v>
                </c:pt>
                <c:pt idx="5">
                  <c:v>3588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8E5-4657-92C4-EE6753E457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470200"/>
        <c:axId val="620469872"/>
      </c:scatterChart>
      <c:valAx>
        <c:axId val="6204702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69872"/>
        <c:crosses val="autoZero"/>
        <c:crossBetween val="midCat"/>
      </c:valAx>
      <c:valAx>
        <c:axId val="62046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4702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4001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'Plate 3'!$G$11:$G$15</c:f>
              <c:numCache>
                <c:formatCode>General</c:formatCode>
                <c:ptCount val="5"/>
                <c:pt idx="0">
                  <c:v>7.5</c:v>
                </c:pt>
                <c:pt idx="1">
                  <c:v>1.875</c:v>
                </c:pt>
                <c:pt idx="2">
                  <c:v>0.46875</c:v>
                </c:pt>
                <c:pt idx="3">
                  <c:v>0.1171875</c:v>
                </c:pt>
                <c:pt idx="4">
                  <c:v>0</c:v>
                </c:pt>
              </c:numCache>
            </c:numRef>
          </c:xVal>
          <c:yVal>
            <c:numRef>
              <c:f>'Plate 3'!$I$11:$I$15</c:f>
              <c:numCache>
                <c:formatCode>General</c:formatCode>
                <c:ptCount val="5"/>
                <c:pt idx="0">
                  <c:v>18781</c:v>
                </c:pt>
                <c:pt idx="1">
                  <c:v>7935</c:v>
                </c:pt>
                <c:pt idx="2">
                  <c:v>4403</c:v>
                </c:pt>
                <c:pt idx="3">
                  <c:v>3588</c:v>
                </c:pt>
                <c:pt idx="4">
                  <c:v>3357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B1-4612-B89B-BB31C6873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57264024"/>
        <c:axId val="757261072"/>
      </c:scatterChart>
      <c:valAx>
        <c:axId val="757264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1072"/>
        <c:crosses val="autoZero"/>
        <c:crossBetween val="midCat"/>
      </c:valAx>
      <c:valAx>
        <c:axId val="757261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264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v>Tube 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Consolidated!$D$2:$D$23</c:f>
              <c:numCache>
                <c:formatCode>General</c:formatCode>
                <c:ptCount val="22"/>
                <c:pt idx="0">
                  <c:v>-1.6641773503608279E-2</c:v>
                </c:pt>
                <c:pt idx="1">
                  <c:v>-1.5361637080253794E-2</c:v>
                </c:pt>
                <c:pt idx="2">
                  <c:v>-2.4749304184853334E-2</c:v>
                </c:pt>
                <c:pt idx="3">
                  <c:v>1.1094515669072184E-2</c:v>
                </c:pt>
                <c:pt idx="4">
                  <c:v>4.0110941265107128E-2</c:v>
                </c:pt>
                <c:pt idx="5">
                  <c:v>2.3469167761498853E-2</c:v>
                </c:pt>
                <c:pt idx="6">
                  <c:v>0.17111156858838253</c:v>
                </c:pt>
                <c:pt idx="7">
                  <c:v>0.6669510765676856</c:v>
                </c:pt>
                <c:pt idx="8">
                  <c:v>4.4561548896969549</c:v>
                </c:pt>
                <c:pt idx="9">
                  <c:v>11.737570865737254</c:v>
                </c:pt>
                <c:pt idx="10">
                  <c:v>12.875612146099389</c:v>
                </c:pt>
                <c:pt idx="11">
                  <c:v>9.5715800374214677</c:v>
                </c:pt>
                <c:pt idx="12">
                  <c:v>4.8764663486983437</c:v>
                </c:pt>
                <c:pt idx="13">
                  <c:v>2.2201832702377913</c:v>
                </c:pt>
                <c:pt idx="14">
                  <c:v>1.4243651270524214</c:v>
                </c:pt>
                <c:pt idx="15">
                  <c:v>0.62086616532692418</c:v>
                </c:pt>
                <c:pt idx="16">
                  <c:v>0.31619369656855728</c:v>
                </c:pt>
                <c:pt idx="17">
                  <c:v>0.18391293282192736</c:v>
                </c:pt>
                <c:pt idx="18">
                  <c:v>0.16897800788279174</c:v>
                </c:pt>
                <c:pt idx="19">
                  <c:v>9.8997216739413335E-2</c:v>
                </c:pt>
                <c:pt idx="20">
                  <c:v>7.6381473260150809E-2</c:v>
                </c:pt>
                <c:pt idx="21">
                  <c:v>1.9202046350317244E-2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220D-4ACA-8FD7-56084E7A67F0}"/>
            </c:ext>
          </c:extLst>
        </c:ser>
        <c:ser>
          <c:idx val="1"/>
          <c:order val="1"/>
          <c:tx>
            <c:v>Tube 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Consolidated!$D$24:$D$45</c:f>
              <c:numCache>
                <c:formatCode>General</c:formatCode>
                <c:ptCount val="22"/>
                <c:pt idx="0">
                  <c:v>-2.9869849878271265E-2</c:v>
                </c:pt>
                <c:pt idx="1">
                  <c:v>-2.7309577031562299E-2</c:v>
                </c:pt>
                <c:pt idx="2">
                  <c:v>0.25090673897747862</c:v>
                </c:pt>
                <c:pt idx="3">
                  <c:v>-2.645615274932598E-2</c:v>
                </c:pt>
                <c:pt idx="4">
                  <c:v>-3.2003410583862073E-2</c:v>
                </c:pt>
                <c:pt idx="5">
                  <c:v>-7.2541063990087364E-3</c:v>
                </c:pt>
                <c:pt idx="6">
                  <c:v>4.352463839405242E-2</c:v>
                </c:pt>
                <c:pt idx="7">
                  <c:v>0.74034556484000924</c:v>
                </c:pt>
                <c:pt idx="8">
                  <c:v>7.0044797964546124</c:v>
                </c:pt>
                <c:pt idx="9">
                  <c:v>11.81736603612635</c:v>
                </c:pt>
                <c:pt idx="10">
                  <c:v>10.572646720484673</c:v>
                </c:pt>
                <c:pt idx="11">
                  <c:v>7.4008953755533833</c:v>
                </c:pt>
                <c:pt idx="12">
                  <c:v>3.2144225590431064</c:v>
                </c:pt>
                <c:pt idx="13">
                  <c:v>2.1561764490700672</c:v>
                </c:pt>
                <c:pt idx="14">
                  <c:v>1.1819926308973059</c:v>
                </c:pt>
                <c:pt idx="15">
                  <c:v>0.56539358698156328</c:v>
                </c:pt>
                <c:pt idx="16">
                  <c:v>0.30125877162942161</c:v>
                </c:pt>
                <c:pt idx="17">
                  <c:v>0.13441432445222071</c:v>
                </c:pt>
                <c:pt idx="18">
                  <c:v>0.16215061362490116</c:v>
                </c:pt>
                <c:pt idx="19">
                  <c:v>0.15233623437918345</c:v>
                </c:pt>
                <c:pt idx="20">
                  <c:v>8.3635579659159548E-2</c:v>
                </c:pt>
                <c:pt idx="21">
                  <c:v>1.4508212798017473E-2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220D-4ACA-8FD7-56084E7A67F0}"/>
            </c:ext>
          </c:extLst>
        </c:ser>
        <c:ser>
          <c:idx val="2"/>
          <c:order val="2"/>
          <c:tx>
            <c:v>Tube 3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Consolidated!$D$46:$D$67</c:f>
              <c:numCache>
                <c:formatCode>General</c:formatCode>
                <c:ptCount val="22"/>
                <c:pt idx="0">
                  <c:v>-1.322807637466299E-2</c:v>
                </c:pt>
                <c:pt idx="1">
                  <c:v>-1.4934924939135633E-2</c:v>
                </c:pt>
                <c:pt idx="2">
                  <c:v>-1.9628758491435402E-2</c:v>
                </c:pt>
                <c:pt idx="3">
                  <c:v>-1.4508212798017473E-2</c:v>
                </c:pt>
                <c:pt idx="4">
                  <c:v>-1.7068485644726437E-2</c:v>
                </c:pt>
                <c:pt idx="5">
                  <c:v>9.3876671045995414E-3</c:v>
                </c:pt>
                <c:pt idx="6">
                  <c:v>0.1092383081262492</c:v>
                </c:pt>
                <c:pt idx="7">
                  <c:v>0.75528048977914486</c:v>
                </c:pt>
                <c:pt idx="8">
                  <c:v>7.1730310921962852</c:v>
                </c:pt>
                <c:pt idx="9">
                  <c:v>14.187751980037733</c:v>
                </c:pt>
                <c:pt idx="10">
                  <c:v>14.413055990548122</c:v>
                </c:pt>
                <c:pt idx="11">
                  <c:v>11.179431385154698</c:v>
                </c:pt>
                <c:pt idx="12">
                  <c:v>6.7168758133409714</c:v>
                </c:pt>
                <c:pt idx="13">
                  <c:v>2.5888625601638826</c:v>
                </c:pt>
                <c:pt idx="14">
                  <c:v>1.707275276613762</c:v>
                </c:pt>
                <c:pt idx="15">
                  <c:v>0.95242149897573525</c:v>
                </c:pt>
                <c:pt idx="16">
                  <c:v>0.37123956277280001</c:v>
                </c:pt>
                <c:pt idx="17">
                  <c:v>0.20695538844230807</c:v>
                </c:pt>
                <c:pt idx="18">
                  <c:v>0.28077658885574991</c:v>
                </c:pt>
                <c:pt idx="19">
                  <c:v>0.25261358754195129</c:v>
                </c:pt>
                <c:pt idx="20">
                  <c:v>0.16812458360055541</c:v>
                </c:pt>
                <c:pt idx="21">
                  <c:v>4.0110941265107128E-2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220D-4ACA-8FD7-56084E7A67F0}"/>
            </c:ext>
          </c:extLst>
        </c:ser>
        <c:ser>
          <c:idx val="3"/>
          <c:order val="3"/>
          <c:tx>
            <c:v>Tube 4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Consolidated!$A$2:$A$23</c:f>
              <c:numCache>
                <c:formatCode>General</c:formatCode>
                <c:ptCount val="2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</c:numCache>
            </c:numRef>
          </c:xVal>
          <c:yVal>
            <c:numRef>
              <c:f>Consolidated!$D$68:$D$89</c:f>
              <c:numCache>
                <c:formatCode>General</c:formatCode>
                <c:ptCount val="22"/>
                <c:pt idx="0">
                  <c:v>-7.680818540126897E-3</c:v>
                </c:pt>
                <c:pt idx="1">
                  <c:v>-2.9443137737153107E-2</c:v>
                </c:pt>
                <c:pt idx="2">
                  <c:v>-2.4749304184853334E-2</c:v>
                </c:pt>
                <c:pt idx="3">
                  <c:v>-1.7495197785844598E-2</c:v>
                </c:pt>
                <c:pt idx="4">
                  <c:v>1.8775334209199083E-2</c:v>
                </c:pt>
                <c:pt idx="5">
                  <c:v>4.0537653406225289E-2</c:v>
                </c:pt>
                <c:pt idx="6">
                  <c:v>0.17793896284627311</c:v>
                </c:pt>
                <c:pt idx="7">
                  <c:v>0.94900780184679001</c:v>
                </c:pt>
                <c:pt idx="8">
                  <c:v>6.6788984327814553</c:v>
                </c:pt>
                <c:pt idx="9">
                  <c:v>9.7239162718006522</c:v>
                </c:pt>
                <c:pt idx="10">
                  <c:v>9.2331973095147664</c:v>
                </c:pt>
                <c:pt idx="11">
                  <c:v>12.20012682670934</c:v>
                </c:pt>
                <c:pt idx="12">
                  <c:v>6.6908463727327634</c:v>
                </c:pt>
                <c:pt idx="13">
                  <c:v>2.5090673897747866</c:v>
                </c:pt>
                <c:pt idx="14">
                  <c:v>1.4119904749599945</c:v>
                </c:pt>
                <c:pt idx="15">
                  <c:v>0.68273942578905755</c:v>
                </c:pt>
                <c:pt idx="16">
                  <c:v>0.33070190936657473</c:v>
                </c:pt>
                <c:pt idx="17">
                  <c:v>0.21378278270019863</c:v>
                </c:pt>
                <c:pt idx="18">
                  <c:v>0.262427966787669</c:v>
                </c:pt>
                <c:pt idx="19">
                  <c:v>0.23469167761498852</c:v>
                </c:pt>
                <c:pt idx="20">
                  <c:v>5.5472578345360922E-2</c:v>
                </c:pt>
                <c:pt idx="21">
                  <c:v>4.9071896228588513E-2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220D-4ACA-8FD7-56084E7A67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6205823"/>
        <c:axId val="1862874735"/>
      </c:scatterChart>
      <c:valAx>
        <c:axId val="18462058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2874735"/>
        <c:crosses val="autoZero"/>
        <c:crossBetween val="midCat"/>
      </c:valAx>
      <c:valAx>
        <c:axId val="1862874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4620582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9DD121CA-8F28-48C1-9964-7EB17938B509}">
  <sheetPr/>
  <sheetViews>
    <sheetView zoomScale="99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200-000000000000}">
  <sheetPr/>
  <sheetViews>
    <sheetView zoomScale="65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400-000000000000}">
  <sheetPr/>
  <sheetViews>
    <sheetView zoomScale="65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9091" cy="6285859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839B477-FB55-497D-A88C-540E802FB69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85725</xdr:colOff>
      <xdr:row>18</xdr:row>
      <xdr:rowOff>0</xdr:rowOff>
    </xdr:from>
    <xdr:to>
      <xdr:col>10</xdr:col>
      <xdr:colOff>390525</xdr:colOff>
      <xdr:row>34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C3FFC2-A509-4108-B36C-8A2A0DCC8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A198D28-1A58-4A20-B12E-6538844170C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</xdr:colOff>
      <xdr:row>20</xdr:row>
      <xdr:rowOff>0</xdr:rowOff>
    </xdr:from>
    <xdr:to>
      <xdr:col>10</xdr:col>
      <xdr:colOff>1533525</xdr:colOff>
      <xdr:row>36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66D9E3A-508F-4F18-B64F-045D95388B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75077" cy="630115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21AC615-5870-4177-9638-C2741107248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16</xdr:row>
      <xdr:rowOff>114300</xdr:rowOff>
    </xdr:from>
    <xdr:to>
      <xdr:col>9</xdr:col>
      <xdr:colOff>361950</xdr:colOff>
      <xdr:row>33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5A3AA67-C20C-48A4-A74A-CFA9C2F709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3</xdr:row>
      <xdr:rowOff>0</xdr:rowOff>
    </xdr:from>
    <xdr:to>
      <xdr:col>17</xdr:col>
      <xdr:colOff>592666</xdr:colOff>
      <xdr:row>19</xdr:row>
      <xdr:rowOff>151342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CEFF4E9-10A9-41C7-8D95-E511FECEDF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T104"/>
  <sheetViews>
    <sheetView topLeftCell="A7" workbookViewId="0">
      <selection activeCell="N9" sqref="N9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28588</v>
      </c>
      <c r="D2">
        <v>3363</v>
      </c>
      <c r="E2">
        <v>4857</v>
      </c>
      <c r="F2">
        <v>4143</v>
      </c>
      <c r="G2">
        <v>31096</v>
      </c>
      <c r="H2">
        <v>28179</v>
      </c>
      <c r="I2">
        <v>3368</v>
      </c>
      <c r="J2">
        <v>3362</v>
      </c>
      <c r="K2">
        <v>3994</v>
      </c>
      <c r="L2">
        <v>3796</v>
      </c>
      <c r="M2">
        <v>9282</v>
      </c>
      <c r="N2">
        <v>6711</v>
      </c>
      <c r="O2">
        <v>23538</v>
      </c>
      <c r="P2">
        <v>3366</v>
      </c>
      <c r="Q2">
        <v>6740</v>
      </c>
      <c r="R2">
        <v>3833</v>
      </c>
      <c r="S2">
        <v>19817</v>
      </c>
      <c r="T2">
        <v>20746</v>
      </c>
      <c r="U2">
        <v>3356</v>
      </c>
      <c r="V2">
        <v>3424</v>
      </c>
      <c r="W2">
        <v>4060</v>
      </c>
      <c r="X2">
        <v>3496</v>
      </c>
      <c r="Y2">
        <v>19082</v>
      </c>
      <c r="Z2">
        <v>5002</v>
      </c>
      <c r="AA2">
        <v>21019</v>
      </c>
      <c r="AB2">
        <v>3344</v>
      </c>
      <c r="AC2">
        <v>8605</v>
      </c>
      <c r="AD2">
        <v>3798</v>
      </c>
      <c r="AE2">
        <v>5137</v>
      </c>
      <c r="AF2">
        <v>10935</v>
      </c>
      <c r="AG2">
        <v>3367</v>
      </c>
      <c r="AH2">
        <v>3658</v>
      </c>
      <c r="AI2">
        <v>3887</v>
      </c>
      <c r="AJ2">
        <v>3384</v>
      </c>
      <c r="AK2">
        <v>31993</v>
      </c>
      <c r="AL2">
        <v>4177</v>
      </c>
      <c r="AM2">
        <v>8496</v>
      </c>
      <c r="AN2">
        <v>3428</v>
      </c>
      <c r="AO2">
        <v>14830</v>
      </c>
      <c r="AP2">
        <v>3634</v>
      </c>
      <c r="AQ2">
        <v>3504</v>
      </c>
      <c r="AR2">
        <v>8455</v>
      </c>
      <c r="AS2">
        <v>3371</v>
      </c>
      <c r="AT2">
        <v>5172</v>
      </c>
      <c r="AU2">
        <v>4272</v>
      </c>
      <c r="AV2">
        <v>3333</v>
      </c>
      <c r="AW2">
        <v>25040</v>
      </c>
      <c r="AX2">
        <v>3903</v>
      </c>
      <c r="AY2">
        <v>4596</v>
      </c>
      <c r="AZ2">
        <v>3496</v>
      </c>
      <c r="BA2">
        <v>25833</v>
      </c>
      <c r="BB2">
        <v>3581</v>
      </c>
      <c r="BC2">
        <v>3385</v>
      </c>
      <c r="BD2">
        <v>6172</v>
      </c>
      <c r="BE2">
        <v>3436</v>
      </c>
      <c r="BF2">
        <v>20212</v>
      </c>
      <c r="BG2">
        <v>5634</v>
      </c>
      <c r="BH2">
        <v>3344</v>
      </c>
      <c r="BI2">
        <v>26190</v>
      </c>
      <c r="BJ2">
        <v>4017</v>
      </c>
      <c r="BK2">
        <v>3675</v>
      </c>
      <c r="BL2">
        <v>3457</v>
      </c>
      <c r="BM2">
        <v>33576</v>
      </c>
      <c r="BN2">
        <v>3447</v>
      </c>
      <c r="BO2">
        <v>3327</v>
      </c>
      <c r="BP2">
        <v>4727</v>
      </c>
      <c r="BQ2">
        <v>3598</v>
      </c>
      <c r="BR2">
        <v>36651</v>
      </c>
      <c r="BS2">
        <v>7403</v>
      </c>
      <c r="BT2">
        <v>3361</v>
      </c>
      <c r="BU2">
        <v>19054</v>
      </c>
      <c r="BV2">
        <v>3952</v>
      </c>
      <c r="BW2">
        <v>3402</v>
      </c>
      <c r="BX2">
        <v>3803</v>
      </c>
      <c r="BY2">
        <v>30909</v>
      </c>
      <c r="BZ2">
        <v>3332</v>
      </c>
      <c r="CA2">
        <v>3340</v>
      </c>
      <c r="CB2">
        <v>4108</v>
      </c>
      <c r="CC2">
        <v>3759</v>
      </c>
      <c r="CD2">
        <v>37179</v>
      </c>
      <c r="CE2">
        <v>9469</v>
      </c>
      <c r="CF2">
        <v>3446</v>
      </c>
      <c r="CG2">
        <v>5626</v>
      </c>
      <c r="CH2">
        <v>3532</v>
      </c>
      <c r="CI2">
        <v>3417</v>
      </c>
      <c r="CJ2">
        <v>4965</v>
      </c>
      <c r="CK2">
        <v>13845</v>
      </c>
      <c r="CL2">
        <v>3338</v>
      </c>
      <c r="CM2">
        <v>3990</v>
      </c>
      <c r="CN2">
        <v>3717</v>
      </c>
      <c r="CO2">
        <v>3782</v>
      </c>
      <c r="CP2">
        <v>29601</v>
      </c>
      <c r="CQ2">
        <v>19143</v>
      </c>
      <c r="CR2">
        <v>3497</v>
      </c>
      <c r="CS2">
        <v>3819</v>
      </c>
      <c r="CT2">
        <v>3517</v>
      </c>
    </row>
    <row r="7" spans="1:98" x14ac:dyDescent="0.4">
      <c r="N7" s="9" t="s">
        <v>115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114</v>
      </c>
    </row>
    <row r="9" spans="1:98" x14ac:dyDescent="0.4">
      <c r="A9" t="s">
        <v>82</v>
      </c>
      <c r="B9">
        <v>28588</v>
      </c>
      <c r="E9" s="5">
        <v>30</v>
      </c>
      <c r="G9">
        <f>E9*1</f>
        <v>30</v>
      </c>
      <c r="H9" t="str">
        <f t="shared" ref="H9:I9" si="0">A9</f>
        <v>A1</v>
      </c>
      <c r="I9">
        <f t="shared" si="0"/>
        <v>28588</v>
      </c>
      <c r="K9" t="s">
        <v>82</v>
      </c>
      <c r="L9" s="8" t="str">
        <f>A10</f>
        <v>A2</v>
      </c>
      <c r="M9" s="8">
        <f>B10</f>
        <v>3363</v>
      </c>
      <c r="N9" s="8">
        <f>(M9-I$15)/I$16</f>
        <v>-1.6641773503608279E-2</v>
      </c>
      <c r="O9" s="8">
        <f>N9*40</f>
        <v>-0.66567094014433115</v>
      </c>
    </row>
    <row r="10" spans="1:98" x14ac:dyDescent="0.4">
      <c r="A10" t="s">
        <v>83</v>
      </c>
      <c r="B10">
        <v>3363</v>
      </c>
      <c r="E10">
        <f>E9/2</f>
        <v>15</v>
      </c>
      <c r="G10">
        <f>G9/2</f>
        <v>15</v>
      </c>
      <c r="H10" t="str">
        <f>A21</f>
        <v>B1</v>
      </c>
      <c r="I10">
        <f>B21</f>
        <v>23538</v>
      </c>
      <c r="K10" t="s">
        <v>85</v>
      </c>
      <c r="L10" s="8" t="str">
        <f>A22</f>
        <v>B2</v>
      </c>
      <c r="M10" s="8">
        <f>B22</f>
        <v>3366</v>
      </c>
      <c r="N10" s="8">
        <f t="shared" ref="N10:N73" si="1">(M10-I$15)/I$16</f>
        <v>-1.5361637080253794E-2</v>
      </c>
      <c r="O10" s="8">
        <f t="shared" ref="O10:O73" si="2">N10*40</f>
        <v>-0.61446548321015171</v>
      </c>
    </row>
    <row r="11" spans="1:98" x14ac:dyDescent="0.4">
      <c r="A11" t="s">
        <v>84</v>
      </c>
      <c r="B11">
        <v>4857</v>
      </c>
      <c r="E11">
        <f>E10/2</f>
        <v>7.5</v>
      </c>
      <c r="G11">
        <f>G10/2</f>
        <v>7.5</v>
      </c>
      <c r="H11" t="str">
        <f>A33</f>
        <v>C1</v>
      </c>
      <c r="I11">
        <f>B33</f>
        <v>21019</v>
      </c>
      <c r="K11" t="s">
        <v>88</v>
      </c>
      <c r="L11" s="8" t="str">
        <f>A34</f>
        <v>C2</v>
      </c>
      <c r="M11" s="8">
        <f>B34</f>
        <v>3344</v>
      </c>
      <c r="N11" s="8">
        <f t="shared" si="1"/>
        <v>-2.4749304184853334E-2</v>
      </c>
      <c r="O11" s="8">
        <f t="shared" si="2"/>
        <v>-0.9899721673941333</v>
      </c>
    </row>
    <row r="12" spans="1:98" x14ac:dyDescent="0.4">
      <c r="A12" t="s">
        <v>9</v>
      </c>
      <c r="B12">
        <v>4143</v>
      </c>
      <c r="E12">
        <f>E11/4</f>
        <v>1.875</v>
      </c>
      <c r="G12">
        <f>G11/4</f>
        <v>1.875</v>
      </c>
      <c r="H12" t="str">
        <f>A45</f>
        <v>D1</v>
      </c>
      <c r="I12">
        <f>B45</f>
        <v>8496</v>
      </c>
      <c r="K12" t="s">
        <v>91</v>
      </c>
      <c r="L12" s="8" t="str">
        <f>A46</f>
        <v>D2</v>
      </c>
      <c r="M12" s="8">
        <f>B46</f>
        <v>3428</v>
      </c>
      <c r="N12" s="8">
        <f t="shared" si="1"/>
        <v>1.1094515669072184E-2</v>
      </c>
      <c r="O12" s="8">
        <f t="shared" si="2"/>
        <v>0.44378062676288738</v>
      </c>
    </row>
    <row r="13" spans="1:98" x14ac:dyDescent="0.4">
      <c r="A13" t="s">
        <v>17</v>
      </c>
      <c r="B13">
        <v>31096</v>
      </c>
      <c r="E13">
        <f>E12/4</f>
        <v>0.46875</v>
      </c>
      <c r="G13">
        <f>G12/4</f>
        <v>0.46875</v>
      </c>
      <c r="H13" t="str">
        <f>A57</f>
        <v>E1</v>
      </c>
      <c r="I13">
        <f>B57</f>
        <v>4596</v>
      </c>
      <c r="K13" t="s">
        <v>94</v>
      </c>
      <c r="L13" s="8" t="str">
        <f>A58</f>
        <v>E2</v>
      </c>
      <c r="M13" s="8">
        <f>B58</f>
        <v>3496</v>
      </c>
      <c r="N13" s="8">
        <f t="shared" si="1"/>
        <v>4.0110941265107128E-2</v>
      </c>
      <c r="O13" s="8">
        <f t="shared" si="2"/>
        <v>1.604437650604285</v>
      </c>
    </row>
    <row r="14" spans="1:98" x14ac:dyDescent="0.4">
      <c r="A14" t="s">
        <v>25</v>
      </c>
      <c r="B14">
        <v>28179</v>
      </c>
      <c r="E14">
        <f>E13/4</f>
        <v>0.1171875</v>
      </c>
      <c r="G14">
        <f>G13/4</f>
        <v>0.1171875</v>
      </c>
      <c r="H14" t="str">
        <f>A69</f>
        <v>F1</v>
      </c>
      <c r="I14">
        <f>B69</f>
        <v>3675</v>
      </c>
      <c r="K14" t="s">
        <v>97</v>
      </c>
      <c r="L14" s="8" t="str">
        <f>A70</f>
        <v>F2</v>
      </c>
      <c r="M14" s="8">
        <f>B70</f>
        <v>3457</v>
      </c>
      <c r="N14" s="8">
        <f t="shared" si="1"/>
        <v>2.3469167761498853E-2</v>
      </c>
      <c r="O14" s="8">
        <f t="shared" si="2"/>
        <v>0.93876671045995408</v>
      </c>
    </row>
    <row r="15" spans="1:98" x14ac:dyDescent="0.4">
      <c r="A15" t="s">
        <v>34</v>
      </c>
      <c r="B15">
        <v>3368</v>
      </c>
      <c r="G15">
        <f t="shared" ref="G15" si="3">E15*1.14</f>
        <v>0</v>
      </c>
      <c r="H15" t="str">
        <f>A81</f>
        <v>G1</v>
      </c>
      <c r="I15">
        <f>B81</f>
        <v>3402</v>
      </c>
      <c r="K15" t="s">
        <v>100</v>
      </c>
      <c r="L15" s="8" t="str">
        <f>A82</f>
        <v>G2</v>
      </c>
      <c r="M15" s="8">
        <f>B82</f>
        <v>3803</v>
      </c>
      <c r="N15" s="8">
        <f t="shared" si="1"/>
        <v>0.17111156858838253</v>
      </c>
      <c r="O15" s="8">
        <f t="shared" si="2"/>
        <v>6.8444627435353009</v>
      </c>
    </row>
    <row r="16" spans="1:98" x14ac:dyDescent="0.4">
      <c r="A16" t="s">
        <v>41</v>
      </c>
      <c r="B16">
        <v>3362</v>
      </c>
      <c r="H16" t="s">
        <v>119</v>
      </c>
      <c r="I16">
        <f>SLOPE(I11:I15, G11:G15)</f>
        <v>2343.5002279981759</v>
      </c>
      <c r="K16" t="s">
        <v>103</v>
      </c>
      <c r="L16" s="8" t="str">
        <f>A94</f>
        <v>H2</v>
      </c>
      <c r="M16" s="8">
        <f>B94</f>
        <v>4965</v>
      </c>
      <c r="N16" s="8">
        <f t="shared" si="1"/>
        <v>0.6669510765676856</v>
      </c>
      <c r="O16" s="8">
        <f t="shared" si="2"/>
        <v>26.678043062707424</v>
      </c>
    </row>
    <row r="17" spans="1:15" x14ac:dyDescent="0.4">
      <c r="A17" t="s">
        <v>49</v>
      </c>
      <c r="B17">
        <v>3994</v>
      </c>
      <c r="K17" t="s">
        <v>104</v>
      </c>
      <c r="L17" s="8" t="str">
        <f>A95</f>
        <v>H3</v>
      </c>
      <c r="M17" s="8">
        <f>B95</f>
        <v>13845</v>
      </c>
      <c r="N17" s="8">
        <f t="shared" si="1"/>
        <v>4.4561548896969549</v>
      </c>
      <c r="O17" s="8">
        <f t="shared" si="2"/>
        <v>178.24619558787819</v>
      </c>
    </row>
    <row r="18" spans="1:15" x14ac:dyDescent="0.4">
      <c r="A18" t="s">
        <v>57</v>
      </c>
      <c r="B18">
        <v>3796</v>
      </c>
      <c r="K18" t="s">
        <v>101</v>
      </c>
      <c r="L18" s="8" t="str">
        <f>A83</f>
        <v>G3</v>
      </c>
      <c r="M18" s="8">
        <f>B83</f>
        <v>30909</v>
      </c>
      <c r="N18" s="8">
        <f t="shared" si="1"/>
        <v>11.737570865737254</v>
      </c>
      <c r="O18" s="8">
        <f t="shared" si="2"/>
        <v>469.50283462949017</v>
      </c>
    </row>
    <row r="19" spans="1:15" x14ac:dyDescent="0.4">
      <c r="A19" t="s">
        <v>65</v>
      </c>
      <c r="B19">
        <v>9282</v>
      </c>
      <c r="K19" t="s">
        <v>98</v>
      </c>
      <c r="L19" s="8" t="str">
        <f>A71</f>
        <v>F3</v>
      </c>
      <c r="M19" s="8">
        <f>B71</f>
        <v>33576</v>
      </c>
      <c r="N19" s="8">
        <f t="shared" si="1"/>
        <v>12.875612146099389</v>
      </c>
      <c r="O19" s="8">
        <f t="shared" si="2"/>
        <v>515.02448584397553</v>
      </c>
    </row>
    <row r="20" spans="1:15" x14ac:dyDescent="0.4">
      <c r="A20" t="s">
        <v>73</v>
      </c>
      <c r="B20">
        <v>6711</v>
      </c>
      <c r="K20" t="s">
        <v>95</v>
      </c>
      <c r="L20" s="8" t="str">
        <f>A59</f>
        <v>E3</v>
      </c>
      <c r="M20" s="8">
        <f>B59</f>
        <v>25833</v>
      </c>
      <c r="N20" s="8">
        <f t="shared" si="1"/>
        <v>9.5715800374214677</v>
      </c>
      <c r="O20" s="8">
        <f t="shared" si="2"/>
        <v>382.86320149685872</v>
      </c>
    </row>
    <row r="21" spans="1:15" x14ac:dyDescent="0.4">
      <c r="A21" t="s">
        <v>85</v>
      </c>
      <c r="B21">
        <v>23538</v>
      </c>
      <c r="K21" t="s">
        <v>92</v>
      </c>
      <c r="L21" s="8" t="str">
        <f>A47</f>
        <v>D3</v>
      </c>
      <c r="M21" s="8">
        <f>B47</f>
        <v>14830</v>
      </c>
      <c r="N21" s="8">
        <f t="shared" si="1"/>
        <v>4.8764663486983437</v>
      </c>
      <c r="O21" s="8">
        <f t="shared" si="2"/>
        <v>195.05865394793375</v>
      </c>
    </row>
    <row r="22" spans="1:15" x14ac:dyDescent="0.4">
      <c r="A22" t="s">
        <v>86</v>
      </c>
      <c r="B22">
        <v>3366</v>
      </c>
      <c r="K22" t="s">
        <v>89</v>
      </c>
      <c r="L22" s="8" t="str">
        <f>A35</f>
        <v>C3</v>
      </c>
      <c r="M22" s="8">
        <f>B35</f>
        <v>8605</v>
      </c>
      <c r="N22" s="8">
        <f t="shared" si="1"/>
        <v>2.2201832702377913</v>
      </c>
      <c r="O22" s="8">
        <f t="shared" si="2"/>
        <v>88.807330809511654</v>
      </c>
    </row>
    <row r="23" spans="1:15" x14ac:dyDescent="0.4">
      <c r="A23" t="s">
        <v>87</v>
      </c>
      <c r="B23">
        <v>6740</v>
      </c>
      <c r="K23" t="s">
        <v>86</v>
      </c>
      <c r="L23" s="8" t="str">
        <f>A23</f>
        <v>B3</v>
      </c>
      <c r="M23" s="8">
        <f>B23</f>
        <v>6740</v>
      </c>
      <c r="N23" s="8">
        <f t="shared" si="1"/>
        <v>1.4243651270524214</v>
      </c>
      <c r="O23" s="8">
        <f t="shared" si="2"/>
        <v>56.974605082096858</v>
      </c>
    </row>
    <row r="24" spans="1:15" x14ac:dyDescent="0.4">
      <c r="A24" t="s">
        <v>10</v>
      </c>
      <c r="B24">
        <v>3833</v>
      </c>
      <c r="K24" t="s">
        <v>83</v>
      </c>
      <c r="L24" s="8" t="str">
        <f>A11</f>
        <v>A3</v>
      </c>
      <c r="M24" s="8">
        <f>B11</f>
        <v>4857</v>
      </c>
      <c r="N24" s="8">
        <f t="shared" si="1"/>
        <v>0.62086616532692418</v>
      </c>
      <c r="O24" s="8">
        <f t="shared" si="2"/>
        <v>24.834646613076966</v>
      </c>
    </row>
    <row r="25" spans="1:15" x14ac:dyDescent="0.4">
      <c r="A25" t="s">
        <v>18</v>
      </c>
      <c r="B25">
        <v>19817</v>
      </c>
      <c r="K25" t="s">
        <v>84</v>
      </c>
      <c r="L25" s="8" t="str">
        <f>A12</f>
        <v>A4</v>
      </c>
      <c r="M25" s="8">
        <f>B12</f>
        <v>4143</v>
      </c>
      <c r="N25" s="8">
        <f t="shared" si="1"/>
        <v>0.31619369656855728</v>
      </c>
      <c r="O25" s="8">
        <f t="shared" si="2"/>
        <v>12.647747862742291</v>
      </c>
    </row>
    <row r="26" spans="1:15" x14ac:dyDescent="0.4">
      <c r="A26" t="s">
        <v>26</v>
      </c>
      <c r="B26">
        <v>20746</v>
      </c>
      <c r="K26" t="s">
        <v>87</v>
      </c>
      <c r="L26" s="8" t="str">
        <f>A24</f>
        <v>B4</v>
      </c>
      <c r="M26" s="8">
        <f>B24</f>
        <v>3833</v>
      </c>
      <c r="N26" s="8">
        <f t="shared" si="1"/>
        <v>0.18391293282192736</v>
      </c>
      <c r="O26" s="8">
        <f t="shared" si="2"/>
        <v>7.3565173128770942</v>
      </c>
    </row>
    <row r="27" spans="1:15" x14ac:dyDescent="0.4">
      <c r="A27" t="s">
        <v>35</v>
      </c>
      <c r="B27">
        <v>3356</v>
      </c>
      <c r="K27" t="s">
        <v>90</v>
      </c>
      <c r="L27" s="8" t="str">
        <f>A36</f>
        <v>C4</v>
      </c>
      <c r="M27" s="8">
        <f>B36</f>
        <v>3798</v>
      </c>
      <c r="N27" s="8">
        <f t="shared" si="1"/>
        <v>0.16897800788279174</v>
      </c>
      <c r="O27" s="8">
        <f t="shared" si="2"/>
        <v>6.7591203153116695</v>
      </c>
    </row>
    <row r="28" spans="1:15" x14ac:dyDescent="0.4">
      <c r="A28" t="s">
        <v>42</v>
      </c>
      <c r="B28">
        <v>3424</v>
      </c>
      <c r="K28" t="s">
        <v>93</v>
      </c>
      <c r="L28" s="8" t="str">
        <f>A48</f>
        <v>D4</v>
      </c>
      <c r="M28" s="8">
        <f>B48</f>
        <v>3634</v>
      </c>
      <c r="N28" s="8">
        <f t="shared" si="1"/>
        <v>9.8997216739413335E-2</v>
      </c>
      <c r="O28" s="8">
        <f t="shared" si="2"/>
        <v>3.9598886695765332</v>
      </c>
    </row>
    <row r="29" spans="1:15" x14ac:dyDescent="0.4">
      <c r="A29" t="s">
        <v>50</v>
      </c>
      <c r="B29">
        <v>4060</v>
      </c>
      <c r="K29" t="s">
        <v>96</v>
      </c>
      <c r="L29" s="8" t="str">
        <f>A60</f>
        <v>E4</v>
      </c>
      <c r="M29" s="8">
        <f>B60</f>
        <v>3581</v>
      </c>
      <c r="N29" s="8">
        <f t="shared" si="1"/>
        <v>7.6381473260150809E-2</v>
      </c>
      <c r="O29" s="8">
        <f t="shared" si="2"/>
        <v>3.0552589304060325</v>
      </c>
    </row>
    <row r="30" spans="1:15" x14ac:dyDescent="0.4">
      <c r="A30" t="s">
        <v>58</v>
      </c>
      <c r="B30">
        <v>3496</v>
      </c>
      <c r="K30" t="s">
        <v>99</v>
      </c>
      <c r="L30" s="8" t="str">
        <f>A72</f>
        <v>F4</v>
      </c>
      <c r="M30" s="8">
        <f>B72</f>
        <v>3447</v>
      </c>
      <c r="N30" s="8">
        <f t="shared" si="1"/>
        <v>1.9202046350317244E-2</v>
      </c>
      <c r="O30" s="8">
        <f t="shared" si="2"/>
        <v>0.7680818540126898</v>
      </c>
    </row>
    <row r="31" spans="1:15" x14ac:dyDescent="0.4">
      <c r="A31" t="s">
        <v>66</v>
      </c>
      <c r="B31">
        <v>19082</v>
      </c>
      <c r="K31" t="s">
        <v>102</v>
      </c>
      <c r="L31" s="8" t="str">
        <f>A84</f>
        <v>G4</v>
      </c>
      <c r="M31" s="8">
        <f>B84</f>
        <v>3332</v>
      </c>
      <c r="N31" s="8">
        <f t="shared" si="1"/>
        <v>-2.9869849878271265E-2</v>
      </c>
      <c r="O31" s="8">
        <f t="shared" si="2"/>
        <v>-1.1947939951308506</v>
      </c>
    </row>
    <row r="32" spans="1:15" x14ac:dyDescent="0.4">
      <c r="A32" t="s">
        <v>74</v>
      </c>
      <c r="B32">
        <v>5002</v>
      </c>
      <c r="K32" t="s">
        <v>105</v>
      </c>
      <c r="L32" t="str">
        <f>A96</f>
        <v>H4</v>
      </c>
      <c r="M32">
        <f>B96</f>
        <v>3338</v>
      </c>
      <c r="N32" s="8">
        <f t="shared" si="1"/>
        <v>-2.7309577031562299E-2</v>
      </c>
      <c r="O32" s="8">
        <f t="shared" si="2"/>
        <v>-1.092383081262492</v>
      </c>
    </row>
    <row r="33" spans="1:15" x14ac:dyDescent="0.4">
      <c r="A33" t="s">
        <v>88</v>
      </c>
      <c r="B33">
        <v>21019</v>
      </c>
      <c r="K33" t="s">
        <v>16</v>
      </c>
      <c r="L33" t="str">
        <f>A97</f>
        <v>H5</v>
      </c>
      <c r="M33">
        <f>B97</f>
        <v>3990</v>
      </c>
      <c r="N33" s="8">
        <f t="shared" si="1"/>
        <v>0.25090673897747862</v>
      </c>
      <c r="O33" s="8">
        <f t="shared" si="2"/>
        <v>10.036269559099145</v>
      </c>
    </row>
    <row r="34" spans="1:15" x14ac:dyDescent="0.4">
      <c r="A34" t="s">
        <v>89</v>
      </c>
      <c r="B34">
        <v>3344</v>
      </c>
      <c r="K34" t="s">
        <v>15</v>
      </c>
      <c r="L34" t="str">
        <f>A85</f>
        <v>G5</v>
      </c>
      <c r="M34">
        <f>B85</f>
        <v>3340</v>
      </c>
      <c r="N34" s="8">
        <f t="shared" si="1"/>
        <v>-2.645615274932598E-2</v>
      </c>
      <c r="O34" s="8">
        <f t="shared" si="2"/>
        <v>-1.0582461099730391</v>
      </c>
    </row>
    <row r="35" spans="1:15" x14ac:dyDescent="0.4">
      <c r="A35" t="s">
        <v>90</v>
      </c>
      <c r="B35">
        <v>8605</v>
      </c>
      <c r="K35" t="s">
        <v>14</v>
      </c>
      <c r="L35" t="str">
        <f>A73</f>
        <v>F5</v>
      </c>
      <c r="M35">
        <f>B73</f>
        <v>3327</v>
      </c>
      <c r="N35" s="8">
        <f t="shared" si="1"/>
        <v>-3.2003410583862073E-2</v>
      </c>
      <c r="O35" s="8">
        <f t="shared" si="2"/>
        <v>-1.280136423354483</v>
      </c>
    </row>
    <row r="36" spans="1:15" x14ac:dyDescent="0.4">
      <c r="A36" t="s">
        <v>11</v>
      </c>
      <c r="B36">
        <v>3798</v>
      </c>
      <c r="K36" t="s">
        <v>13</v>
      </c>
      <c r="L36" t="str">
        <f>A61</f>
        <v>E5</v>
      </c>
      <c r="M36">
        <f>B61</f>
        <v>3385</v>
      </c>
      <c r="N36" s="8">
        <f t="shared" si="1"/>
        <v>-7.2541063990087364E-3</v>
      </c>
      <c r="O36" s="8">
        <f t="shared" si="2"/>
        <v>-0.29016425596034945</v>
      </c>
    </row>
    <row r="37" spans="1:15" x14ac:dyDescent="0.4">
      <c r="A37" t="s">
        <v>19</v>
      </c>
      <c r="B37">
        <v>5137</v>
      </c>
      <c r="K37" t="s">
        <v>12</v>
      </c>
      <c r="L37" t="str">
        <f>A49</f>
        <v>D5</v>
      </c>
      <c r="M37">
        <f>B49</f>
        <v>3504</v>
      </c>
      <c r="N37" s="8">
        <f t="shared" si="1"/>
        <v>4.352463839405242E-2</v>
      </c>
      <c r="O37" s="8">
        <f t="shared" si="2"/>
        <v>1.7409855357620967</v>
      </c>
    </row>
    <row r="38" spans="1:15" x14ac:dyDescent="0.4">
      <c r="A38" t="s">
        <v>27</v>
      </c>
      <c r="B38">
        <v>10935</v>
      </c>
      <c r="K38" t="s">
        <v>11</v>
      </c>
      <c r="L38" t="str">
        <f>A37</f>
        <v>C5</v>
      </c>
      <c r="M38">
        <f>B37</f>
        <v>5137</v>
      </c>
      <c r="N38" s="8">
        <f t="shared" si="1"/>
        <v>0.74034556484000924</v>
      </c>
      <c r="O38" s="8">
        <f t="shared" si="2"/>
        <v>29.613822593600368</v>
      </c>
    </row>
    <row r="39" spans="1:15" x14ac:dyDescent="0.4">
      <c r="A39" t="s">
        <v>36</v>
      </c>
      <c r="B39">
        <v>3367</v>
      </c>
      <c r="K39" t="s">
        <v>10</v>
      </c>
      <c r="L39" t="str">
        <f>A25</f>
        <v>B5</v>
      </c>
      <c r="M39">
        <f>B25</f>
        <v>19817</v>
      </c>
      <c r="N39" s="8">
        <f t="shared" si="1"/>
        <v>7.0044797964546124</v>
      </c>
      <c r="O39" s="8">
        <f t="shared" si="2"/>
        <v>280.17919185818448</v>
      </c>
    </row>
    <row r="40" spans="1:15" x14ac:dyDescent="0.4">
      <c r="A40" t="s">
        <v>43</v>
      </c>
      <c r="B40">
        <v>3658</v>
      </c>
      <c r="K40" t="s">
        <v>9</v>
      </c>
      <c r="L40" t="str">
        <f>A13</f>
        <v>A5</v>
      </c>
      <c r="M40">
        <f>B13</f>
        <v>31096</v>
      </c>
      <c r="N40" s="8">
        <f t="shared" si="1"/>
        <v>11.81736603612635</v>
      </c>
      <c r="O40" s="8">
        <f t="shared" si="2"/>
        <v>472.694641445054</v>
      </c>
    </row>
    <row r="41" spans="1:15" x14ac:dyDescent="0.4">
      <c r="A41" t="s">
        <v>51</v>
      </c>
      <c r="B41">
        <v>3887</v>
      </c>
      <c r="K41" t="s">
        <v>17</v>
      </c>
      <c r="L41" t="str">
        <f>A14</f>
        <v>A6</v>
      </c>
      <c r="M41">
        <f>B14</f>
        <v>28179</v>
      </c>
      <c r="N41" s="8">
        <f t="shared" si="1"/>
        <v>10.572646720484673</v>
      </c>
      <c r="O41" s="8">
        <f t="shared" si="2"/>
        <v>422.90586881938691</v>
      </c>
    </row>
    <row r="42" spans="1:15" x14ac:dyDescent="0.4">
      <c r="A42" t="s">
        <v>59</v>
      </c>
      <c r="B42">
        <v>3384</v>
      </c>
      <c r="K42" t="s">
        <v>18</v>
      </c>
      <c r="L42" t="str">
        <f>A26</f>
        <v>B6</v>
      </c>
      <c r="M42">
        <f>B26</f>
        <v>20746</v>
      </c>
      <c r="N42" s="8">
        <f t="shared" si="1"/>
        <v>7.4008953755533833</v>
      </c>
      <c r="O42" s="8">
        <f t="shared" si="2"/>
        <v>296.03581502213535</v>
      </c>
    </row>
    <row r="43" spans="1:15" x14ac:dyDescent="0.4">
      <c r="A43" t="s">
        <v>67</v>
      </c>
      <c r="B43">
        <v>31993</v>
      </c>
      <c r="K43" t="s">
        <v>19</v>
      </c>
      <c r="L43" t="str">
        <f>A38</f>
        <v>C6</v>
      </c>
      <c r="M43">
        <f>B38</f>
        <v>10935</v>
      </c>
      <c r="N43" s="8">
        <f t="shared" si="1"/>
        <v>3.2144225590431064</v>
      </c>
      <c r="O43" s="8">
        <f t="shared" si="2"/>
        <v>128.57690236172425</v>
      </c>
    </row>
    <row r="44" spans="1:15" x14ac:dyDescent="0.4">
      <c r="A44" t="s">
        <v>75</v>
      </c>
      <c r="B44">
        <v>4177</v>
      </c>
      <c r="K44" t="s">
        <v>20</v>
      </c>
      <c r="L44" t="str">
        <f>A50</f>
        <v>D6</v>
      </c>
      <c r="M44">
        <f>B50</f>
        <v>8455</v>
      </c>
      <c r="N44" s="8">
        <f t="shared" si="1"/>
        <v>2.1561764490700672</v>
      </c>
      <c r="O44" s="8">
        <f t="shared" si="2"/>
        <v>86.247057962802685</v>
      </c>
    </row>
    <row r="45" spans="1:15" x14ac:dyDescent="0.4">
      <c r="A45" t="s">
        <v>91</v>
      </c>
      <c r="B45">
        <v>8496</v>
      </c>
      <c r="K45" t="s">
        <v>21</v>
      </c>
      <c r="L45" t="str">
        <f>A62</f>
        <v>E6</v>
      </c>
      <c r="M45">
        <f>B62</f>
        <v>6172</v>
      </c>
      <c r="N45" s="8">
        <f t="shared" si="1"/>
        <v>1.1819926308973059</v>
      </c>
      <c r="O45" s="8">
        <f t="shared" si="2"/>
        <v>47.279705235892237</v>
      </c>
    </row>
    <row r="46" spans="1:15" x14ac:dyDescent="0.4">
      <c r="A46" t="s">
        <v>92</v>
      </c>
      <c r="B46">
        <v>3428</v>
      </c>
      <c r="K46" t="s">
        <v>22</v>
      </c>
      <c r="L46" t="str">
        <f>A74</f>
        <v>F6</v>
      </c>
      <c r="M46">
        <f>B74</f>
        <v>4727</v>
      </c>
      <c r="N46" s="8">
        <f t="shared" si="1"/>
        <v>0.56539358698156328</v>
      </c>
      <c r="O46" s="8">
        <f t="shared" si="2"/>
        <v>22.61574347926253</v>
      </c>
    </row>
    <row r="47" spans="1:15" x14ac:dyDescent="0.4">
      <c r="A47" t="s">
        <v>93</v>
      </c>
      <c r="B47">
        <v>14830</v>
      </c>
      <c r="K47" t="s">
        <v>23</v>
      </c>
      <c r="L47" t="str">
        <f>A86</f>
        <v>G6</v>
      </c>
      <c r="M47">
        <f>B86</f>
        <v>4108</v>
      </c>
      <c r="N47" s="8">
        <f t="shared" si="1"/>
        <v>0.30125877162942161</v>
      </c>
      <c r="O47" s="8">
        <f t="shared" si="2"/>
        <v>12.050350865176863</v>
      </c>
    </row>
    <row r="48" spans="1:15" x14ac:dyDescent="0.4">
      <c r="A48" t="s">
        <v>12</v>
      </c>
      <c r="B48">
        <v>3634</v>
      </c>
      <c r="K48" t="s">
        <v>24</v>
      </c>
      <c r="L48" t="str">
        <f>A98</f>
        <v>H6</v>
      </c>
      <c r="M48">
        <f>B98</f>
        <v>3717</v>
      </c>
      <c r="N48" s="8">
        <f t="shared" si="1"/>
        <v>0.13441432445222071</v>
      </c>
      <c r="O48" s="8">
        <f t="shared" si="2"/>
        <v>5.3765729780888281</v>
      </c>
    </row>
    <row r="49" spans="1:15" x14ac:dyDescent="0.4">
      <c r="A49" t="s">
        <v>20</v>
      </c>
      <c r="B49">
        <v>3504</v>
      </c>
      <c r="K49" t="s">
        <v>33</v>
      </c>
      <c r="L49" t="str">
        <f>A99</f>
        <v>H7</v>
      </c>
      <c r="M49">
        <f>B99</f>
        <v>3782</v>
      </c>
      <c r="N49" s="8">
        <f t="shared" si="1"/>
        <v>0.16215061362490116</v>
      </c>
      <c r="O49" s="8">
        <f t="shared" si="2"/>
        <v>6.4860245449960461</v>
      </c>
    </row>
    <row r="50" spans="1:15" x14ac:dyDescent="0.4">
      <c r="A50" t="s">
        <v>28</v>
      </c>
      <c r="B50">
        <v>8455</v>
      </c>
      <c r="K50" t="s">
        <v>31</v>
      </c>
      <c r="L50" t="str">
        <f>A87</f>
        <v>G7</v>
      </c>
      <c r="M50">
        <f>B87</f>
        <v>3759</v>
      </c>
      <c r="N50" s="8">
        <f t="shared" si="1"/>
        <v>0.15233623437918345</v>
      </c>
      <c r="O50" s="8">
        <f t="shared" si="2"/>
        <v>6.0934493751673378</v>
      </c>
    </row>
    <row r="51" spans="1:15" x14ac:dyDescent="0.4">
      <c r="A51" t="s">
        <v>37</v>
      </c>
      <c r="B51">
        <v>3371</v>
      </c>
      <c r="K51" t="s">
        <v>32</v>
      </c>
      <c r="L51" t="str">
        <f>A75</f>
        <v>F7</v>
      </c>
      <c r="M51">
        <f>B75</f>
        <v>3598</v>
      </c>
      <c r="N51" s="8">
        <f t="shared" si="1"/>
        <v>8.3635579659159548E-2</v>
      </c>
      <c r="O51" s="8">
        <f t="shared" si="2"/>
        <v>3.3454231863663821</v>
      </c>
    </row>
    <row r="52" spans="1:15" x14ac:dyDescent="0.4">
      <c r="A52" t="s">
        <v>44</v>
      </c>
      <c r="B52">
        <v>5172</v>
      </c>
      <c r="K52" t="s">
        <v>29</v>
      </c>
      <c r="L52" t="str">
        <f>A63</f>
        <v>E7</v>
      </c>
      <c r="M52">
        <f>B63</f>
        <v>3436</v>
      </c>
      <c r="N52" s="8">
        <f t="shared" si="1"/>
        <v>1.4508212798017473E-2</v>
      </c>
      <c r="O52" s="8">
        <f t="shared" si="2"/>
        <v>0.5803285119206989</v>
      </c>
    </row>
    <row r="53" spans="1:15" x14ac:dyDescent="0.4">
      <c r="A53" t="s">
        <v>52</v>
      </c>
      <c r="B53">
        <v>4272</v>
      </c>
      <c r="K53" t="s">
        <v>28</v>
      </c>
      <c r="L53" t="str">
        <f>A51</f>
        <v>D7</v>
      </c>
      <c r="M53">
        <f>B51</f>
        <v>3371</v>
      </c>
      <c r="N53" s="8">
        <f t="shared" si="1"/>
        <v>-1.322807637466299E-2</v>
      </c>
      <c r="O53" s="8">
        <f t="shared" si="2"/>
        <v>-0.52912305498651957</v>
      </c>
    </row>
    <row r="54" spans="1:15" x14ac:dyDescent="0.4">
      <c r="A54" t="s">
        <v>60</v>
      </c>
      <c r="B54">
        <v>3333</v>
      </c>
      <c r="K54" t="s">
        <v>27</v>
      </c>
      <c r="L54" s="8" t="str">
        <f>A39</f>
        <v>C7</v>
      </c>
      <c r="M54" s="8">
        <f>B39</f>
        <v>3367</v>
      </c>
      <c r="N54" s="8">
        <f t="shared" si="1"/>
        <v>-1.4934924939135633E-2</v>
      </c>
      <c r="O54" s="8">
        <f t="shared" si="2"/>
        <v>-0.5973969975654253</v>
      </c>
    </row>
    <row r="55" spans="1:15" x14ac:dyDescent="0.4">
      <c r="A55" t="s">
        <v>68</v>
      </c>
      <c r="B55">
        <v>25040</v>
      </c>
      <c r="K55" t="s">
        <v>26</v>
      </c>
      <c r="L55" s="8" t="str">
        <f>A27</f>
        <v>B7</v>
      </c>
      <c r="M55" s="8">
        <f>B27</f>
        <v>3356</v>
      </c>
      <c r="N55" s="8">
        <f t="shared" si="1"/>
        <v>-1.9628758491435402E-2</v>
      </c>
      <c r="O55" s="8">
        <f t="shared" si="2"/>
        <v>-0.7851503396574161</v>
      </c>
    </row>
    <row r="56" spans="1:15" x14ac:dyDescent="0.4">
      <c r="A56" t="s">
        <v>76</v>
      </c>
      <c r="B56">
        <v>3903</v>
      </c>
      <c r="K56" t="s">
        <v>25</v>
      </c>
      <c r="L56" s="8" t="str">
        <f>A15</f>
        <v>A7</v>
      </c>
      <c r="M56" s="8">
        <f>B15</f>
        <v>3368</v>
      </c>
      <c r="N56" s="8">
        <f t="shared" si="1"/>
        <v>-1.4508212798017473E-2</v>
      </c>
      <c r="O56" s="8">
        <f t="shared" si="2"/>
        <v>-0.5803285119206989</v>
      </c>
    </row>
    <row r="57" spans="1:15" x14ac:dyDescent="0.4">
      <c r="A57" t="s">
        <v>94</v>
      </c>
      <c r="B57">
        <v>4596</v>
      </c>
      <c r="K57" t="s">
        <v>34</v>
      </c>
      <c r="L57" s="8" t="str">
        <f>A16</f>
        <v>A8</v>
      </c>
      <c r="M57" s="8">
        <f>B16</f>
        <v>3362</v>
      </c>
      <c r="N57" s="8">
        <f t="shared" si="1"/>
        <v>-1.7068485644726437E-2</v>
      </c>
      <c r="O57" s="8">
        <f t="shared" si="2"/>
        <v>-0.68273942578905744</v>
      </c>
    </row>
    <row r="58" spans="1:15" x14ac:dyDescent="0.4">
      <c r="A58" t="s">
        <v>95</v>
      </c>
      <c r="B58">
        <v>3496</v>
      </c>
      <c r="K58" t="s">
        <v>35</v>
      </c>
      <c r="L58" s="8" t="str">
        <f>A28</f>
        <v>B8</v>
      </c>
      <c r="M58" s="8">
        <f>B28</f>
        <v>3424</v>
      </c>
      <c r="N58" s="8">
        <f t="shared" si="1"/>
        <v>9.3876671045995414E-3</v>
      </c>
      <c r="O58" s="8">
        <f t="shared" si="2"/>
        <v>0.37550668418398164</v>
      </c>
    </row>
    <row r="59" spans="1:15" x14ac:dyDescent="0.4">
      <c r="A59" t="s">
        <v>96</v>
      </c>
      <c r="B59">
        <v>25833</v>
      </c>
      <c r="K59" t="s">
        <v>36</v>
      </c>
      <c r="L59" s="8" t="str">
        <f>A40</f>
        <v>C8</v>
      </c>
      <c r="M59" s="8">
        <f>B40</f>
        <v>3658</v>
      </c>
      <c r="N59" s="8">
        <f t="shared" si="1"/>
        <v>0.1092383081262492</v>
      </c>
      <c r="O59" s="8">
        <f t="shared" si="2"/>
        <v>4.3695323250499678</v>
      </c>
    </row>
    <row r="60" spans="1:15" x14ac:dyDescent="0.4">
      <c r="A60" t="s">
        <v>13</v>
      </c>
      <c r="B60">
        <v>3581</v>
      </c>
      <c r="K60" t="s">
        <v>37</v>
      </c>
      <c r="L60" s="8" t="str">
        <f>A52</f>
        <v>D8</v>
      </c>
      <c r="M60" s="8">
        <f>B52</f>
        <v>5172</v>
      </c>
      <c r="N60" s="8">
        <f t="shared" si="1"/>
        <v>0.75528048977914486</v>
      </c>
      <c r="O60" s="8">
        <f t="shared" si="2"/>
        <v>30.211219591165793</v>
      </c>
    </row>
    <row r="61" spans="1:15" x14ac:dyDescent="0.4">
      <c r="A61" t="s">
        <v>21</v>
      </c>
      <c r="B61">
        <v>3385</v>
      </c>
      <c r="K61" t="s">
        <v>38</v>
      </c>
      <c r="L61" s="8" t="str">
        <f>A64</f>
        <v>E8</v>
      </c>
      <c r="M61" s="8">
        <f>B64</f>
        <v>20212</v>
      </c>
      <c r="N61" s="8">
        <f t="shared" si="1"/>
        <v>7.1730310921962852</v>
      </c>
      <c r="O61" s="8">
        <f t="shared" si="2"/>
        <v>286.92124368785142</v>
      </c>
    </row>
    <row r="62" spans="1:15" x14ac:dyDescent="0.4">
      <c r="A62" t="s">
        <v>29</v>
      </c>
      <c r="B62">
        <v>6172</v>
      </c>
      <c r="K62" t="s">
        <v>30</v>
      </c>
      <c r="L62" s="8" t="str">
        <f>A76</f>
        <v>F8</v>
      </c>
      <c r="M62" s="8">
        <f>B76</f>
        <v>36651</v>
      </c>
      <c r="N62" s="8">
        <f t="shared" si="1"/>
        <v>14.187751980037733</v>
      </c>
      <c r="O62" s="8">
        <f t="shared" si="2"/>
        <v>567.51007920150937</v>
      </c>
    </row>
    <row r="63" spans="1:15" x14ac:dyDescent="0.4">
      <c r="A63" t="s">
        <v>38</v>
      </c>
      <c r="B63">
        <v>3436</v>
      </c>
      <c r="K63" t="s">
        <v>39</v>
      </c>
      <c r="L63" s="8" t="str">
        <f>A88</f>
        <v>G8</v>
      </c>
      <c r="M63" s="8">
        <f>B88</f>
        <v>37179</v>
      </c>
      <c r="N63" s="8">
        <f t="shared" si="1"/>
        <v>14.413055990548122</v>
      </c>
      <c r="O63" s="8">
        <f t="shared" si="2"/>
        <v>576.52223962192488</v>
      </c>
    </row>
    <row r="64" spans="1:15" x14ac:dyDescent="0.4">
      <c r="A64" t="s">
        <v>45</v>
      </c>
      <c r="B64">
        <v>20212</v>
      </c>
      <c r="K64" t="s">
        <v>40</v>
      </c>
      <c r="L64" s="8" t="str">
        <f>A100</f>
        <v>H8</v>
      </c>
      <c r="M64" s="8">
        <f>B100</f>
        <v>29601</v>
      </c>
      <c r="N64" s="8">
        <f t="shared" si="1"/>
        <v>11.179431385154698</v>
      </c>
      <c r="O64" s="8">
        <f t="shared" si="2"/>
        <v>447.17725540618795</v>
      </c>
    </row>
    <row r="65" spans="1:15" x14ac:dyDescent="0.4">
      <c r="A65" t="s">
        <v>53</v>
      </c>
      <c r="B65">
        <v>5634</v>
      </c>
      <c r="K65" t="s">
        <v>48</v>
      </c>
      <c r="L65" s="8" t="str">
        <f>A101</f>
        <v>H9</v>
      </c>
      <c r="M65" s="8">
        <f>B101</f>
        <v>19143</v>
      </c>
      <c r="N65" s="8">
        <f t="shared" si="1"/>
        <v>6.7168758133409714</v>
      </c>
      <c r="O65" s="8">
        <f t="shared" si="2"/>
        <v>268.67503253363884</v>
      </c>
    </row>
    <row r="66" spans="1:15" x14ac:dyDescent="0.4">
      <c r="A66" t="s">
        <v>61</v>
      </c>
      <c r="B66">
        <v>3344</v>
      </c>
      <c r="K66" t="s">
        <v>47</v>
      </c>
      <c r="L66" s="8" t="str">
        <f>A89</f>
        <v>G9</v>
      </c>
      <c r="M66" s="8">
        <f>B89</f>
        <v>9469</v>
      </c>
      <c r="N66" s="8">
        <f t="shared" si="1"/>
        <v>2.5888625601638826</v>
      </c>
      <c r="O66" s="8">
        <f t="shared" si="2"/>
        <v>103.5545024065553</v>
      </c>
    </row>
    <row r="67" spans="1:15" x14ac:dyDescent="0.4">
      <c r="A67" t="s">
        <v>69</v>
      </c>
      <c r="B67">
        <v>26190</v>
      </c>
      <c r="K67" t="s">
        <v>46</v>
      </c>
      <c r="L67" s="8" t="str">
        <f>A77</f>
        <v>F9</v>
      </c>
      <c r="M67" s="8">
        <f>B77</f>
        <v>7403</v>
      </c>
      <c r="N67" s="8">
        <f t="shared" si="1"/>
        <v>1.707275276613762</v>
      </c>
      <c r="O67" s="8">
        <f t="shared" si="2"/>
        <v>68.291011064550474</v>
      </c>
    </row>
    <row r="68" spans="1:15" x14ac:dyDescent="0.4">
      <c r="A68" t="s">
        <v>77</v>
      </c>
      <c r="B68">
        <v>4017</v>
      </c>
      <c r="K68" t="s">
        <v>45</v>
      </c>
      <c r="L68" s="8" t="str">
        <f>A65</f>
        <v>E9</v>
      </c>
      <c r="M68" s="8">
        <f>B65</f>
        <v>5634</v>
      </c>
      <c r="N68" s="8">
        <f t="shared" si="1"/>
        <v>0.95242149897573525</v>
      </c>
      <c r="O68" s="8">
        <f t="shared" si="2"/>
        <v>38.096859959029409</v>
      </c>
    </row>
    <row r="69" spans="1:15" x14ac:dyDescent="0.4">
      <c r="A69" t="s">
        <v>97</v>
      </c>
      <c r="B69">
        <v>3675</v>
      </c>
      <c r="K69" t="s">
        <v>44</v>
      </c>
      <c r="L69" s="8" t="str">
        <f>A53</f>
        <v>D9</v>
      </c>
      <c r="M69" s="8">
        <f>B53</f>
        <v>4272</v>
      </c>
      <c r="N69" s="8">
        <f t="shared" si="1"/>
        <v>0.37123956277280001</v>
      </c>
      <c r="O69" s="8">
        <f t="shared" si="2"/>
        <v>14.849582510912001</v>
      </c>
    </row>
    <row r="70" spans="1:15" x14ac:dyDescent="0.4">
      <c r="A70" t="s">
        <v>98</v>
      </c>
      <c r="B70">
        <v>3457</v>
      </c>
      <c r="K70" t="s">
        <v>43</v>
      </c>
      <c r="L70" s="8" t="str">
        <f>A41</f>
        <v>C9</v>
      </c>
      <c r="M70" s="8">
        <f>B41</f>
        <v>3887</v>
      </c>
      <c r="N70" s="8">
        <f t="shared" si="1"/>
        <v>0.20695538844230807</v>
      </c>
      <c r="O70" s="8">
        <f t="shared" si="2"/>
        <v>8.2782155376923221</v>
      </c>
    </row>
    <row r="71" spans="1:15" x14ac:dyDescent="0.4">
      <c r="A71" t="s">
        <v>99</v>
      </c>
      <c r="B71">
        <v>33576</v>
      </c>
      <c r="K71" t="s">
        <v>42</v>
      </c>
      <c r="L71" s="8" t="str">
        <f>A29</f>
        <v>B9</v>
      </c>
      <c r="M71" s="8">
        <f>B29</f>
        <v>4060</v>
      </c>
      <c r="N71" s="8">
        <f t="shared" si="1"/>
        <v>0.28077658885574991</v>
      </c>
      <c r="O71" s="8">
        <f t="shared" si="2"/>
        <v>11.231063554229996</v>
      </c>
    </row>
    <row r="72" spans="1:15" x14ac:dyDescent="0.4">
      <c r="A72" t="s">
        <v>14</v>
      </c>
      <c r="B72">
        <v>3447</v>
      </c>
      <c r="K72" t="s">
        <v>41</v>
      </c>
      <c r="L72" s="8" t="str">
        <f>A17</f>
        <v>A9</v>
      </c>
      <c r="M72" s="8">
        <f>B17</f>
        <v>3994</v>
      </c>
      <c r="N72" s="8">
        <f t="shared" si="1"/>
        <v>0.25261358754195129</v>
      </c>
      <c r="O72" s="8">
        <f t="shared" si="2"/>
        <v>10.104543501678052</v>
      </c>
    </row>
    <row r="73" spans="1:15" x14ac:dyDescent="0.4">
      <c r="A73" t="s">
        <v>22</v>
      </c>
      <c r="B73">
        <v>3327</v>
      </c>
      <c r="K73" t="s">
        <v>49</v>
      </c>
      <c r="L73" s="8" t="str">
        <f>A18</f>
        <v>A10</v>
      </c>
      <c r="M73" s="8">
        <f>B18</f>
        <v>3796</v>
      </c>
      <c r="N73" s="8">
        <f t="shared" si="1"/>
        <v>0.16812458360055541</v>
      </c>
      <c r="O73" s="8">
        <f t="shared" si="2"/>
        <v>6.724983344022216</v>
      </c>
    </row>
    <row r="74" spans="1:15" x14ac:dyDescent="0.4">
      <c r="A74" t="s">
        <v>32</v>
      </c>
      <c r="B74">
        <v>4727</v>
      </c>
      <c r="K74" t="s">
        <v>50</v>
      </c>
      <c r="L74" s="8" t="str">
        <f>A30</f>
        <v>B10</v>
      </c>
      <c r="M74" s="8">
        <f>B30</f>
        <v>3496</v>
      </c>
      <c r="N74" s="8">
        <f t="shared" ref="N74:N96" si="4">(M74-I$15)/I$16</f>
        <v>4.0110941265107128E-2</v>
      </c>
      <c r="O74" s="8">
        <f t="shared" ref="O74:O96" si="5">N74*40</f>
        <v>1.604437650604285</v>
      </c>
    </row>
    <row r="75" spans="1:15" x14ac:dyDescent="0.4">
      <c r="A75" t="s">
        <v>30</v>
      </c>
      <c r="B75">
        <v>3598</v>
      </c>
      <c r="K75" t="s">
        <v>51</v>
      </c>
      <c r="L75" s="8" t="str">
        <f>A42</f>
        <v>C10</v>
      </c>
      <c r="M75" s="8">
        <f>B42</f>
        <v>3384</v>
      </c>
      <c r="N75" s="8">
        <f t="shared" si="4"/>
        <v>-7.680818540126897E-3</v>
      </c>
      <c r="O75" s="8">
        <f t="shared" si="5"/>
        <v>-0.30723274160507585</v>
      </c>
    </row>
    <row r="76" spans="1:15" x14ac:dyDescent="0.4">
      <c r="A76" t="s">
        <v>46</v>
      </c>
      <c r="B76">
        <v>36651</v>
      </c>
      <c r="K76" t="s">
        <v>52</v>
      </c>
      <c r="L76" t="str">
        <f>A54</f>
        <v>D10</v>
      </c>
      <c r="M76">
        <f>B54</f>
        <v>3333</v>
      </c>
      <c r="N76" s="8">
        <f t="shared" si="4"/>
        <v>-2.9443137737153107E-2</v>
      </c>
      <c r="O76" s="8">
        <f t="shared" si="5"/>
        <v>-1.1777255094861243</v>
      </c>
    </row>
    <row r="77" spans="1:15" x14ac:dyDescent="0.4">
      <c r="A77" t="s">
        <v>54</v>
      </c>
      <c r="B77">
        <v>7403</v>
      </c>
      <c r="K77" t="s">
        <v>53</v>
      </c>
      <c r="L77" t="str">
        <f>A66</f>
        <v>E10</v>
      </c>
      <c r="M77">
        <f>B66</f>
        <v>3344</v>
      </c>
      <c r="N77" s="8">
        <f t="shared" si="4"/>
        <v>-2.4749304184853334E-2</v>
      </c>
      <c r="O77" s="8">
        <f t="shared" si="5"/>
        <v>-0.9899721673941333</v>
      </c>
    </row>
    <row r="78" spans="1:15" x14ac:dyDescent="0.4">
      <c r="A78" t="s">
        <v>62</v>
      </c>
      <c r="B78">
        <v>3361</v>
      </c>
      <c r="K78" t="s">
        <v>54</v>
      </c>
      <c r="L78" t="str">
        <f>A78</f>
        <v>F10</v>
      </c>
      <c r="M78">
        <f>B78</f>
        <v>3361</v>
      </c>
      <c r="N78" s="8">
        <f t="shared" si="4"/>
        <v>-1.7495197785844598E-2</v>
      </c>
      <c r="O78" s="8">
        <f t="shared" si="5"/>
        <v>-0.69980791143378396</v>
      </c>
    </row>
    <row r="79" spans="1:15" x14ac:dyDescent="0.4">
      <c r="A79" t="s">
        <v>70</v>
      </c>
      <c r="B79">
        <v>19054</v>
      </c>
      <c r="K79" t="s">
        <v>55</v>
      </c>
      <c r="L79" t="str">
        <f>A90</f>
        <v>G10</v>
      </c>
      <c r="M79">
        <f>B90</f>
        <v>3446</v>
      </c>
      <c r="N79" s="8">
        <f t="shared" si="4"/>
        <v>1.8775334209199083E-2</v>
      </c>
      <c r="O79" s="8">
        <f t="shared" si="5"/>
        <v>0.75101336836796329</v>
      </c>
    </row>
    <row r="80" spans="1:15" x14ac:dyDescent="0.4">
      <c r="A80" t="s">
        <v>78</v>
      </c>
      <c r="B80">
        <v>3952</v>
      </c>
      <c r="K80" t="s">
        <v>56</v>
      </c>
      <c r="L80" t="str">
        <f>A102</f>
        <v>H10</v>
      </c>
      <c r="M80">
        <f>B102</f>
        <v>3497</v>
      </c>
      <c r="N80" s="8">
        <f t="shared" si="4"/>
        <v>4.0537653406225289E-2</v>
      </c>
      <c r="O80" s="8">
        <f t="shared" si="5"/>
        <v>1.6215061362490115</v>
      </c>
    </row>
    <row r="81" spans="1:15" x14ac:dyDescent="0.4">
      <c r="A81" t="s">
        <v>100</v>
      </c>
      <c r="B81">
        <v>3402</v>
      </c>
      <c r="K81" t="s">
        <v>64</v>
      </c>
      <c r="L81" t="str">
        <f>A103</f>
        <v>H11</v>
      </c>
      <c r="M81">
        <f>B103</f>
        <v>3819</v>
      </c>
      <c r="N81" s="8">
        <f t="shared" si="4"/>
        <v>0.17793896284627311</v>
      </c>
      <c r="O81" s="8">
        <f t="shared" si="5"/>
        <v>7.1175585138509243</v>
      </c>
    </row>
    <row r="82" spans="1:15" x14ac:dyDescent="0.4">
      <c r="A82" t="s">
        <v>101</v>
      </c>
      <c r="B82">
        <v>3803</v>
      </c>
      <c r="K82" t="s">
        <v>63</v>
      </c>
      <c r="L82" t="str">
        <f>A91</f>
        <v>G11</v>
      </c>
      <c r="M82">
        <f>B91</f>
        <v>5626</v>
      </c>
      <c r="N82" s="8">
        <f t="shared" si="4"/>
        <v>0.94900780184679001</v>
      </c>
      <c r="O82" s="8">
        <f t="shared" si="5"/>
        <v>37.960312073871599</v>
      </c>
    </row>
    <row r="83" spans="1:15" x14ac:dyDescent="0.4">
      <c r="A83" t="s">
        <v>102</v>
      </c>
      <c r="B83">
        <v>30909</v>
      </c>
      <c r="K83" t="s">
        <v>62</v>
      </c>
      <c r="L83" t="str">
        <f>A79</f>
        <v>F11</v>
      </c>
      <c r="M83">
        <f>B79</f>
        <v>19054</v>
      </c>
      <c r="N83" s="8">
        <f t="shared" si="4"/>
        <v>6.6788984327814553</v>
      </c>
      <c r="O83" s="8">
        <f t="shared" si="5"/>
        <v>267.15593731125819</v>
      </c>
    </row>
    <row r="84" spans="1:15" x14ac:dyDescent="0.4">
      <c r="A84" t="s">
        <v>15</v>
      </c>
      <c r="B84">
        <v>3332</v>
      </c>
      <c r="K84" t="s">
        <v>61</v>
      </c>
      <c r="L84" t="str">
        <f>A67</f>
        <v>E11</v>
      </c>
      <c r="M84">
        <f>B67</f>
        <v>26190</v>
      </c>
      <c r="N84" s="8">
        <f t="shared" si="4"/>
        <v>9.7239162718006522</v>
      </c>
      <c r="O84" s="8">
        <f t="shared" si="5"/>
        <v>388.9566508720261</v>
      </c>
    </row>
    <row r="85" spans="1:15" x14ac:dyDescent="0.4">
      <c r="A85" t="s">
        <v>23</v>
      </c>
      <c r="B85">
        <v>3340</v>
      </c>
      <c r="K85" t="s">
        <v>60</v>
      </c>
      <c r="L85" t="str">
        <f>A55</f>
        <v>D11</v>
      </c>
      <c r="M85">
        <f>B55</f>
        <v>25040</v>
      </c>
      <c r="N85" s="8">
        <f t="shared" si="4"/>
        <v>9.2331973095147664</v>
      </c>
      <c r="O85" s="8">
        <f t="shared" si="5"/>
        <v>369.32789238059064</v>
      </c>
    </row>
    <row r="86" spans="1:15" x14ac:dyDescent="0.4">
      <c r="A86" t="s">
        <v>31</v>
      </c>
      <c r="B86">
        <v>4108</v>
      </c>
      <c r="K86" t="s">
        <v>59</v>
      </c>
      <c r="L86" t="str">
        <f>A43</f>
        <v>C11</v>
      </c>
      <c r="M86">
        <f>B43</f>
        <v>31993</v>
      </c>
      <c r="N86" s="8">
        <f t="shared" si="4"/>
        <v>12.20012682670934</v>
      </c>
      <c r="O86" s="8">
        <f t="shared" si="5"/>
        <v>488.00507306837358</v>
      </c>
    </row>
    <row r="87" spans="1:15" x14ac:dyDescent="0.4">
      <c r="A87" t="s">
        <v>39</v>
      </c>
      <c r="B87">
        <v>3759</v>
      </c>
      <c r="K87" t="s">
        <v>58</v>
      </c>
      <c r="L87" t="str">
        <f>A31</f>
        <v>B11</v>
      </c>
      <c r="M87">
        <f>B31</f>
        <v>19082</v>
      </c>
      <c r="N87" s="8">
        <f t="shared" si="4"/>
        <v>6.6908463727327634</v>
      </c>
      <c r="O87" s="8">
        <f t="shared" si="5"/>
        <v>267.63385490931051</v>
      </c>
    </row>
    <row r="88" spans="1:15" x14ac:dyDescent="0.4">
      <c r="A88" t="s">
        <v>47</v>
      </c>
      <c r="B88">
        <v>37179</v>
      </c>
      <c r="K88" t="s">
        <v>57</v>
      </c>
      <c r="L88" t="str">
        <f>A19</f>
        <v>A11</v>
      </c>
      <c r="M88">
        <f>B19</f>
        <v>9282</v>
      </c>
      <c r="N88" s="8">
        <f t="shared" si="4"/>
        <v>2.5090673897747866</v>
      </c>
      <c r="O88" s="8">
        <f t="shared" si="5"/>
        <v>100.36269559099146</v>
      </c>
    </row>
    <row r="89" spans="1:15" x14ac:dyDescent="0.4">
      <c r="A89" t="s">
        <v>55</v>
      </c>
      <c r="B89">
        <v>9469</v>
      </c>
      <c r="K89" t="s">
        <v>65</v>
      </c>
      <c r="L89" t="str">
        <f>A20</f>
        <v>A12</v>
      </c>
      <c r="M89">
        <f>B20</f>
        <v>6711</v>
      </c>
      <c r="N89" s="8">
        <f t="shared" si="4"/>
        <v>1.4119904749599945</v>
      </c>
      <c r="O89" s="8">
        <f t="shared" si="5"/>
        <v>56.479618998399779</v>
      </c>
    </row>
    <row r="90" spans="1:15" x14ac:dyDescent="0.4">
      <c r="A90" t="s">
        <v>63</v>
      </c>
      <c r="B90">
        <v>3446</v>
      </c>
      <c r="K90" t="s">
        <v>66</v>
      </c>
      <c r="L90" t="str">
        <f>A32</f>
        <v>B12</v>
      </c>
      <c r="M90">
        <f>B32</f>
        <v>5002</v>
      </c>
      <c r="N90" s="8">
        <f t="shared" si="4"/>
        <v>0.68273942578905755</v>
      </c>
      <c r="O90" s="8">
        <f t="shared" si="5"/>
        <v>27.309577031562302</v>
      </c>
    </row>
    <row r="91" spans="1:15" x14ac:dyDescent="0.4">
      <c r="A91" t="s">
        <v>71</v>
      </c>
      <c r="B91">
        <v>5626</v>
      </c>
      <c r="K91" t="s">
        <v>67</v>
      </c>
      <c r="L91" t="str">
        <f>A44</f>
        <v>C12</v>
      </c>
      <c r="M91">
        <f>B44</f>
        <v>4177</v>
      </c>
      <c r="N91" s="8">
        <f t="shared" si="4"/>
        <v>0.33070190936657473</v>
      </c>
      <c r="O91" s="8">
        <f t="shared" si="5"/>
        <v>13.22807637466299</v>
      </c>
    </row>
    <row r="92" spans="1:15" x14ac:dyDescent="0.4">
      <c r="A92" t="s">
        <v>79</v>
      </c>
      <c r="B92">
        <v>3532</v>
      </c>
      <c r="K92" t="s">
        <v>68</v>
      </c>
      <c r="L92" t="str">
        <f>A56</f>
        <v>D12</v>
      </c>
      <c r="M92">
        <f>B56</f>
        <v>3903</v>
      </c>
      <c r="N92" s="8">
        <f t="shared" si="4"/>
        <v>0.21378278270019863</v>
      </c>
      <c r="O92" s="8">
        <f t="shared" si="5"/>
        <v>8.5513113080079446</v>
      </c>
    </row>
    <row r="93" spans="1:15" x14ac:dyDescent="0.4">
      <c r="A93" t="s">
        <v>103</v>
      </c>
      <c r="B93">
        <v>3417</v>
      </c>
      <c r="K93" t="s">
        <v>69</v>
      </c>
      <c r="L93" t="str">
        <f>A68</f>
        <v>E12</v>
      </c>
      <c r="M93">
        <f>B68</f>
        <v>4017</v>
      </c>
      <c r="N93" s="8">
        <f t="shared" si="4"/>
        <v>0.262427966787669</v>
      </c>
      <c r="O93" s="8">
        <f t="shared" si="5"/>
        <v>10.49711867150676</v>
      </c>
    </row>
    <row r="94" spans="1:15" x14ac:dyDescent="0.4">
      <c r="A94" t="s">
        <v>104</v>
      </c>
      <c r="B94">
        <v>4965</v>
      </c>
      <c r="K94" t="s">
        <v>70</v>
      </c>
      <c r="L94" t="str">
        <f>A80</f>
        <v>F12</v>
      </c>
      <c r="M94">
        <f>B80</f>
        <v>3952</v>
      </c>
      <c r="N94" s="8">
        <f t="shared" si="4"/>
        <v>0.23469167761498852</v>
      </c>
      <c r="O94" s="8">
        <f t="shared" si="5"/>
        <v>9.3876671045995401</v>
      </c>
    </row>
    <row r="95" spans="1:15" x14ac:dyDescent="0.4">
      <c r="A95" t="s">
        <v>105</v>
      </c>
      <c r="B95">
        <v>13845</v>
      </c>
      <c r="K95" t="s">
        <v>71</v>
      </c>
      <c r="L95" t="str">
        <f>A92</f>
        <v>G12</v>
      </c>
      <c r="M95">
        <f>B92</f>
        <v>3532</v>
      </c>
      <c r="N95" s="8">
        <f t="shared" si="4"/>
        <v>5.5472578345360922E-2</v>
      </c>
      <c r="O95" s="8">
        <f t="shared" si="5"/>
        <v>2.2189031338144369</v>
      </c>
    </row>
    <row r="96" spans="1:15" x14ac:dyDescent="0.4">
      <c r="A96" t="s">
        <v>16</v>
      </c>
      <c r="B96">
        <v>3338</v>
      </c>
      <c r="K96" t="s">
        <v>72</v>
      </c>
      <c r="L96" t="str">
        <f>A104</f>
        <v>H12</v>
      </c>
      <c r="M96">
        <f>B104</f>
        <v>3517</v>
      </c>
      <c r="N96" s="8">
        <f t="shared" si="4"/>
        <v>4.9071896228588513E-2</v>
      </c>
      <c r="O96" s="8">
        <f t="shared" si="5"/>
        <v>1.9628758491435405</v>
      </c>
    </row>
    <row r="97" spans="1:2" x14ac:dyDescent="0.4">
      <c r="A97" t="s">
        <v>24</v>
      </c>
      <c r="B97">
        <v>3990</v>
      </c>
    </row>
    <row r="98" spans="1:2" x14ac:dyDescent="0.4">
      <c r="A98" t="s">
        <v>33</v>
      </c>
      <c r="B98">
        <v>3717</v>
      </c>
    </row>
    <row r="99" spans="1:2" x14ac:dyDescent="0.4">
      <c r="A99" t="s">
        <v>40</v>
      </c>
      <c r="B99">
        <v>3782</v>
      </c>
    </row>
    <row r="100" spans="1:2" x14ac:dyDescent="0.4">
      <c r="A100" t="s">
        <v>48</v>
      </c>
      <c r="B100">
        <v>29601</v>
      </c>
    </row>
    <row r="101" spans="1:2" x14ac:dyDescent="0.4">
      <c r="A101" t="s">
        <v>56</v>
      </c>
      <c r="B101">
        <v>19143</v>
      </c>
    </row>
    <row r="102" spans="1:2" x14ac:dyDescent="0.4">
      <c r="A102" t="s">
        <v>64</v>
      </c>
      <c r="B102">
        <v>3497</v>
      </c>
    </row>
    <row r="103" spans="1:2" x14ac:dyDescent="0.4">
      <c r="A103" t="s">
        <v>72</v>
      </c>
      <c r="B103">
        <v>3819</v>
      </c>
    </row>
    <row r="104" spans="1:2" x14ac:dyDescent="0.4">
      <c r="A104" t="s">
        <v>80</v>
      </c>
      <c r="B104">
        <v>3517</v>
      </c>
    </row>
  </sheetData>
  <phoneticPr fontId="0" type="noConversion"/>
  <pageMargins left="0.75" right="0.75" top="1" bottom="1" header="0.5" footer="0.5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T104"/>
  <sheetViews>
    <sheetView topLeftCell="A3" workbookViewId="0">
      <selection activeCell="K15" sqref="K15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28350</v>
      </c>
      <c r="D2">
        <v>3351</v>
      </c>
      <c r="E2">
        <v>4831</v>
      </c>
      <c r="F2">
        <v>4174</v>
      </c>
      <c r="G2">
        <v>30475</v>
      </c>
      <c r="H2">
        <v>27412</v>
      </c>
      <c r="I2">
        <v>3348</v>
      </c>
      <c r="J2">
        <v>3341</v>
      </c>
      <c r="K2">
        <v>3972</v>
      </c>
      <c r="L2">
        <v>3760</v>
      </c>
      <c r="M2">
        <v>9196</v>
      </c>
      <c r="N2">
        <v>6655</v>
      </c>
      <c r="O2">
        <v>23095</v>
      </c>
      <c r="P2">
        <v>3350</v>
      </c>
      <c r="Q2">
        <v>6626</v>
      </c>
      <c r="R2">
        <v>3810</v>
      </c>
      <c r="S2">
        <v>19856</v>
      </c>
      <c r="T2">
        <v>20483</v>
      </c>
      <c r="U2">
        <v>3333</v>
      </c>
      <c r="V2">
        <v>3404</v>
      </c>
      <c r="W2">
        <v>3985</v>
      </c>
      <c r="X2">
        <v>3463</v>
      </c>
      <c r="Y2">
        <v>18861</v>
      </c>
      <c r="Z2">
        <v>4958</v>
      </c>
      <c r="AA2">
        <v>20731</v>
      </c>
      <c r="AB2">
        <v>3325</v>
      </c>
      <c r="AC2">
        <v>8504</v>
      </c>
      <c r="AD2">
        <v>3796</v>
      </c>
      <c r="AE2">
        <v>5123</v>
      </c>
      <c r="AF2">
        <v>10783</v>
      </c>
      <c r="AG2">
        <v>3345</v>
      </c>
      <c r="AH2">
        <v>3643</v>
      </c>
      <c r="AI2">
        <v>3857</v>
      </c>
      <c r="AJ2">
        <v>3353</v>
      </c>
      <c r="AK2">
        <v>31423</v>
      </c>
      <c r="AL2">
        <v>4180</v>
      </c>
      <c r="AM2">
        <v>8438</v>
      </c>
      <c r="AN2">
        <v>3420</v>
      </c>
      <c r="AO2">
        <v>14730</v>
      </c>
      <c r="AP2">
        <v>3671</v>
      </c>
      <c r="AQ2">
        <v>3502</v>
      </c>
      <c r="AR2">
        <v>8359</v>
      </c>
      <c r="AS2">
        <v>3337</v>
      </c>
      <c r="AT2">
        <v>5130</v>
      </c>
      <c r="AU2">
        <v>4249</v>
      </c>
      <c r="AV2">
        <v>3314</v>
      </c>
      <c r="AW2">
        <v>24338</v>
      </c>
      <c r="AX2">
        <v>3876</v>
      </c>
      <c r="AY2">
        <v>4571</v>
      </c>
      <c r="AZ2">
        <v>3365</v>
      </c>
      <c r="BA2">
        <v>25862</v>
      </c>
      <c r="BB2">
        <v>3578</v>
      </c>
      <c r="BC2">
        <v>3359</v>
      </c>
      <c r="BD2">
        <v>6129</v>
      </c>
      <c r="BE2">
        <v>3423</v>
      </c>
      <c r="BF2">
        <v>21169</v>
      </c>
      <c r="BG2">
        <v>5618</v>
      </c>
      <c r="BH2">
        <v>3329</v>
      </c>
      <c r="BI2">
        <v>25560</v>
      </c>
      <c r="BJ2">
        <v>3997</v>
      </c>
      <c r="BK2">
        <v>3675</v>
      </c>
      <c r="BL2">
        <v>3450</v>
      </c>
      <c r="BM2">
        <v>32842</v>
      </c>
      <c r="BN2">
        <v>3419</v>
      </c>
      <c r="BO2">
        <v>3326</v>
      </c>
      <c r="BP2">
        <v>4694</v>
      </c>
      <c r="BQ2">
        <v>3593</v>
      </c>
      <c r="BR2">
        <v>35962</v>
      </c>
      <c r="BS2">
        <v>7313</v>
      </c>
      <c r="BT2">
        <v>3344</v>
      </c>
      <c r="BU2">
        <v>19465</v>
      </c>
      <c r="BV2">
        <v>3933</v>
      </c>
      <c r="BW2">
        <v>3415</v>
      </c>
      <c r="BX2">
        <v>3790</v>
      </c>
      <c r="BY2">
        <v>30558</v>
      </c>
      <c r="BZ2">
        <v>3324</v>
      </c>
      <c r="CA2">
        <v>3407</v>
      </c>
      <c r="CB2">
        <v>4129</v>
      </c>
      <c r="CC2">
        <v>3738</v>
      </c>
      <c r="CD2">
        <v>36895</v>
      </c>
      <c r="CE2">
        <v>9425</v>
      </c>
      <c r="CF2">
        <v>3443</v>
      </c>
      <c r="CG2">
        <v>5561</v>
      </c>
      <c r="CH2">
        <v>3537</v>
      </c>
      <c r="CI2">
        <v>3423</v>
      </c>
      <c r="CJ2">
        <v>4909</v>
      </c>
      <c r="CK2">
        <v>13759</v>
      </c>
      <c r="CL2">
        <v>3334</v>
      </c>
      <c r="CM2">
        <v>3993</v>
      </c>
      <c r="CN2">
        <v>3726</v>
      </c>
      <c r="CO2">
        <v>3778</v>
      </c>
      <c r="CP2">
        <v>29168</v>
      </c>
      <c r="CQ2">
        <v>18523</v>
      </c>
      <c r="CR2">
        <v>3497</v>
      </c>
      <c r="CS2">
        <v>3805</v>
      </c>
      <c r="CT2">
        <v>3515</v>
      </c>
    </row>
    <row r="7" spans="1:98" ht="17.350000000000001" x14ac:dyDescent="0.5">
      <c r="N7" s="4" t="s">
        <v>110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28350</v>
      </c>
      <c r="G9">
        <f>'Plate 1'!G9</f>
        <v>30</v>
      </c>
      <c r="H9" t="str">
        <f t="shared" ref="H9:I9" si="0">A9</f>
        <v>A1</v>
      </c>
      <c r="I9">
        <f t="shared" si="0"/>
        <v>28350</v>
      </c>
      <c r="K9" t="s">
        <v>82</v>
      </c>
      <c r="L9" t="str">
        <f>A10</f>
        <v>A2</v>
      </c>
      <c r="M9">
        <f>B10</f>
        <v>3351</v>
      </c>
      <c r="N9" s="8">
        <f>(M9-I$15)/I$16</f>
        <v>-2.7772114163271664E-2</v>
      </c>
      <c r="O9">
        <f>N9*40</f>
        <v>-1.1108845665308666</v>
      </c>
    </row>
    <row r="10" spans="1:98" x14ac:dyDescent="0.4">
      <c r="A10" t="s">
        <v>83</v>
      </c>
      <c r="B10">
        <v>3351</v>
      </c>
      <c r="G10">
        <f>'Plate 1'!G10</f>
        <v>15</v>
      </c>
      <c r="H10" t="str">
        <f>A21</f>
        <v>B1</v>
      </c>
      <c r="I10">
        <f>B21</f>
        <v>23095</v>
      </c>
      <c r="K10" t="s">
        <v>85</v>
      </c>
      <c r="L10" t="str">
        <f>A22</f>
        <v>B2</v>
      </c>
      <c r="M10">
        <f>B22</f>
        <v>3350</v>
      </c>
      <c r="N10" s="8">
        <f t="shared" ref="N10:N73" si="1">(M10-I$15)/I$16</f>
        <v>-2.8206053447072783E-2</v>
      </c>
      <c r="O10">
        <f t="shared" ref="O10:O73" si="2">N10*40</f>
        <v>-1.1282421378829113</v>
      </c>
    </row>
    <row r="11" spans="1:98" x14ac:dyDescent="0.4">
      <c r="A11" t="s">
        <v>84</v>
      </c>
      <c r="B11">
        <v>4831</v>
      </c>
      <c r="G11">
        <f>'Plate 1'!G11</f>
        <v>7.5</v>
      </c>
      <c r="H11" t="str">
        <f>A33</f>
        <v>C1</v>
      </c>
      <c r="I11">
        <f>B33</f>
        <v>20731</v>
      </c>
      <c r="K11" t="s">
        <v>88</v>
      </c>
      <c r="L11" t="str">
        <f>A34</f>
        <v>C2</v>
      </c>
      <c r="M11">
        <f>B34</f>
        <v>3325</v>
      </c>
      <c r="N11" s="8">
        <f t="shared" si="1"/>
        <v>-3.9054535542100775E-2</v>
      </c>
      <c r="O11">
        <f t="shared" si="2"/>
        <v>-1.5621814216840311</v>
      </c>
    </row>
    <row r="12" spans="1:98" x14ac:dyDescent="0.4">
      <c r="A12" t="s">
        <v>9</v>
      </c>
      <c r="B12">
        <v>4174</v>
      </c>
      <c r="G12">
        <f>'Plate 1'!G12</f>
        <v>1.875</v>
      </c>
      <c r="H12" t="str">
        <f>A45</f>
        <v>D1</v>
      </c>
      <c r="I12">
        <f>B45</f>
        <v>8438</v>
      </c>
      <c r="K12" t="s">
        <v>91</v>
      </c>
      <c r="L12" t="str">
        <f>A46</f>
        <v>D2</v>
      </c>
      <c r="M12">
        <f>B46</f>
        <v>3420</v>
      </c>
      <c r="N12" s="8">
        <f t="shared" si="1"/>
        <v>2.1696964190055985E-3</v>
      </c>
      <c r="O12">
        <f t="shared" si="2"/>
        <v>8.6787856760223936E-2</v>
      </c>
    </row>
    <row r="13" spans="1:98" x14ac:dyDescent="0.4">
      <c r="A13" t="s">
        <v>17</v>
      </c>
      <c r="B13">
        <v>30475</v>
      </c>
      <c r="G13">
        <f>'Plate 1'!G13</f>
        <v>0.46875</v>
      </c>
      <c r="H13" t="str">
        <f>A57</f>
        <v>E1</v>
      </c>
      <c r="I13">
        <f>B57</f>
        <v>4571</v>
      </c>
      <c r="K13" t="s">
        <v>94</v>
      </c>
      <c r="L13" t="str">
        <f>A58</f>
        <v>E2</v>
      </c>
      <c r="M13">
        <f>B58</f>
        <v>3365</v>
      </c>
      <c r="N13" s="8">
        <f t="shared" si="1"/>
        <v>-2.1696964190055987E-2</v>
      </c>
      <c r="O13">
        <f t="shared" si="2"/>
        <v>-0.86787856760223947</v>
      </c>
    </row>
    <row r="14" spans="1:98" x14ac:dyDescent="0.4">
      <c r="A14" t="s">
        <v>25</v>
      </c>
      <c r="B14">
        <v>27412</v>
      </c>
      <c r="G14">
        <f>'Plate 1'!G14</f>
        <v>0.1171875</v>
      </c>
      <c r="H14" t="str">
        <f>A69</f>
        <v>F1</v>
      </c>
      <c r="I14">
        <f>B69</f>
        <v>3675</v>
      </c>
      <c r="K14" t="s">
        <v>97</v>
      </c>
      <c r="L14" t="str">
        <f>A70</f>
        <v>F2</v>
      </c>
      <c r="M14">
        <f>B70</f>
        <v>3450</v>
      </c>
      <c r="N14" s="8">
        <f t="shared" si="1"/>
        <v>1.5187874933039192E-2</v>
      </c>
      <c r="O14">
        <f t="shared" si="2"/>
        <v>0.60751499732156766</v>
      </c>
    </row>
    <row r="15" spans="1:98" x14ac:dyDescent="0.4">
      <c r="A15" t="s">
        <v>34</v>
      </c>
      <c r="B15">
        <v>3348</v>
      </c>
      <c r="G15">
        <f>'Plate 1'!G15</f>
        <v>0</v>
      </c>
      <c r="H15" t="str">
        <f>A81</f>
        <v>G1</v>
      </c>
      <c r="I15">
        <f>B81</f>
        <v>3415</v>
      </c>
      <c r="K15" t="s">
        <v>100</v>
      </c>
      <c r="L15" t="str">
        <f>A82</f>
        <v>G2</v>
      </c>
      <c r="M15">
        <f>B82</f>
        <v>3790</v>
      </c>
      <c r="N15" s="8">
        <f t="shared" si="1"/>
        <v>0.16272723142541989</v>
      </c>
      <c r="O15">
        <f t="shared" si="2"/>
        <v>6.5090892570167957</v>
      </c>
    </row>
    <row r="16" spans="1:98" x14ac:dyDescent="0.4">
      <c r="A16" t="s">
        <v>41</v>
      </c>
      <c r="B16">
        <v>3341</v>
      </c>
      <c r="H16" t="s">
        <v>119</v>
      </c>
      <c r="I16">
        <f>SLOPE(I11:I15, G11:G15)</f>
        <v>2304.4698586411309</v>
      </c>
      <c r="K16" t="s">
        <v>103</v>
      </c>
      <c r="L16" t="str">
        <f>A94</f>
        <v>H2</v>
      </c>
      <c r="M16">
        <f>B94</f>
        <v>4909</v>
      </c>
      <c r="N16" s="8">
        <f t="shared" si="1"/>
        <v>0.64830528999887294</v>
      </c>
      <c r="O16">
        <f t="shared" si="2"/>
        <v>25.932211599954918</v>
      </c>
    </row>
    <row r="17" spans="1:15" x14ac:dyDescent="0.4">
      <c r="A17" t="s">
        <v>49</v>
      </c>
      <c r="B17">
        <v>3972</v>
      </c>
      <c r="K17" t="s">
        <v>104</v>
      </c>
      <c r="L17" t="str">
        <f>A95</f>
        <v>H3</v>
      </c>
      <c r="M17">
        <f>B95</f>
        <v>13759</v>
      </c>
      <c r="N17" s="8">
        <f t="shared" si="1"/>
        <v>4.4886679516387824</v>
      </c>
      <c r="O17">
        <f t="shared" si="2"/>
        <v>179.54671806555129</v>
      </c>
    </row>
    <row r="18" spans="1:15" x14ac:dyDescent="0.4">
      <c r="A18" t="s">
        <v>57</v>
      </c>
      <c r="B18">
        <v>3760</v>
      </c>
      <c r="K18" t="s">
        <v>101</v>
      </c>
      <c r="L18" t="str">
        <f>A83</f>
        <v>G3</v>
      </c>
      <c r="M18">
        <f>B83</f>
        <v>30558</v>
      </c>
      <c r="N18" s="8">
        <f t="shared" si="1"/>
        <v>11.778413980213793</v>
      </c>
      <c r="O18">
        <f t="shared" si="2"/>
        <v>471.13655920855172</v>
      </c>
    </row>
    <row r="19" spans="1:15" x14ac:dyDescent="0.4">
      <c r="A19" t="s">
        <v>65</v>
      </c>
      <c r="B19">
        <v>9196</v>
      </c>
      <c r="K19" t="s">
        <v>98</v>
      </c>
      <c r="L19" t="str">
        <f>A71</f>
        <v>F3</v>
      </c>
      <c r="M19">
        <f>B71</f>
        <v>32842</v>
      </c>
      <c r="N19" s="8">
        <f t="shared" si="1"/>
        <v>12.769531304415551</v>
      </c>
      <c r="O19">
        <f t="shared" si="2"/>
        <v>510.78125217662205</v>
      </c>
    </row>
    <row r="20" spans="1:15" x14ac:dyDescent="0.4">
      <c r="A20" t="s">
        <v>73</v>
      </c>
      <c r="B20">
        <v>6655</v>
      </c>
      <c r="K20" t="s">
        <v>95</v>
      </c>
      <c r="L20" t="str">
        <f>A59</f>
        <v>E3</v>
      </c>
      <c r="M20">
        <f>B59</f>
        <v>25862</v>
      </c>
      <c r="N20" s="8">
        <f t="shared" si="1"/>
        <v>9.7406351034837346</v>
      </c>
      <c r="O20">
        <f t="shared" si="2"/>
        <v>389.62540413934937</v>
      </c>
    </row>
    <row r="21" spans="1:15" x14ac:dyDescent="0.4">
      <c r="A21" t="s">
        <v>85</v>
      </c>
      <c r="B21">
        <v>23095</v>
      </c>
      <c r="K21" t="s">
        <v>92</v>
      </c>
      <c r="L21" t="str">
        <f>A47</f>
        <v>D3</v>
      </c>
      <c r="M21">
        <f>B47</f>
        <v>14730</v>
      </c>
      <c r="N21" s="8">
        <f t="shared" si="1"/>
        <v>4.91002299620967</v>
      </c>
      <c r="O21">
        <f t="shared" si="2"/>
        <v>196.40091984838679</v>
      </c>
    </row>
    <row r="22" spans="1:15" x14ac:dyDescent="0.4">
      <c r="A22" t="s">
        <v>86</v>
      </c>
      <c r="B22">
        <v>3350</v>
      </c>
      <c r="K22" t="s">
        <v>89</v>
      </c>
      <c r="L22" t="str">
        <f>A35</f>
        <v>C3</v>
      </c>
      <c r="M22">
        <f>B35</f>
        <v>8504</v>
      </c>
      <c r="N22" s="8">
        <f t="shared" si="1"/>
        <v>2.2083170152638982</v>
      </c>
      <c r="O22">
        <f t="shared" si="2"/>
        <v>88.332680610555926</v>
      </c>
    </row>
    <row r="23" spans="1:15" x14ac:dyDescent="0.4">
      <c r="A23" t="s">
        <v>87</v>
      </c>
      <c r="B23">
        <v>6626</v>
      </c>
      <c r="K23" t="s">
        <v>86</v>
      </c>
      <c r="L23" t="str">
        <f>A23</f>
        <v>B3</v>
      </c>
      <c r="M23">
        <f>B23</f>
        <v>6626</v>
      </c>
      <c r="N23" s="8">
        <f t="shared" si="1"/>
        <v>1.3933790402853954</v>
      </c>
      <c r="O23">
        <f t="shared" si="2"/>
        <v>55.735161611415819</v>
      </c>
    </row>
    <row r="24" spans="1:15" x14ac:dyDescent="0.4">
      <c r="A24" t="s">
        <v>10</v>
      </c>
      <c r="B24">
        <v>3810</v>
      </c>
      <c r="K24" t="s">
        <v>83</v>
      </c>
      <c r="L24" t="str">
        <f>A11</f>
        <v>A3</v>
      </c>
      <c r="M24">
        <f>B11</f>
        <v>4831</v>
      </c>
      <c r="N24" s="8">
        <f t="shared" si="1"/>
        <v>0.61445802586238552</v>
      </c>
      <c r="O24">
        <f t="shared" si="2"/>
        <v>24.578321034495421</v>
      </c>
    </row>
    <row r="25" spans="1:15" x14ac:dyDescent="0.4">
      <c r="A25" t="s">
        <v>18</v>
      </c>
      <c r="B25">
        <v>19856</v>
      </c>
      <c r="K25" t="s">
        <v>84</v>
      </c>
      <c r="L25" t="str">
        <f>A12</f>
        <v>A4</v>
      </c>
      <c r="M25">
        <f>B12</f>
        <v>4174</v>
      </c>
      <c r="N25" s="8">
        <f t="shared" si="1"/>
        <v>0.32935991640504986</v>
      </c>
      <c r="O25">
        <f t="shared" si="2"/>
        <v>13.174396656201994</v>
      </c>
    </row>
    <row r="26" spans="1:15" x14ac:dyDescent="0.4">
      <c r="A26" t="s">
        <v>26</v>
      </c>
      <c r="B26">
        <v>20483</v>
      </c>
      <c r="K26" t="s">
        <v>87</v>
      </c>
      <c r="L26" t="str">
        <f>A24</f>
        <v>B4</v>
      </c>
      <c r="M26">
        <f>B24</f>
        <v>3810</v>
      </c>
      <c r="N26" s="8">
        <f t="shared" si="1"/>
        <v>0.17140601710144229</v>
      </c>
      <c r="O26">
        <f t="shared" si="2"/>
        <v>6.8562406840576919</v>
      </c>
    </row>
    <row r="27" spans="1:15" x14ac:dyDescent="0.4">
      <c r="A27" t="s">
        <v>35</v>
      </c>
      <c r="B27">
        <v>3333</v>
      </c>
      <c r="K27" t="s">
        <v>90</v>
      </c>
      <c r="L27" t="str">
        <f>A36</f>
        <v>C4</v>
      </c>
      <c r="M27">
        <f>B36</f>
        <v>3796</v>
      </c>
      <c r="N27" s="8">
        <f t="shared" si="1"/>
        <v>0.16533086712822662</v>
      </c>
      <c r="O27">
        <f t="shared" si="2"/>
        <v>6.6132346851290649</v>
      </c>
    </row>
    <row r="28" spans="1:15" x14ac:dyDescent="0.4">
      <c r="A28" t="s">
        <v>42</v>
      </c>
      <c r="B28">
        <v>3404</v>
      </c>
      <c r="K28" t="s">
        <v>93</v>
      </c>
      <c r="L28" t="str">
        <f>A48</f>
        <v>D4</v>
      </c>
      <c r="M28">
        <f>B48</f>
        <v>3671</v>
      </c>
      <c r="N28" s="8">
        <f t="shared" si="1"/>
        <v>0.11108845665308666</v>
      </c>
      <c r="O28">
        <f t="shared" si="2"/>
        <v>4.4435382661234666</v>
      </c>
    </row>
    <row r="29" spans="1:15" x14ac:dyDescent="0.4">
      <c r="A29" t="s">
        <v>50</v>
      </c>
      <c r="B29">
        <v>3985</v>
      </c>
      <c r="K29" t="s">
        <v>96</v>
      </c>
      <c r="L29" t="str">
        <f>A60</f>
        <v>E4</v>
      </c>
      <c r="M29">
        <f>B60</f>
        <v>3578</v>
      </c>
      <c r="N29" s="8">
        <f t="shared" si="1"/>
        <v>7.0732103259582513E-2</v>
      </c>
      <c r="O29">
        <f t="shared" si="2"/>
        <v>2.8292841303833005</v>
      </c>
    </row>
    <row r="30" spans="1:15" x14ac:dyDescent="0.4">
      <c r="A30" t="s">
        <v>58</v>
      </c>
      <c r="B30">
        <v>3463</v>
      </c>
      <c r="K30" t="s">
        <v>99</v>
      </c>
      <c r="L30" t="str">
        <f>A72</f>
        <v>F4</v>
      </c>
      <c r="M30">
        <f>B72</f>
        <v>3419</v>
      </c>
      <c r="N30" s="8">
        <f t="shared" si="1"/>
        <v>1.735757135204479E-3</v>
      </c>
      <c r="O30">
        <f t="shared" si="2"/>
        <v>6.9430285408179165E-2</v>
      </c>
    </row>
    <row r="31" spans="1:15" x14ac:dyDescent="0.4">
      <c r="A31" t="s">
        <v>66</v>
      </c>
      <c r="B31">
        <v>18861</v>
      </c>
      <c r="K31" t="s">
        <v>102</v>
      </c>
      <c r="L31" t="str">
        <f>A84</f>
        <v>G4</v>
      </c>
      <c r="M31">
        <f>B84</f>
        <v>3324</v>
      </c>
      <c r="N31" s="8">
        <f t="shared" si="1"/>
        <v>-3.9488474825901898E-2</v>
      </c>
      <c r="O31">
        <f t="shared" si="2"/>
        <v>-1.5795389930360759</v>
      </c>
    </row>
    <row r="32" spans="1:15" x14ac:dyDescent="0.4">
      <c r="A32" t="s">
        <v>74</v>
      </c>
      <c r="B32">
        <v>4958</v>
      </c>
      <c r="K32" t="s">
        <v>105</v>
      </c>
      <c r="L32" t="str">
        <f>A96</f>
        <v>H4</v>
      </c>
      <c r="M32">
        <f>B96</f>
        <v>3334</v>
      </c>
      <c r="N32" s="8">
        <f t="shared" si="1"/>
        <v>-3.5149081987890698E-2</v>
      </c>
      <c r="O32">
        <f t="shared" si="2"/>
        <v>-1.4059632795156278</v>
      </c>
    </row>
    <row r="33" spans="1:15" x14ac:dyDescent="0.4">
      <c r="A33" t="s">
        <v>88</v>
      </c>
      <c r="B33">
        <v>20731</v>
      </c>
      <c r="K33" t="s">
        <v>16</v>
      </c>
      <c r="L33" t="str">
        <f>A97</f>
        <v>H5</v>
      </c>
      <c r="M33">
        <f>B97</f>
        <v>3993</v>
      </c>
      <c r="N33" s="8">
        <f t="shared" si="1"/>
        <v>0.2508169060370472</v>
      </c>
      <c r="O33">
        <f t="shared" si="2"/>
        <v>10.032676241481887</v>
      </c>
    </row>
    <row r="34" spans="1:15" x14ac:dyDescent="0.4">
      <c r="A34" t="s">
        <v>89</v>
      </c>
      <c r="B34">
        <v>3325</v>
      </c>
      <c r="K34" t="s">
        <v>15</v>
      </c>
      <c r="L34" t="str">
        <f>A85</f>
        <v>G5</v>
      </c>
      <c r="M34">
        <f>B85</f>
        <v>3407</v>
      </c>
      <c r="N34" s="8">
        <f t="shared" si="1"/>
        <v>-3.471514270408958E-3</v>
      </c>
      <c r="O34">
        <f t="shared" si="2"/>
        <v>-0.13886057081635833</v>
      </c>
    </row>
    <row r="35" spans="1:15" x14ac:dyDescent="0.4">
      <c r="A35" t="s">
        <v>90</v>
      </c>
      <c r="B35">
        <v>8504</v>
      </c>
      <c r="K35" t="s">
        <v>14</v>
      </c>
      <c r="L35" t="str">
        <f>A73</f>
        <v>F5</v>
      </c>
      <c r="M35">
        <f>B73</f>
        <v>3326</v>
      </c>
      <c r="N35" s="8">
        <f t="shared" si="1"/>
        <v>-3.862059625829966E-2</v>
      </c>
      <c r="O35">
        <f t="shared" si="2"/>
        <v>-1.5448238503319864</v>
      </c>
    </row>
    <row r="36" spans="1:15" x14ac:dyDescent="0.4">
      <c r="A36" t="s">
        <v>11</v>
      </c>
      <c r="B36">
        <v>3796</v>
      </c>
      <c r="K36" t="s">
        <v>13</v>
      </c>
      <c r="L36" t="str">
        <f>A61</f>
        <v>E5</v>
      </c>
      <c r="M36">
        <f>B61</f>
        <v>3359</v>
      </c>
      <c r="N36" s="8">
        <f t="shared" si="1"/>
        <v>-2.4300599892862706E-2</v>
      </c>
      <c r="O36">
        <f t="shared" si="2"/>
        <v>-0.97202399571450826</v>
      </c>
    </row>
    <row r="37" spans="1:15" x14ac:dyDescent="0.4">
      <c r="A37" t="s">
        <v>19</v>
      </c>
      <c r="B37">
        <v>5123</v>
      </c>
      <c r="K37" t="s">
        <v>12</v>
      </c>
      <c r="L37" t="str">
        <f>A49</f>
        <v>D5</v>
      </c>
      <c r="M37">
        <f>B49</f>
        <v>3502</v>
      </c>
      <c r="N37" s="8">
        <f t="shared" si="1"/>
        <v>3.7752717690697414E-2</v>
      </c>
      <c r="O37">
        <f t="shared" si="2"/>
        <v>1.5101087076278965</v>
      </c>
    </row>
    <row r="38" spans="1:15" x14ac:dyDescent="0.4">
      <c r="A38" t="s">
        <v>27</v>
      </c>
      <c r="B38">
        <v>10783</v>
      </c>
      <c r="K38" t="s">
        <v>11</v>
      </c>
      <c r="L38" t="str">
        <f>A37</f>
        <v>C5</v>
      </c>
      <c r="M38">
        <f>B37</f>
        <v>5123</v>
      </c>
      <c r="N38" s="8">
        <f t="shared" si="1"/>
        <v>0.74116829673231255</v>
      </c>
      <c r="O38">
        <f t="shared" si="2"/>
        <v>29.646731869292502</v>
      </c>
    </row>
    <row r="39" spans="1:15" x14ac:dyDescent="0.4">
      <c r="A39" t="s">
        <v>36</v>
      </c>
      <c r="B39">
        <v>3345</v>
      </c>
      <c r="K39" t="s">
        <v>10</v>
      </c>
      <c r="L39" t="str">
        <f>A25</f>
        <v>B5</v>
      </c>
      <c r="M39">
        <f>B25</f>
        <v>19856</v>
      </c>
      <c r="N39" s="8">
        <f t="shared" si="1"/>
        <v>7.1343957649742098</v>
      </c>
      <c r="O39">
        <f t="shared" si="2"/>
        <v>285.37583059896838</v>
      </c>
    </row>
    <row r="40" spans="1:15" x14ac:dyDescent="0.4">
      <c r="A40" t="s">
        <v>43</v>
      </c>
      <c r="B40">
        <v>3643</v>
      </c>
      <c r="K40" t="s">
        <v>9</v>
      </c>
      <c r="L40" t="str">
        <f>A13</f>
        <v>A5</v>
      </c>
      <c r="M40">
        <f>B13</f>
        <v>30475</v>
      </c>
      <c r="N40" s="8">
        <f t="shared" si="1"/>
        <v>11.7423970196583</v>
      </c>
      <c r="O40">
        <f t="shared" si="2"/>
        <v>469.695880786332</v>
      </c>
    </row>
    <row r="41" spans="1:15" x14ac:dyDescent="0.4">
      <c r="A41" t="s">
        <v>51</v>
      </c>
      <c r="B41">
        <v>3857</v>
      </c>
      <c r="K41" t="s">
        <v>17</v>
      </c>
      <c r="L41" t="str">
        <f>A14</f>
        <v>A6</v>
      </c>
      <c r="M41">
        <f>B14</f>
        <v>27412</v>
      </c>
      <c r="N41" s="8">
        <f t="shared" si="1"/>
        <v>10.413240993375471</v>
      </c>
      <c r="O41">
        <f t="shared" si="2"/>
        <v>416.5296397350188</v>
      </c>
    </row>
    <row r="42" spans="1:15" x14ac:dyDescent="0.4">
      <c r="A42" t="s">
        <v>59</v>
      </c>
      <c r="B42">
        <v>3353</v>
      </c>
      <c r="K42" t="s">
        <v>18</v>
      </c>
      <c r="L42" t="str">
        <f>A26</f>
        <v>B6</v>
      </c>
      <c r="M42">
        <f>B26</f>
        <v>20483</v>
      </c>
      <c r="N42" s="8">
        <f t="shared" si="1"/>
        <v>7.4064756959175115</v>
      </c>
      <c r="O42">
        <f t="shared" si="2"/>
        <v>296.25902783670045</v>
      </c>
    </row>
    <row r="43" spans="1:15" x14ac:dyDescent="0.4">
      <c r="A43" t="s">
        <v>67</v>
      </c>
      <c r="B43">
        <v>31423</v>
      </c>
      <c r="K43" t="s">
        <v>19</v>
      </c>
      <c r="L43" t="str">
        <f>A38</f>
        <v>C6</v>
      </c>
      <c r="M43">
        <f>B38</f>
        <v>10783</v>
      </c>
      <c r="N43" s="8">
        <f t="shared" si="1"/>
        <v>3.1972646430466503</v>
      </c>
      <c r="O43">
        <f t="shared" si="2"/>
        <v>127.89058572186602</v>
      </c>
    </row>
    <row r="44" spans="1:15" x14ac:dyDescent="0.4">
      <c r="A44" t="s">
        <v>75</v>
      </c>
      <c r="B44">
        <v>4180</v>
      </c>
      <c r="K44" t="s">
        <v>20</v>
      </c>
      <c r="L44" t="str">
        <f>A50</f>
        <v>D6</v>
      </c>
      <c r="M44">
        <f>B50</f>
        <v>8359</v>
      </c>
      <c r="N44" s="8">
        <f t="shared" si="1"/>
        <v>2.145395819112736</v>
      </c>
      <c r="O44">
        <f t="shared" si="2"/>
        <v>85.815832764509437</v>
      </c>
    </row>
    <row r="45" spans="1:15" x14ac:dyDescent="0.4">
      <c r="A45" t="s">
        <v>91</v>
      </c>
      <c r="B45">
        <v>8438</v>
      </c>
      <c r="K45" t="s">
        <v>21</v>
      </c>
      <c r="L45" t="str">
        <f>A62</f>
        <v>E6</v>
      </c>
      <c r="M45">
        <f>B62</f>
        <v>6129</v>
      </c>
      <c r="N45" s="8">
        <f t="shared" si="1"/>
        <v>1.1777112162362389</v>
      </c>
      <c r="O45">
        <f t="shared" si="2"/>
        <v>47.108448649449556</v>
      </c>
    </row>
    <row r="46" spans="1:15" x14ac:dyDescent="0.4">
      <c r="A46" t="s">
        <v>92</v>
      </c>
      <c r="B46">
        <v>3420</v>
      </c>
      <c r="K46" t="s">
        <v>22</v>
      </c>
      <c r="L46" t="str">
        <f>A74</f>
        <v>F6</v>
      </c>
      <c r="M46">
        <f>B74</f>
        <v>4694</v>
      </c>
      <c r="N46" s="8">
        <f t="shared" si="1"/>
        <v>0.55500834398163212</v>
      </c>
      <c r="O46">
        <f t="shared" si="2"/>
        <v>22.200333759265284</v>
      </c>
    </row>
    <row r="47" spans="1:15" x14ac:dyDescent="0.4">
      <c r="A47" t="s">
        <v>93</v>
      </c>
      <c r="B47">
        <v>14730</v>
      </c>
      <c r="K47" t="s">
        <v>23</v>
      </c>
      <c r="L47" t="str">
        <f>A86</f>
        <v>G6</v>
      </c>
      <c r="M47">
        <f>B86</f>
        <v>4129</v>
      </c>
      <c r="N47" s="8">
        <f t="shared" si="1"/>
        <v>0.30983264863399951</v>
      </c>
      <c r="O47">
        <f t="shared" si="2"/>
        <v>12.39330594535998</v>
      </c>
    </row>
    <row r="48" spans="1:15" x14ac:dyDescent="0.4">
      <c r="A48" t="s">
        <v>12</v>
      </c>
      <c r="B48">
        <v>3671</v>
      </c>
      <c r="K48" t="s">
        <v>24</v>
      </c>
      <c r="L48" t="str">
        <f>A98</f>
        <v>H6</v>
      </c>
      <c r="M48">
        <f>B98</f>
        <v>3726</v>
      </c>
      <c r="N48" s="8">
        <f t="shared" si="1"/>
        <v>0.13495511726214823</v>
      </c>
      <c r="O48">
        <f t="shared" si="2"/>
        <v>5.3982046904859295</v>
      </c>
    </row>
    <row r="49" spans="1:15" x14ac:dyDescent="0.4">
      <c r="A49" t="s">
        <v>20</v>
      </c>
      <c r="B49">
        <v>3502</v>
      </c>
      <c r="K49" t="s">
        <v>33</v>
      </c>
      <c r="L49" t="str">
        <f>A99</f>
        <v>H7</v>
      </c>
      <c r="M49">
        <f>B99</f>
        <v>3778</v>
      </c>
      <c r="N49" s="8">
        <f t="shared" si="1"/>
        <v>0.15751996001980648</v>
      </c>
      <c r="O49">
        <f t="shared" si="2"/>
        <v>6.3007984007922593</v>
      </c>
    </row>
    <row r="50" spans="1:15" x14ac:dyDescent="0.4">
      <c r="A50" t="s">
        <v>28</v>
      </c>
      <c r="B50">
        <v>8359</v>
      </c>
      <c r="K50" t="s">
        <v>31</v>
      </c>
      <c r="L50" t="str">
        <f>A87</f>
        <v>G7</v>
      </c>
      <c r="M50">
        <f>B87</f>
        <v>3738</v>
      </c>
      <c r="N50" s="8">
        <f t="shared" si="1"/>
        <v>0.14016238866776168</v>
      </c>
      <c r="O50">
        <f t="shared" si="2"/>
        <v>5.6064955467104669</v>
      </c>
    </row>
    <row r="51" spans="1:15" x14ac:dyDescent="0.4">
      <c r="A51" t="s">
        <v>37</v>
      </c>
      <c r="B51">
        <v>3337</v>
      </c>
      <c r="K51" t="s">
        <v>32</v>
      </c>
      <c r="L51" t="str">
        <f>A75</f>
        <v>F7</v>
      </c>
      <c r="M51">
        <f>B75</f>
        <v>3593</v>
      </c>
      <c r="N51" s="8">
        <f t="shared" si="1"/>
        <v>7.7241192516599319E-2</v>
      </c>
      <c r="O51">
        <f t="shared" si="2"/>
        <v>3.0896477006639729</v>
      </c>
    </row>
    <row r="52" spans="1:15" x14ac:dyDescent="0.4">
      <c r="A52" t="s">
        <v>44</v>
      </c>
      <c r="B52">
        <v>5130</v>
      </c>
      <c r="K52" t="s">
        <v>29</v>
      </c>
      <c r="L52" t="str">
        <f>A63</f>
        <v>E7</v>
      </c>
      <c r="M52">
        <f>B63</f>
        <v>3423</v>
      </c>
      <c r="N52" s="8">
        <f t="shared" si="1"/>
        <v>3.471514270408958E-3</v>
      </c>
      <c r="O52">
        <f t="shared" si="2"/>
        <v>0.13886057081635833</v>
      </c>
    </row>
    <row r="53" spans="1:15" x14ac:dyDescent="0.4">
      <c r="A53" t="s">
        <v>52</v>
      </c>
      <c r="B53">
        <v>4249</v>
      </c>
      <c r="K53" t="s">
        <v>28</v>
      </c>
      <c r="L53" t="str">
        <f>A51</f>
        <v>D7</v>
      </c>
      <c r="M53">
        <f>B51</f>
        <v>3337</v>
      </c>
      <c r="N53" s="8">
        <f t="shared" si="1"/>
        <v>-3.3847264136487337E-2</v>
      </c>
      <c r="O53">
        <f t="shared" si="2"/>
        <v>-1.3538905654594935</v>
      </c>
    </row>
    <row r="54" spans="1:15" x14ac:dyDescent="0.4">
      <c r="A54" t="s">
        <v>60</v>
      </c>
      <c r="B54">
        <v>3314</v>
      </c>
      <c r="K54" t="s">
        <v>27</v>
      </c>
      <c r="L54" t="str">
        <f>A39</f>
        <v>C7</v>
      </c>
      <c r="M54">
        <f>B39</f>
        <v>3345</v>
      </c>
      <c r="N54" s="8">
        <f t="shared" si="1"/>
        <v>-3.0375749866078383E-2</v>
      </c>
      <c r="O54">
        <f t="shared" si="2"/>
        <v>-1.2150299946431353</v>
      </c>
    </row>
    <row r="55" spans="1:15" x14ac:dyDescent="0.4">
      <c r="A55" t="s">
        <v>68</v>
      </c>
      <c r="B55">
        <v>24338</v>
      </c>
      <c r="K55" t="s">
        <v>26</v>
      </c>
      <c r="L55" t="str">
        <f>A27</f>
        <v>B7</v>
      </c>
      <c r="M55">
        <f>B27</f>
        <v>3333</v>
      </c>
      <c r="N55" s="8">
        <f t="shared" si="1"/>
        <v>-3.5583021271691821E-2</v>
      </c>
      <c r="O55">
        <f t="shared" si="2"/>
        <v>-1.4233208508676729</v>
      </c>
    </row>
    <row r="56" spans="1:15" x14ac:dyDescent="0.4">
      <c r="A56" t="s">
        <v>76</v>
      </c>
      <c r="B56">
        <v>3876</v>
      </c>
      <c r="K56" t="s">
        <v>25</v>
      </c>
      <c r="L56" t="str">
        <f>A15</f>
        <v>A7</v>
      </c>
      <c r="M56">
        <f>B15</f>
        <v>3348</v>
      </c>
      <c r="N56" s="8">
        <f t="shared" si="1"/>
        <v>-2.9073932014675022E-2</v>
      </c>
      <c r="O56">
        <f t="shared" si="2"/>
        <v>-1.1629572805870008</v>
      </c>
    </row>
    <row r="57" spans="1:15" x14ac:dyDescent="0.4">
      <c r="A57" t="s">
        <v>94</v>
      </c>
      <c r="B57">
        <v>4571</v>
      </c>
      <c r="K57" t="s">
        <v>34</v>
      </c>
      <c r="L57" t="str">
        <f>A16</f>
        <v>A8</v>
      </c>
      <c r="M57">
        <f>B16</f>
        <v>3341</v>
      </c>
      <c r="N57" s="8">
        <f t="shared" si="1"/>
        <v>-3.211150700128286E-2</v>
      </c>
      <c r="O57">
        <f t="shared" si="2"/>
        <v>-1.2844602800513143</v>
      </c>
    </row>
    <row r="58" spans="1:15" x14ac:dyDescent="0.4">
      <c r="A58" t="s">
        <v>95</v>
      </c>
      <c r="B58">
        <v>3365</v>
      </c>
      <c r="K58" t="s">
        <v>35</v>
      </c>
      <c r="L58" t="str">
        <f>A28</f>
        <v>B8</v>
      </c>
      <c r="M58">
        <f>B28</f>
        <v>3404</v>
      </c>
      <c r="N58" s="8">
        <f t="shared" si="1"/>
        <v>-4.7733321218123171E-3</v>
      </c>
      <c r="O58">
        <f t="shared" si="2"/>
        <v>-0.19093328487249267</v>
      </c>
    </row>
    <row r="59" spans="1:15" x14ac:dyDescent="0.4">
      <c r="A59" t="s">
        <v>96</v>
      </c>
      <c r="B59">
        <v>25862</v>
      </c>
      <c r="K59" t="s">
        <v>36</v>
      </c>
      <c r="L59" t="str">
        <f>A40</f>
        <v>C8</v>
      </c>
      <c r="M59">
        <f>B40</f>
        <v>3643</v>
      </c>
      <c r="N59" s="8">
        <f t="shared" si="1"/>
        <v>9.8938156706655303E-2</v>
      </c>
      <c r="O59">
        <f t="shared" si="2"/>
        <v>3.957526268266212</v>
      </c>
    </row>
    <row r="60" spans="1:15" x14ac:dyDescent="0.4">
      <c r="A60" t="s">
        <v>13</v>
      </c>
      <c r="B60">
        <v>3578</v>
      </c>
      <c r="K60" t="s">
        <v>37</v>
      </c>
      <c r="L60" t="str">
        <f>A52</f>
        <v>D8</v>
      </c>
      <c r="M60">
        <f>B52</f>
        <v>5130</v>
      </c>
      <c r="N60" s="8">
        <f t="shared" si="1"/>
        <v>0.74420587171892039</v>
      </c>
      <c r="O60">
        <f t="shared" si="2"/>
        <v>29.768234868756814</v>
      </c>
    </row>
    <row r="61" spans="1:15" x14ac:dyDescent="0.4">
      <c r="A61" t="s">
        <v>21</v>
      </c>
      <c r="B61">
        <v>3359</v>
      </c>
      <c r="K61" t="s">
        <v>38</v>
      </c>
      <c r="L61" t="str">
        <f>A64</f>
        <v>E8</v>
      </c>
      <c r="M61">
        <f>B64</f>
        <v>21169</v>
      </c>
      <c r="N61" s="8">
        <f t="shared" si="1"/>
        <v>7.7041580446050801</v>
      </c>
      <c r="O61">
        <f t="shared" si="2"/>
        <v>308.16632178420321</v>
      </c>
    </row>
    <row r="62" spans="1:15" x14ac:dyDescent="0.4">
      <c r="A62" t="s">
        <v>29</v>
      </c>
      <c r="B62">
        <v>6129</v>
      </c>
      <c r="K62" t="s">
        <v>30</v>
      </c>
      <c r="L62" t="str">
        <f>A76</f>
        <v>F8</v>
      </c>
      <c r="M62">
        <f>B76</f>
        <v>35962</v>
      </c>
      <c r="N62" s="8">
        <f t="shared" si="1"/>
        <v>14.123421869875044</v>
      </c>
      <c r="O62">
        <f t="shared" si="2"/>
        <v>564.9368747950017</v>
      </c>
    </row>
    <row r="63" spans="1:15" x14ac:dyDescent="0.4">
      <c r="A63" t="s">
        <v>38</v>
      </c>
      <c r="B63">
        <v>3423</v>
      </c>
      <c r="K63" t="s">
        <v>39</v>
      </c>
      <c r="L63" t="str">
        <f>A88</f>
        <v>G8</v>
      </c>
      <c r="M63">
        <f>B88</f>
        <v>36895</v>
      </c>
      <c r="N63" s="8">
        <f t="shared" si="1"/>
        <v>14.528287221661488</v>
      </c>
      <c r="O63">
        <f t="shared" si="2"/>
        <v>581.13148886645956</v>
      </c>
    </row>
    <row r="64" spans="1:15" x14ac:dyDescent="0.4">
      <c r="A64" t="s">
        <v>45</v>
      </c>
      <c r="B64">
        <v>21169</v>
      </c>
      <c r="K64" t="s">
        <v>40</v>
      </c>
      <c r="L64" t="str">
        <f>A100</f>
        <v>H8</v>
      </c>
      <c r="M64">
        <f>B100</f>
        <v>29168</v>
      </c>
      <c r="N64" s="8">
        <f t="shared" si="1"/>
        <v>11.175238375730236</v>
      </c>
      <c r="O64">
        <f t="shared" si="2"/>
        <v>447.00953502920947</v>
      </c>
    </row>
    <row r="65" spans="1:15" x14ac:dyDescent="0.4">
      <c r="A65" t="s">
        <v>53</v>
      </c>
      <c r="B65">
        <v>5618</v>
      </c>
      <c r="K65" t="s">
        <v>48</v>
      </c>
      <c r="L65" t="str">
        <f>A101</f>
        <v>H9</v>
      </c>
      <c r="M65">
        <f>B101</f>
        <v>18523</v>
      </c>
      <c r="N65" s="8">
        <f t="shared" si="1"/>
        <v>6.5559546996673168</v>
      </c>
      <c r="O65">
        <f t="shared" si="2"/>
        <v>262.23818798669265</v>
      </c>
    </row>
    <row r="66" spans="1:15" x14ac:dyDescent="0.4">
      <c r="A66" t="s">
        <v>61</v>
      </c>
      <c r="B66">
        <v>3329</v>
      </c>
      <c r="K66" t="s">
        <v>47</v>
      </c>
      <c r="L66" t="str">
        <f>A89</f>
        <v>G9</v>
      </c>
      <c r="M66">
        <f>B89</f>
        <v>9425</v>
      </c>
      <c r="N66" s="8">
        <f t="shared" si="1"/>
        <v>2.6079750956447296</v>
      </c>
      <c r="O66">
        <f t="shared" si="2"/>
        <v>104.31900382578918</v>
      </c>
    </row>
    <row r="67" spans="1:15" x14ac:dyDescent="0.4">
      <c r="A67" t="s">
        <v>69</v>
      </c>
      <c r="B67">
        <v>25560</v>
      </c>
      <c r="K67" t="s">
        <v>46</v>
      </c>
      <c r="L67" t="str">
        <f>A77</f>
        <v>F9</v>
      </c>
      <c r="M67">
        <f>B77</f>
        <v>7313</v>
      </c>
      <c r="N67" s="8">
        <f t="shared" si="1"/>
        <v>1.6914953282567646</v>
      </c>
      <c r="O67">
        <f t="shared" si="2"/>
        <v>67.659813130270578</v>
      </c>
    </row>
    <row r="68" spans="1:15" x14ac:dyDescent="0.4">
      <c r="A68" t="s">
        <v>77</v>
      </c>
      <c r="B68">
        <v>3997</v>
      </c>
      <c r="K68" t="s">
        <v>45</v>
      </c>
      <c r="L68" t="str">
        <f>A65</f>
        <v>E9</v>
      </c>
      <c r="M68">
        <f>B65</f>
        <v>5618</v>
      </c>
      <c r="N68" s="8">
        <f t="shared" si="1"/>
        <v>0.95596824221386678</v>
      </c>
      <c r="O68">
        <f t="shared" si="2"/>
        <v>38.23872968855467</v>
      </c>
    </row>
    <row r="69" spans="1:15" x14ac:dyDescent="0.4">
      <c r="A69" t="s">
        <v>97</v>
      </c>
      <c r="B69">
        <v>3675</v>
      </c>
      <c r="K69" t="s">
        <v>44</v>
      </c>
      <c r="L69" t="str">
        <f>A53</f>
        <v>D9</v>
      </c>
      <c r="M69">
        <f>B53</f>
        <v>4249</v>
      </c>
      <c r="N69" s="8">
        <f t="shared" si="1"/>
        <v>0.36190536269013385</v>
      </c>
      <c r="O69">
        <f t="shared" si="2"/>
        <v>14.476214507605354</v>
      </c>
    </row>
    <row r="70" spans="1:15" x14ac:dyDescent="0.4">
      <c r="A70" t="s">
        <v>98</v>
      </c>
      <c r="B70">
        <v>3450</v>
      </c>
      <c r="K70" t="s">
        <v>43</v>
      </c>
      <c r="L70" t="str">
        <f>A41</f>
        <v>C9</v>
      </c>
      <c r="M70">
        <f>B41</f>
        <v>3857</v>
      </c>
      <c r="N70" s="8">
        <f t="shared" si="1"/>
        <v>0.19180116344009493</v>
      </c>
      <c r="O70">
        <f t="shared" si="2"/>
        <v>7.672046537603797</v>
      </c>
    </row>
    <row r="71" spans="1:15" x14ac:dyDescent="0.4">
      <c r="A71" t="s">
        <v>99</v>
      </c>
      <c r="B71">
        <v>32842</v>
      </c>
      <c r="K71" t="s">
        <v>42</v>
      </c>
      <c r="L71" t="str">
        <f>A29</f>
        <v>B9</v>
      </c>
      <c r="M71">
        <f>B29</f>
        <v>3985</v>
      </c>
      <c r="N71" s="8">
        <f t="shared" si="1"/>
        <v>0.24734539176663825</v>
      </c>
      <c r="O71">
        <f t="shared" si="2"/>
        <v>9.8938156706655302</v>
      </c>
    </row>
    <row r="72" spans="1:15" x14ac:dyDescent="0.4">
      <c r="A72" t="s">
        <v>14</v>
      </c>
      <c r="B72">
        <v>3419</v>
      </c>
      <c r="K72" t="s">
        <v>41</v>
      </c>
      <c r="L72" t="str">
        <f>A17</f>
        <v>A9</v>
      </c>
      <c r="M72">
        <f>B17</f>
        <v>3972</v>
      </c>
      <c r="N72" s="8">
        <f t="shared" si="1"/>
        <v>0.24170418107722369</v>
      </c>
      <c r="O72">
        <f t="shared" si="2"/>
        <v>9.6681672430889485</v>
      </c>
    </row>
    <row r="73" spans="1:15" x14ac:dyDescent="0.4">
      <c r="A73" t="s">
        <v>22</v>
      </c>
      <c r="B73">
        <v>3326</v>
      </c>
      <c r="K73" t="s">
        <v>49</v>
      </c>
      <c r="L73" t="str">
        <f>A18</f>
        <v>A10</v>
      </c>
      <c r="M73">
        <f>B18</f>
        <v>3760</v>
      </c>
      <c r="N73" s="8">
        <f t="shared" si="1"/>
        <v>0.14970905291138631</v>
      </c>
      <c r="O73">
        <f t="shared" si="2"/>
        <v>5.9883621164554519</v>
      </c>
    </row>
    <row r="74" spans="1:15" x14ac:dyDescent="0.4">
      <c r="A74" t="s">
        <v>32</v>
      </c>
      <c r="B74">
        <v>4694</v>
      </c>
      <c r="K74" t="s">
        <v>50</v>
      </c>
      <c r="L74" t="str">
        <f>A30</f>
        <v>B10</v>
      </c>
      <c r="M74">
        <f>B30</f>
        <v>3463</v>
      </c>
      <c r="N74" s="8">
        <f t="shared" ref="N74:N96" si="3">(M74-I$15)/I$16</f>
        <v>2.0829085622453749E-2</v>
      </c>
      <c r="O74">
        <f t="shared" ref="O74:O96" si="4">N74*40</f>
        <v>0.83316342489814998</v>
      </c>
    </row>
    <row r="75" spans="1:15" x14ac:dyDescent="0.4">
      <c r="A75" t="s">
        <v>30</v>
      </c>
      <c r="B75">
        <v>3593</v>
      </c>
      <c r="K75" t="s">
        <v>51</v>
      </c>
      <c r="L75" t="str">
        <f>A42</f>
        <v>C10</v>
      </c>
      <c r="M75">
        <f>B42</f>
        <v>3353</v>
      </c>
      <c r="N75" s="8">
        <f t="shared" si="3"/>
        <v>-2.6904235595669422E-2</v>
      </c>
      <c r="O75">
        <f t="shared" si="4"/>
        <v>-1.0761694238267769</v>
      </c>
    </row>
    <row r="76" spans="1:15" x14ac:dyDescent="0.4">
      <c r="A76" t="s">
        <v>46</v>
      </c>
      <c r="B76">
        <v>35962</v>
      </c>
      <c r="K76" t="s">
        <v>52</v>
      </c>
      <c r="L76" t="str">
        <f>A54</f>
        <v>D10</v>
      </c>
      <c r="M76">
        <f>B54</f>
        <v>3314</v>
      </c>
      <c r="N76" s="8">
        <f t="shared" si="3"/>
        <v>-4.3827867663913091E-2</v>
      </c>
      <c r="O76">
        <f t="shared" si="4"/>
        <v>-1.7531147065565236</v>
      </c>
    </row>
    <row r="77" spans="1:15" x14ac:dyDescent="0.4">
      <c r="A77" t="s">
        <v>54</v>
      </c>
      <c r="B77">
        <v>7313</v>
      </c>
      <c r="K77" t="s">
        <v>53</v>
      </c>
      <c r="L77" t="str">
        <f>A66</f>
        <v>E10</v>
      </c>
      <c r="M77">
        <f>B66</f>
        <v>3329</v>
      </c>
      <c r="N77" s="8">
        <f t="shared" si="3"/>
        <v>-3.7318778406896298E-2</v>
      </c>
      <c r="O77">
        <f t="shared" si="4"/>
        <v>-1.4927511362758519</v>
      </c>
    </row>
    <row r="78" spans="1:15" x14ac:dyDescent="0.4">
      <c r="A78" t="s">
        <v>62</v>
      </c>
      <c r="B78">
        <v>3344</v>
      </c>
      <c r="K78" t="s">
        <v>54</v>
      </c>
      <c r="L78" t="str">
        <f>A78</f>
        <v>F10</v>
      </c>
      <c r="M78">
        <f>B78</f>
        <v>3344</v>
      </c>
      <c r="N78" s="8">
        <f t="shared" si="3"/>
        <v>-3.0809689149879502E-2</v>
      </c>
      <c r="O78">
        <f t="shared" si="4"/>
        <v>-1.2323875659951802</v>
      </c>
    </row>
    <row r="79" spans="1:15" x14ac:dyDescent="0.4">
      <c r="A79" t="s">
        <v>70</v>
      </c>
      <c r="B79">
        <v>19465</v>
      </c>
      <c r="K79" t="s">
        <v>55</v>
      </c>
      <c r="L79" t="str">
        <f>A90</f>
        <v>G10</v>
      </c>
      <c r="M79">
        <f>B90</f>
        <v>3443</v>
      </c>
      <c r="N79" s="8">
        <f t="shared" si="3"/>
        <v>1.2150299946431353E-2</v>
      </c>
      <c r="O79">
        <f t="shared" si="4"/>
        <v>0.48601199785725413</v>
      </c>
    </row>
    <row r="80" spans="1:15" x14ac:dyDescent="0.4">
      <c r="A80" t="s">
        <v>78</v>
      </c>
      <c r="B80">
        <v>3933</v>
      </c>
      <c r="K80" t="s">
        <v>56</v>
      </c>
      <c r="L80" t="str">
        <f>A102</f>
        <v>H10</v>
      </c>
      <c r="M80">
        <f>B102</f>
        <v>3497</v>
      </c>
      <c r="N80" s="8">
        <f t="shared" si="3"/>
        <v>3.5583021271691821E-2</v>
      </c>
      <c r="O80">
        <f t="shared" si="4"/>
        <v>1.4233208508676729</v>
      </c>
    </row>
    <row r="81" spans="1:15" x14ac:dyDescent="0.4">
      <c r="A81" t="s">
        <v>100</v>
      </c>
      <c r="B81">
        <v>3415</v>
      </c>
      <c r="K81" t="s">
        <v>64</v>
      </c>
      <c r="L81" t="str">
        <f>A103</f>
        <v>H11</v>
      </c>
      <c r="M81">
        <f>B103</f>
        <v>3805</v>
      </c>
      <c r="N81" s="8">
        <f t="shared" si="3"/>
        <v>0.16923632068243669</v>
      </c>
      <c r="O81">
        <f t="shared" si="4"/>
        <v>6.7694528272974672</v>
      </c>
    </row>
    <row r="82" spans="1:15" x14ac:dyDescent="0.4">
      <c r="A82" t="s">
        <v>101</v>
      </c>
      <c r="B82">
        <v>3790</v>
      </c>
      <c r="K82" t="s">
        <v>63</v>
      </c>
      <c r="L82" t="str">
        <f>A91</f>
        <v>G11</v>
      </c>
      <c r="M82">
        <f>B91</f>
        <v>5561</v>
      </c>
      <c r="N82" s="8">
        <f t="shared" si="3"/>
        <v>0.93123370303720299</v>
      </c>
      <c r="O82">
        <f t="shared" si="4"/>
        <v>37.249348121488119</v>
      </c>
    </row>
    <row r="83" spans="1:15" x14ac:dyDescent="0.4">
      <c r="A83" t="s">
        <v>102</v>
      </c>
      <c r="B83">
        <v>30558</v>
      </c>
      <c r="K83" t="s">
        <v>62</v>
      </c>
      <c r="L83" t="str">
        <f>A79</f>
        <v>F11</v>
      </c>
      <c r="M83">
        <f>B79</f>
        <v>19465</v>
      </c>
      <c r="N83" s="8">
        <f t="shared" si="3"/>
        <v>6.9647255050079719</v>
      </c>
      <c r="O83">
        <f t="shared" si="4"/>
        <v>278.58902020031888</v>
      </c>
    </row>
    <row r="84" spans="1:15" x14ac:dyDescent="0.4">
      <c r="A84" t="s">
        <v>15</v>
      </c>
      <c r="B84">
        <v>3324</v>
      </c>
      <c r="K84" t="s">
        <v>61</v>
      </c>
      <c r="L84" t="str">
        <f>A67</f>
        <v>E11</v>
      </c>
      <c r="M84">
        <f>B67</f>
        <v>25560</v>
      </c>
      <c r="N84" s="8">
        <f t="shared" si="3"/>
        <v>9.6095854397757972</v>
      </c>
      <c r="O84">
        <f t="shared" si="4"/>
        <v>384.3834175910319</v>
      </c>
    </row>
    <row r="85" spans="1:15" x14ac:dyDescent="0.4">
      <c r="A85" t="s">
        <v>23</v>
      </c>
      <c r="B85">
        <v>3407</v>
      </c>
      <c r="K85" t="s">
        <v>60</v>
      </c>
      <c r="L85" t="str">
        <f>A55</f>
        <v>D11</v>
      </c>
      <c r="M85">
        <f>B55</f>
        <v>24338</v>
      </c>
      <c r="N85" s="8">
        <f t="shared" si="3"/>
        <v>9.0793116349708285</v>
      </c>
      <c r="O85">
        <f t="shared" si="4"/>
        <v>363.17246539883314</v>
      </c>
    </row>
    <row r="86" spans="1:15" x14ac:dyDescent="0.4">
      <c r="A86" t="s">
        <v>31</v>
      </c>
      <c r="B86">
        <v>4129</v>
      </c>
      <c r="K86" t="s">
        <v>59</v>
      </c>
      <c r="L86" t="str">
        <f>A43</f>
        <v>C11</v>
      </c>
      <c r="M86">
        <f>B43</f>
        <v>31423</v>
      </c>
      <c r="N86" s="8">
        <f t="shared" si="3"/>
        <v>12.153771460701762</v>
      </c>
      <c r="O86">
        <f t="shared" si="4"/>
        <v>486.15085842807048</v>
      </c>
    </row>
    <row r="87" spans="1:15" x14ac:dyDescent="0.4">
      <c r="A87" t="s">
        <v>39</v>
      </c>
      <c r="B87">
        <v>3738</v>
      </c>
      <c r="K87" t="s">
        <v>58</v>
      </c>
      <c r="L87" t="str">
        <f>A31</f>
        <v>B11</v>
      </c>
      <c r="M87">
        <f>B31</f>
        <v>18861</v>
      </c>
      <c r="N87" s="8">
        <f t="shared" si="3"/>
        <v>6.7026261775920952</v>
      </c>
      <c r="O87">
        <f t="shared" si="4"/>
        <v>268.10504710368383</v>
      </c>
    </row>
    <row r="88" spans="1:15" x14ac:dyDescent="0.4">
      <c r="A88" t="s">
        <v>47</v>
      </c>
      <c r="B88">
        <v>36895</v>
      </c>
      <c r="K88" t="s">
        <v>57</v>
      </c>
      <c r="L88" t="str">
        <f>A19</f>
        <v>A11</v>
      </c>
      <c r="M88">
        <f>B19</f>
        <v>9196</v>
      </c>
      <c r="N88" s="8">
        <f t="shared" si="3"/>
        <v>2.5086029996542734</v>
      </c>
      <c r="O88">
        <f t="shared" si="4"/>
        <v>100.34411998617094</v>
      </c>
    </row>
    <row r="89" spans="1:15" x14ac:dyDescent="0.4">
      <c r="A89" t="s">
        <v>55</v>
      </c>
      <c r="B89">
        <v>9425</v>
      </c>
      <c r="K89" t="s">
        <v>65</v>
      </c>
      <c r="L89" t="str">
        <f>A20</f>
        <v>A12</v>
      </c>
      <c r="M89">
        <f>B20</f>
        <v>6655</v>
      </c>
      <c r="N89" s="8">
        <f t="shared" si="3"/>
        <v>1.4059632795156281</v>
      </c>
      <c r="O89">
        <f t="shared" si="4"/>
        <v>56.238531180625124</v>
      </c>
    </row>
    <row r="90" spans="1:15" x14ac:dyDescent="0.4">
      <c r="A90" t="s">
        <v>63</v>
      </c>
      <c r="B90">
        <v>3443</v>
      </c>
      <c r="K90" t="s">
        <v>66</v>
      </c>
      <c r="L90" t="str">
        <f>A32</f>
        <v>B12</v>
      </c>
      <c r="M90">
        <f>B32</f>
        <v>4958</v>
      </c>
      <c r="N90" s="8">
        <f t="shared" si="3"/>
        <v>0.6695683149051278</v>
      </c>
      <c r="O90">
        <f t="shared" si="4"/>
        <v>26.782732596205111</v>
      </c>
    </row>
    <row r="91" spans="1:15" x14ac:dyDescent="0.4">
      <c r="A91" t="s">
        <v>71</v>
      </c>
      <c r="B91">
        <v>5561</v>
      </c>
      <c r="K91" t="s">
        <v>67</v>
      </c>
      <c r="L91" t="str">
        <f>A44</f>
        <v>C12</v>
      </c>
      <c r="M91">
        <f>B44</f>
        <v>4180</v>
      </c>
      <c r="N91" s="8">
        <f t="shared" si="3"/>
        <v>0.33196355210785661</v>
      </c>
      <c r="O91">
        <f t="shared" si="4"/>
        <v>13.278542084314264</v>
      </c>
    </row>
    <row r="92" spans="1:15" x14ac:dyDescent="0.4">
      <c r="A92" t="s">
        <v>79</v>
      </c>
      <c r="B92">
        <v>3537</v>
      </c>
      <c r="K92" t="s">
        <v>68</v>
      </c>
      <c r="L92" t="str">
        <f>A56</f>
        <v>D12</v>
      </c>
      <c r="M92">
        <f>B56</f>
        <v>3876</v>
      </c>
      <c r="N92" s="8">
        <f t="shared" si="3"/>
        <v>0.20004600983231619</v>
      </c>
      <c r="O92">
        <f t="shared" si="4"/>
        <v>8.0018403932926478</v>
      </c>
    </row>
    <row r="93" spans="1:15" x14ac:dyDescent="0.4">
      <c r="A93" t="s">
        <v>103</v>
      </c>
      <c r="B93">
        <v>3423</v>
      </c>
      <c r="K93" t="s">
        <v>69</v>
      </c>
      <c r="L93" t="str">
        <f>A68</f>
        <v>E12</v>
      </c>
      <c r="M93">
        <f>B68</f>
        <v>3997</v>
      </c>
      <c r="N93" s="8">
        <f t="shared" si="3"/>
        <v>0.25255266317225167</v>
      </c>
      <c r="O93">
        <f t="shared" si="4"/>
        <v>10.102106526890067</v>
      </c>
    </row>
    <row r="94" spans="1:15" x14ac:dyDescent="0.4">
      <c r="A94" t="s">
        <v>104</v>
      </c>
      <c r="B94">
        <v>4909</v>
      </c>
      <c r="K94" t="s">
        <v>70</v>
      </c>
      <c r="L94" t="str">
        <f>A80</f>
        <v>F12</v>
      </c>
      <c r="M94">
        <f>B80</f>
        <v>3933</v>
      </c>
      <c r="N94" s="8">
        <f t="shared" si="3"/>
        <v>0.22478054900898004</v>
      </c>
      <c r="O94">
        <f t="shared" si="4"/>
        <v>8.9912219603592014</v>
      </c>
    </row>
    <row r="95" spans="1:15" x14ac:dyDescent="0.4">
      <c r="A95" t="s">
        <v>105</v>
      </c>
      <c r="B95">
        <v>13759</v>
      </c>
      <c r="K95" t="s">
        <v>71</v>
      </c>
      <c r="L95" t="str">
        <f>A92</f>
        <v>G12</v>
      </c>
      <c r="M95">
        <f>B92</f>
        <v>3537</v>
      </c>
      <c r="N95" s="8">
        <f t="shared" si="3"/>
        <v>5.2940592623736606E-2</v>
      </c>
      <c r="O95">
        <f t="shared" si="4"/>
        <v>2.1176237049494642</v>
      </c>
    </row>
    <row r="96" spans="1:15" x14ac:dyDescent="0.4">
      <c r="A96" t="s">
        <v>16</v>
      </c>
      <c r="B96">
        <v>3334</v>
      </c>
      <c r="K96" t="s">
        <v>72</v>
      </c>
      <c r="L96" t="str">
        <f>A104</f>
        <v>H12</v>
      </c>
      <c r="M96">
        <f>B104</f>
        <v>3515</v>
      </c>
      <c r="N96" s="8">
        <f t="shared" si="3"/>
        <v>4.3393928380111975E-2</v>
      </c>
      <c r="O96">
        <f t="shared" si="4"/>
        <v>1.7357571352044789</v>
      </c>
    </row>
    <row r="97" spans="1:2" x14ac:dyDescent="0.4">
      <c r="A97" t="s">
        <v>24</v>
      </c>
      <c r="B97">
        <v>3993</v>
      </c>
    </row>
    <row r="98" spans="1:2" x14ac:dyDescent="0.4">
      <c r="A98" t="s">
        <v>33</v>
      </c>
      <c r="B98">
        <v>3726</v>
      </c>
    </row>
    <row r="99" spans="1:2" x14ac:dyDescent="0.4">
      <c r="A99" t="s">
        <v>40</v>
      </c>
      <c r="B99">
        <v>3778</v>
      </c>
    </row>
    <row r="100" spans="1:2" x14ac:dyDescent="0.4">
      <c r="A100" t="s">
        <v>48</v>
      </c>
      <c r="B100">
        <v>29168</v>
      </c>
    </row>
    <row r="101" spans="1:2" x14ac:dyDescent="0.4">
      <c r="A101" t="s">
        <v>56</v>
      </c>
      <c r="B101">
        <v>18523</v>
      </c>
    </row>
    <row r="102" spans="1:2" x14ac:dyDescent="0.4">
      <c r="A102" t="s">
        <v>64</v>
      </c>
      <c r="B102">
        <v>3497</v>
      </c>
    </row>
    <row r="103" spans="1:2" x14ac:dyDescent="0.4">
      <c r="A103" t="s">
        <v>72</v>
      </c>
      <c r="B103">
        <v>3805</v>
      </c>
    </row>
    <row r="104" spans="1:2" x14ac:dyDescent="0.4">
      <c r="A104" t="s">
        <v>80</v>
      </c>
      <c r="B104">
        <v>3515</v>
      </c>
    </row>
  </sheetData>
  <pageMargins left="0.75" right="0.75" top="1" bottom="1" header="0.5" footer="0.5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T104"/>
  <sheetViews>
    <sheetView topLeftCell="A7" workbookViewId="0">
      <selection activeCell="F11" sqref="F11"/>
    </sheetView>
  </sheetViews>
  <sheetFormatPr defaultRowHeight="12.7" x14ac:dyDescent="0.4"/>
  <cols>
    <col min="11" max="11" width="24.41015625" customWidth="1"/>
    <col min="12" max="12" width="15.87890625" customWidth="1"/>
  </cols>
  <sheetData>
    <row r="1" spans="1:98" x14ac:dyDescent="0.4">
      <c r="B1" t="s">
        <v>120</v>
      </c>
      <c r="C1" t="s">
        <v>82</v>
      </c>
      <c r="D1" t="s">
        <v>83</v>
      </c>
      <c r="E1" t="s">
        <v>84</v>
      </c>
      <c r="F1" t="s">
        <v>9</v>
      </c>
      <c r="G1" t="s">
        <v>17</v>
      </c>
      <c r="H1" t="s">
        <v>25</v>
      </c>
      <c r="I1" t="s">
        <v>34</v>
      </c>
      <c r="J1" t="s">
        <v>41</v>
      </c>
      <c r="K1" t="s">
        <v>49</v>
      </c>
      <c r="L1" t="s">
        <v>57</v>
      </c>
      <c r="M1" t="s">
        <v>65</v>
      </c>
      <c r="N1" t="s">
        <v>73</v>
      </c>
      <c r="O1" t="s">
        <v>85</v>
      </c>
      <c r="P1" t="s">
        <v>86</v>
      </c>
      <c r="Q1" t="s">
        <v>87</v>
      </c>
      <c r="R1" t="s">
        <v>10</v>
      </c>
      <c r="S1" t="s">
        <v>18</v>
      </c>
      <c r="T1" t="s">
        <v>26</v>
      </c>
      <c r="U1" t="s">
        <v>35</v>
      </c>
      <c r="V1" t="s">
        <v>42</v>
      </c>
      <c r="W1" t="s">
        <v>50</v>
      </c>
      <c r="X1" t="s">
        <v>58</v>
      </c>
      <c r="Y1" t="s">
        <v>66</v>
      </c>
      <c r="Z1" t="s">
        <v>74</v>
      </c>
      <c r="AA1" t="s">
        <v>88</v>
      </c>
      <c r="AB1" t="s">
        <v>89</v>
      </c>
      <c r="AC1" t="s">
        <v>90</v>
      </c>
      <c r="AD1" t="s">
        <v>11</v>
      </c>
      <c r="AE1" t="s">
        <v>19</v>
      </c>
      <c r="AF1" t="s">
        <v>27</v>
      </c>
      <c r="AG1" t="s">
        <v>36</v>
      </c>
      <c r="AH1" t="s">
        <v>43</v>
      </c>
      <c r="AI1" t="s">
        <v>51</v>
      </c>
      <c r="AJ1" t="s">
        <v>59</v>
      </c>
      <c r="AK1" t="s">
        <v>67</v>
      </c>
      <c r="AL1" t="s">
        <v>75</v>
      </c>
      <c r="AM1" t="s">
        <v>91</v>
      </c>
      <c r="AN1" t="s">
        <v>92</v>
      </c>
      <c r="AO1" t="s">
        <v>93</v>
      </c>
      <c r="AP1" t="s">
        <v>12</v>
      </c>
      <c r="AQ1" t="s">
        <v>20</v>
      </c>
      <c r="AR1" t="s">
        <v>28</v>
      </c>
      <c r="AS1" t="s">
        <v>37</v>
      </c>
      <c r="AT1" t="s">
        <v>44</v>
      </c>
      <c r="AU1" t="s">
        <v>52</v>
      </c>
      <c r="AV1" t="s">
        <v>60</v>
      </c>
      <c r="AW1" t="s">
        <v>68</v>
      </c>
      <c r="AX1" t="s">
        <v>76</v>
      </c>
      <c r="AY1" t="s">
        <v>94</v>
      </c>
      <c r="AZ1" t="s">
        <v>95</v>
      </c>
      <c r="BA1" t="s">
        <v>96</v>
      </c>
      <c r="BB1" t="s">
        <v>13</v>
      </c>
      <c r="BC1" t="s">
        <v>21</v>
      </c>
      <c r="BD1" t="s">
        <v>29</v>
      </c>
      <c r="BE1" t="s">
        <v>38</v>
      </c>
      <c r="BF1" t="s">
        <v>45</v>
      </c>
      <c r="BG1" t="s">
        <v>53</v>
      </c>
      <c r="BH1" t="s">
        <v>61</v>
      </c>
      <c r="BI1" t="s">
        <v>69</v>
      </c>
      <c r="BJ1" t="s">
        <v>77</v>
      </c>
      <c r="BK1" t="s">
        <v>97</v>
      </c>
      <c r="BL1" t="s">
        <v>98</v>
      </c>
      <c r="BM1" t="s">
        <v>99</v>
      </c>
      <c r="BN1" t="s">
        <v>14</v>
      </c>
      <c r="BO1" t="s">
        <v>22</v>
      </c>
      <c r="BP1" t="s">
        <v>32</v>
      </c>
      <c r="BQ1" t="s">
        <v>30</v>
      </c>
      <c r="BR1" t="s">
        <v>46</v>
      </c>
      <c r="BS1" t="s">
        <v>54</v>
      </c>
      <c r="BT1" t="s">
        <v>62</v>
      </c>
      <c r="BU1" t="s">
        <v>70</v>
      </c>
      <c r="BV1" t="s">
        <v>78</v>
      </c>
      <c r="BW1" t="s">
        <v>100</v>
      </c>
      <c r="BX1" t="s">
        <v>101</v>
      </c>
      <c r="BY1" t="s">
        <v>102</v>
      </c>
      <c r="BZ1" t="s">
        <v>15</v>
      </c>
      <c r="CA1" t="s">
        <v>23</v>
      </c>
      <c r="CB1" t="s">
        <v>31</v>
      </c>
      <c r="CC1" t="s">
        <v>39</v>
      </c>
      <c r="CD1" t="s">
        <v>47</v>
      </c>
      <c r="CE1" t="s">
        <v>55</v>
      </c>
      <c r="CF1" t="s">
        <v>63</v>
      </c>
      <c r="CG1" t="s">
        <v>71</v>
      </c>
      <c r="CH1" t="s">
        <v>79</v>
      </c>
      <c r="CI1" t="s">
        <v>103</v>
      </c>
      <c r="CJ1" t="s">
        <v>104</v>
      </c>
      <c r="CK1" t="s">
        <v>105</v>
      </c>
      <c r="CL1" t="s">
        <v>16</v>
      </c>
      <c r="CM1" t="s">
        <v>24</v>
      </c>
      <c r="CN1" t="s">
        <v>33</v>
      </c>
      <c r="CO1" t="s">
        <v>40</v>
      </c>
      <c r="CP1" t="s">
        <v>48</v>
      </c>
      <c r="CQ1" t="s">
        <v>56</v>
      </c>
      <c r="CR1" t="s">
        <v>64</v>
      </c>
      <c r="CS1" t="s">
        <v>72</v>
      </c>
      <c r="CT1" t="s">
        <v>80</v>
      </c>
    </row>
    <row r="2" spans="1:98" x14ac:dyDescent="0.4">
      <c r="B2">
        <v>1</v>
      </c>
      <c r="C2">
        <v>26233</v>
      </c>
      <c r="D2">
        <v>3326</v>
      </c>
      <c r="E2">
        <v>4713</v>
      </c>
      <c r="F2">
        <v>4050</v>
      </c>
      <c r="G2">
        <v>28739</v>
      </c>
      <c r="H2">
        <v>25932</v>
      </c>
      <c r="I2">
        <v>3337</v>
      </c>
      <c r="J2">
        <v>3325</v>
      </c>
      <c r="K2">
        <v>3898</v>
      </c>
      <c r="L2">
        <v>3721</v>
      </c>
      <c r="M2">
        <v>8728</v>
      </c>
      <c r="N2">
        <v>6384</v>
      </c>
      <c r="O2">
        <v>21255</v>
      </c>
      <c r="P2">
        <v>3324</v>
      </c>
      <c r="Q2">
        <v>6340</v>
      </c>
      <c r="R2">
        <v>3739</v>
      </c>
      <c r="S2">
        <v>18392</v>
      </c>
      <c r="T2">
        <v>19213</v>
      </c>
      <c r="U2">
        <v>3310</v>
      </c>
      <c r="V2">
        <v>3371</v>
      </c>
      <c r="W2">
        <v>3914</v>
      </c>
      <c r="X2">
        <v>3429</v>
      </c>
      <c r="Y2">
        <v>17566</v>
      </c>
      <c r="Z2">
        <v>4809</v>
      </c>
      <c r="AA2">
        <v>18781</v>
      </c>
      <c r="AB2">
        <v>3304</v>
      </c>
      <c r="AC2">
        <v>8115</v>
      </c>
      <c r="AD2">
        <v>3725</v>
      </c>
      <c r="AE2">
        <v>4969</v>
      </c>
      <c r="AF2">
        <v>10290</v>
      </c>
      <c r="AG2">
        <v>3331</v>
      </c>
      <c r="AH2">
        <v>3591</v>
      </c>
      <c r="AI2">
        <v>3802</v>
      </c>
      <c r="AJ2">
        <v>3353</v>
      </c>
      <c r="AK2">
        <v>29387</v>
      </c>
      <c r="AL2">
        <v>4106</v>
      </c>
      <c r="AM2">
        <v>7935</v>
      </c>
      <c r="AN2">
        <v>3386</v>
      </c>
      <c r="AO2">
        <v>13648</v>
      </c>
      <c r="AP2">
        <v>3631</v>
      </c>
      <c r="AQ2">
        <v>3467</v>
      </c>
      <c r="AR2">
        <v>8013</v>
      </c>
      <c r="AS2">
        <v>3308</v>
      </c>
      <c r="AT2">
        <v>4972</v>
      </c>
      <c r="AU2">
        <v>4147</v>
      </c>
      <c r="AV2">
        <v>3305</v>
      </c>
      <c r="AW2">
        <v>23098</v>
      </c>
      <c r="AX2">
        <v>3814</v>
      </c>
      <c r="AY2">
        <v>4403</v>
      </c>
      <c r="AZ2">
        <v>3334</v>
      </c>
      <c r="BA2">
        <v>23987</v>
      </c>
      <c r="BB2">
        <v>3531</v>
      </c>
      <c r="BC2">
        <v>3324</v>
      </c>
      <c r="BD2">
        <v>5891</v>
      </c>
      <c r="BE2">
        <v>3386</v>
      </c>
      <c r="BF2">
        <v>19439</v>
      </c>
      <c r="BG2">
        <v>5401</v>
      </c>
      <c r="BH2">
        <v>3313</v>
      </c>
      <c r="BI2">
        <v>23758</v>
      </c>
      <c r="BJ2">
        <v>3919</v>
      </c>
      <c r="BK2">
        <v>3588</v>
      </c>
      <c r="BL2">
        <v>3422</v>
      </c>
      <c r="BM2">
        <v>30537</v>
      </c>
      <c r="BN2">
        <v>3381</v>
      </c>
      <c r="BO2">
        <v>3301</v>
      </c>
      <c r="BP2">
        <v>4552</v>
      </c>
      <c r="BQ2">
        <v>3550</v>
      </c>
      <c r="BR2">
        <v>33312</v>
      </c>
      <c r="BS2">
        <v>6977</v>
      </c>
      <c r="BT2">
        <v>3317</v>
      </c>
      <c r="BU2">
        <v>17885</v>
      </c>
      <c r="BV2">
        <v>3856</v>
      </c>
      <c r="BW2">
        <v>3357</v>
      </c>
      <c r="BX2">
        <v>3736</v>
      </c>
      <c r="BY2">
        <v>28651</v>
      </c>
      <c r="BZ2">
        <v>3291</v>
      </c>
      <c r="CA2">
        <v>3302</v>
      </c>
      <c r="CB2">
        <v>4026</v>
      </c>
      <c r="CC2">
        <v>3679</v>
      </c>
      <c r="CD2">
        <v>34533</v>
      </c>
      <c r="CE2">
        <v>8923</v>
      </c>
      <c r="CF2">
        <v>3415</v>
      </c>
      <c r="CG2">
        <v>5366</v>
      </c>
      <c r="CH2">
        <v>3500</v>
      </c>
      <c r="CI2">
        <v>3375</v>
      </c>
      <c r="CJ2">
        <v>4768</v>
      </c>
      <c r="CK2">
        <v>12880</v>
      </c>
      <c r="CL2">
        <v>3292</v>
      </c>
      <c r="CM2">
        <v>3897</v>
      </c>
      <c r="CN2">
        <v>3666</v>
      </c>
      <c r="CO2">
        <v>3906</v>
      </c>
      <c r="CP2">
        <v>26916</v>
      </c>
      <c r="CQ2">
        <v>17171</v>
      </c>
      <c r="CR2">
        <v>3441</v>
      </c>
      <c r="CS2">
        <v>3746</v>
      </c>
      <c r="CT2">
        <v>3462</v>
      </c>
    </row>
    <row r="7" spans="1:98" x14ac:dyDescent="0.4">
      <c r="N7" s="1" t="s">
        <v>109</v>
      </c>
    </row>
    <row r="8" spans="1:98" x14ac:dyDescent="0.4">
      <c r="A8" t="s">
        <v>120</v>
      </c>
      <c r="B8">
        <v>1</v>
      </c>
      <c r="G8" t="s">
        <v>0</v>
      </c>
      <c r="H8" t="s">
        <v>1</v>
      </c>
      <c r="I8" t="s">
        <v>2</v>
      </c>
      <c r="K8" t="s">
        <v>107</v>
      </c>
      <c r="L8" t="s">
        <v>1</v>
      </c>
      <c r="M8" t="s">
        <v>2</v>
      </c>
      <c r="N8" t="s">
        <v>3</v>
      </c>
      <c r="O8" t="s">
        <v>118</v>
      </c>
    </row>
    <row r="9" spans="1:98" x14ac:dyDescent="0.4">
      <c r="A9" t="s">
        <v>82</v>
      </c>
      <c r="B9">
        <v>26233</v>
      </c>
      <c r="G9">
        <f>'Plate 1'!G9</f>
        <v>30</v>
      </c>
      <c r="H9" t="str">
        <f t="shared" ref="H9:I9" si="0">A9</f>
        <v>A1</v>
      </c>
      <c r="I9">
        <f t="shared" si="0"/>
        <v>26233</v>
      </c>
      <c r="K9" t="s">
        <v>82</v>
      </c>
      <c r="L9" t="str">
        <f>A10</f>
        <v>A2</v>
      </c>
      <c r="M9">
        <f>B10</f>
        <v>3326</v>
      </c>
      <c r="N9" s="8">
        <f>(M9-I$15)/I$16</f>
        <v>-1.5108816011811292E-2</v>
      </c>
      <c r="O9">
        <f>N9*40</f>
        <v>-0.60435264047245174</v>
      </c>
    </row>
    <row r="10" spans="1:98" x14ac:dyDescent="0.4">
      <c r="A10" t="s">
        <v>83</v>
      </c>
      <c r="B10">
        <v>3326</v>
      </c>
      <c r="G10">
        <f>'Plate 1'!G10</f>
        <v>15</v>
      </c>
      <c r="H10" t="str">
        <f>A21</f>
        <v>B1</v>
      </c>
      <c r="I10">
        <f>B21</f>
        <v>21255</v>
      </c>
      <c r="K10" t="s">
        <v>85</v>
      </c>
      <c r="L10" t="str">
        <f>A22</f>
        <v>B2</v>
      </c>
      <c r="M10">
        <f>B22</f>
        <v>3324</v>
      </c>
      <c r="N10" s="8">
        <f t="shared" ref="N10:N73" si="1">(M10-I$15)/I$16</f>
        <v>-1.6083578335153954E-2</v>
      </c>
      <c r="O10">
        <f t="shared" ref="O10:O73" si="2">N10*40</f>
        <v>-0.64334313340615812</v>
      </c>
    </row>
    <row r="11" spans="1:98" x14ac:dyDescent="0.4">
      <c r="A11" t="s">
        <v>84</v>
      </c>
      <c r="B11">
        <v>4713</v>
      </c>
      <c r="G11">
        <f>'Plate 1'!G11</f>
        <v>7.5</v>
      </c>
      <c r="H11" t="str">
        <f>A33</f>
        <v>C1</v>
      </c>
      <c r="I11">
        <f>B33</f>
        <v>18781</v>
      </c>
      <c r="K11" t="s">
        <v>88</v>
      </c>
      <c r="L11" t="str">
        <f>A34</f>
        <v>C2</v>
      </c>
      <c r="M11">
        <f>B34</f>
        <v>3304</v>
      </c>
      <c r="N11" s="8">
        <f t="shared" si="1"/>
        <v>-2.5831201568580594E-2</v>
      </c>
      <c r="O11">
        <f t="shared" si="2"/>
        <v>-1.0332480627432237</v>
      </c>
    </row>
    <row r="12" spans="1:98" x14ac:dyDescent="0.4">
      <c r="A12" t="s">
        <v>9</v>
      </c>
      <c r="B12">
        <v>4050</v>
      </c>
      <c r="G12">
        <f>'Plate 1'!G12</f>
        <v>1.875</v>
      </c>
      <c r="H12" t="str">
        <f>A45</f>
        <v>D1</v>
      </c>
      <c r="I12">
        <f>B45</f>
        <v>7935</v>
      </c>
      <c r="K12" t="s">
        <v>91</v>
      </c>
      <c r="L12" t="str">
        <f>A46</f>
        <v>D2</v>
      </c>
      <c r="M12">
        <f>B46</f>
        <v>3386</v>
      </c>
      <c r="N12" s="8">
        <f t="shared" si="1"/>
        <v>1.4134053688468628E-2</v>
      </c>
      <c r="O12">
        <f t="shared" si="2"/>
        <v>0.56536214753874514</v>
      </c>
    </row>
    <row r="13" spans="1:98" x14ac:dyDescent="0.4">
      <c r="A13" t="s">
        <v>17</v>
      </c>
      <c r="B13">
        <v>28739</v>
      </c>
      <c r="G13">
        <f>'Plate 1'!G13</f>
        <v>0.46875</v>
      </c>
      <c r="H13" t="str">
        <f>A57</f>
        <v>E1</v>
      </c>
      <c r="I13">
        <f>B57</f>
        <v>4403</v>
      </c>
      <c r="K13" t="s">
        <v>94</v>
      </c>
      <c r="L13" t="str">
        <f>A58</f>
        <v>E2</v>
      </c>
      <c r="M13">
        <f>B58</f>
        <v>3334</v>
      </c>
      <c r="N13" s="8">
        <f t="shared" si="1"/>
        <v>-1.1209766718440636E-2</v>
      </c>
      <c r="O13">
        <f t="shared" si="2"/>
        <v>-0.44839066873762545</v>
      </c>
    </row>
    <row r="14" spans="1:98" x14ac:dyDescent="0.4">
      <c r="A14" t="s">
        <v>25</v>
      </c>
      <c r="B14">
        <v>25932</v>
      </c>
      <c r="G14">
        <f>'Plate 1'!G14</f>
        <v>0.1171875</v>
      </c>
      <c r="H14" t="str">
        <f>A69</f>
        <v>F1</v>
      </c>
      <c r="I14">
        <f>B69</f>
        <v>3588</v>
      </c>
      <c r="K14" t="s">
        <v>97</v>
      </c>
      <c r="L14" t="str">
        <f>A70</f>
        <v>F2</v>
      </c>
      <c r="M14">
        <f>B70</f>
        <v>3422</v>
      </c>
      <c r="N14" s="8">
        <f t="shared" si="1"/>
        <v>3.1679775508636578E-2</v>
      </c>
      <c r="O14">
        <f t="shared" si="2"/>
        <v>1.267191020345463</v>
      </c>
    </row>
    <row r="15" spans="1:98" x14ac:dyDescent="0.4">
      <c r="A15" t="s">
        <v>34</v>
      </c>
      <c r="B15">
        <v>3337</v>
      </c>
      <c r="G15">
        <f>'Plate 1'!G15</f>
        <v>0</v>
      </c>
      <c r="H15" t="str">
        <f>A81</f>
        <v>G1</v>
      </c>
      <c r="I15">
        <f>B81</f>
        <v>3357</v>
      </c>
      <c r="K15" t="s">
        <v>100</v>
      </c>
      <c r="L15" t="str">
        <f>A82</f>
        <v>G2</v>
      </c>
      <c r="M15">
        <f>B82</f>
        <v>3736</v>
      </c>
      <c r="N15" s="8">
        <f t="shared" si="1"/>
        <v>0.18471746027343483</v>
      </c>
      <c r="O15">
        <f t="shared" si="2"/>
        <v>7.3886984109373932</v>
      </c>
    </row>
    <row r="16" spans="1:98" x14ac:dyDescent="0.4">
      <c r="A16" t="s">
        <v>41</v>
      </c>
      <c r="B16">
        <v>3325</v>
      </c>
      <c r="H16" t="s">
        <v>119</v>
      </c>
      <c r="I16">
        <f>SLOPE(I11:I15, G11:G15)</f>
        <v>2051.782216142271</v>
      </c>
      <c r="K16" t="s">
        <v>103</v>
      </c>
      <c r="L16" t="str">
        <f>A94</f>
        <v>H2</v>
      </c>
      <c r="M16">
        <f>B94</f>
        <v>4768</v>
      </c>
      <c r="N16" s="8">
        <f t="shared" si="1"/>
        <v>0.68769481911824948</v>
      </c>
      <c r="O16">
        <f t="shared" si="2"/>
        <v>27.507792764729977</v>
      </c>
    </row>
    <row r="17" spans="1:15" x14ac:dyDescent="0.4">
      <c r="A17" t="s">
        <v>49</v>
      </c>
      <c r="B17">
        <v>3898</v>
      </c>
      <c r="K17" t="s">
        <v>104</v>
      </c>
      <c r="L17" t="str">
        <f>A95</f>
        <v>H3</v>
      </c>
      <c r="M17">
        <f>B95</f>
        <v>12880</v>
      </c>
      <c r="N17" s="8">
        <f t="shared" si="1"/>
        <v>4.6413308025960944</v>
      </c>
      <c r="O17">
        <f t="shared" si="2"/>
        <v>185.65323210384378</v>
      </c>
    </row>
    <row r="18" spans="1:15" x14ac:dyDescent="0.4">
      <c r="A18" t="s">
        <v>57</v>
      </c>
      <c r="B18">
        <v>3721</v>
      </c>
      <c r="K18" t="s">
        <v>101</v>
      </c>
      <c r="L18" t="str">
        <f>A83</f>
        <v>G3</v>
      </c>
      <c r="M18">
        <f>B83</f>
        <v>28651</v>
      </c>
      <c r="N18" s="8">
        <f t="shared" si="1"/>
        <v>12.327819103314672</v>
      </c>
      <c r="O18">
        <f t="shared" si="2"/>
        <v>493.1127641325869</v>
      </c>
    </row>
    <row r="19" spans="1:15" x14ac:dyDescent="0.4">
      <c r="A19" t="s">
        <v>65</v>
      </c>
      <c r="B19">
        <v>8728</v>
      </c>
      <c r="K19" t="s">
        <v>98</v>
      </c>
      <c r="L19" t="str">
        <f>A71</f>
        <v>F3</v>
      </c>
      <c r="M19">
        <f>B71</f>
        <v>30537</v>
      </c>
      <c r="N19" s="8">
        <f t="shared" si="1"/>
        <v>13.247019974226804</v>
      </c>
      <c r="O19">
        <f t="shared" si="2"/>
        <v>529.8807989690722</v>
      </c>
    </row>
    <row r="20" spans="1:15" x14ac:dyDescent="0.4">
      <c r="A20" t="s">
        <v>73</v>
      </c>
      <c r="B20">
        <v>6384</v>
      </c>
      <c r="K20" t="s">
        <v>95</v>
      </c>
      <c r="L20" t="str">
        <f>A59</f>
        <v>E3</v>
      </c>
      <c r="M20">
        <f>B59</f>
        <v>23987</v>
      </c>
      <c r="N20" s="8">
        <f t="shared" si="1"/>
        <v>10.054673365279578</v>
      </c>
      <c r="O20">
        <f t="shared" si="2"/>
        <v>402.18693461118312</v>
      </c>
    </row>
    <row r="21" spans="1:15" x14ac:dyDescent="0.4">
      <c r="A21" t="s">
        <v>85</v>
      </c>
      <c r="B21">
        <v>21255</v>
      </c>
      <c r="K21" t="s">
        <v>92</v>
      </c>
      <c r="L21" t="str">
        <f>A47</f>
        <v>D3</v>
      </c>
      <c r="M21">
        <f>B47</f>
        <v>13648</v>
      </c>
      <c r="N21" s="8">
        <f t="shared" si="1"/>
        <v>5.0156395347596776</v>
      </c>
      <c r="O21">
        <f t="shared" si="2"/>
        <v>200.62558139038711</v>
      </c>
    </row>
    <row r="22" spans="1:15" x14ac:dyDescent="0.4">
      <c r="A22" t="s">
        <v>86</v>
      </c>
      <c r="B22">
        <v>3324</v>
      </c>
      <c r="K22" t="s">
        <v>89</v>
      </c>
      <c r="L22" t="str">
        <f>A35</f>
        <v>C3</v>
      </c>
      <c r="M22">
        <f>B35</f>
        <v>8115</v>
      </c>
      <c r="N22" s="8">
        <f t="shared" si="1"/>
        <v>2.3189595672321976</v>
      </c>
      <c r="O22">
        <f t="shared" si="2"/>
        <v>92.758382689287913</v>
      </c>
    </row>
    <row r="23" spans="1:15" x14ac:dyDescent="0.4">
      <c r="A23" t="s">
        <v>87</v>
      </c>
      <c r="B23">
        <v>6340</v>
      </c>
      <c r="K23" t="s">
        <v>86</v>
      </c>
      <c r="L23" t="str">
        <f>A23</f>
        <v>B3</v>
      </c>
      <c r="M23">
        <f>B23</f>
        <v>6340</v>
      </c>
      <c r="N23" s="8">
        <f t="shared" si="1"/>
        <v>1.4538580052655834</v>
      </c>
      <c r="O23">
        <f t="shared" si="2"/>
        <v>58.154320210623339</v>
      </c>
    </row>
    <row r="24" spans="1:15" x14ac:dyDescent="0.4">
      <c r="A24" t="s">
        <v>10</v>
      </c>
      <c r="B24">
        <v>3739</v>
      </c>
      <c r="K24" t="s">
        <v>83</v>
      </c>
      <c r="L24" t="str">
        <f>A11</f>
        <v>A3</v>
      </c>
      <c r="M24">
        <f>B11</f>
        <v>4713</v>
      </c>
      <c r="N24" s="8">
        <f t="shared" si="1"/>
        <v>0.66088885522632623</v>
      </c>
      <c r="O24">
        <f t="shared" si="2"/>
        <v>26.435554209053048</v>
      </c>
    </row>
    <row r="25" spans="1:15" x14ac:dyDescent="0.4">
      <c r="A25" t="s">
        <v>18</v>
      </c>
      <c r="B25">
        <v>18392</v>
      </c>
      <c r="K25" t="s">
        <v>84</v>
      </c>
      <c r="L25" t="str">
        <f>A12</f>
        <v>A4</v>
      </c>
      <c r="M25">
        <f>B12</f>
        <v>4050</v>
      </c>
      <c r="N25" s="8">
        <f t="shared" si="1"/>
        <v>0.33775514503823306</v>
      </c>
      <c r="O25">
        <f t="shared" si="2"/>
        <v>13.510205801529322</v>
      </c>
    </row>
    <row r="26" spans="1:15" x14ac:dyDescent="0.4">
      <c r="A26" t="s">
        <v>26</v>
      </c>
      <c r="B26">
        <v>19213</v>
      </c>
      <c r="K26" t="s">
        <v>87</v>
      </c>
      <c r="L26" t="str">
        <f>A24</f>
        <v>B4</v>
      </c>
      <c r="M26">
        <f>B24</f>
        <v>3739</v>
      </c>
      <c r="N26" s="8">
        <f t="shared" si="1"/>
        <v>0.18617960375844883</v>
      </c>
      <c r="O26">
        <f t="shared" si="2"/>
        <v>7.4471841503379537</v>
      </c>
    </row>
    <row r="27" spans="1:15" x14ac:dyDescent="0.4">
      <c r="A27" t="s">
        <v>35</v>
      </c>
      <c r="B27">
        <v>3310</v>
      </c>
      <c r="K27" t="s">
        <v>90</v>
      </c>
      <c r="L27" t="str">
        <f>A36</f>
        <v>C4</v>
      </c>
      <c r="M27">
        <f>B36</f>
        <v>3725</v>
      </c>
      <c r="N27" s="8">
        <f t="shared" si="1"/>
        <v>0.17935626749505018</v>
      </c>
      <c r="O27">
        <f t="shared" si="2"/>
        <v>7.1742506998020072</v>
      </c>
    </row>
    <row r="28" spans="1:15" x14ac:dyDescent="0.4">
      <c r="A28" t="s">
        <v>42</v>
      </c>
      <c r="B28">
        <v>3371</v>
      </c>
      <c r="K28" t="s">
        <v>93</v>
      </c>
      <c r="L28" t="str">
        <f>A48</f>
        <v>D4</v>
      </c>
      <c r="M28">
        <f>B48</f>
        <v>3631</v>
      </c>
      <c r="N28" s="8">
        <f t="shared" si="1"/>
        <v>0.13354243829794496</v>
      </c>
      <c r="O28">
        <f t="shared" si="2"/>
        <v>5.3416975319177986</v>
      </c>
    </row>
    <row r="29" spans="1:15" x14ac:dyDescent="0.4">
      <c r="A29" t="s">
        <v>50</v>
      </c>
      <c r="B29">
        <v>3914</v>
      </c>
      <c r="K29" t="s">
        <v>96</v>
      </c>
      <c r="L29" t="str">
        <f>A60</f>
        <v>E4</v>
      </c>
      <c r="M29">
        <f>B60</f>
        <v>3531</v>
      </c>
      <c r="N29" s="8">
        <f t="shared" si="1"/>
        <v>8.4804322130811766E-2</v>
      </c>
      <c r="O29">
        <f t="shared" si="2"/>
        <v>3.3921728852324708</v>
      </c>
    </row>
    <row r="30" spans="1:15" x14ac:dyDescent="0.4">
      <c r="A30" t="s">
        <v>58</v>
      </c>
      <c r="B30">
        <v>3429</v>
      </c>
      <c r="K30" t="s">
        <v>99</v>
      </c>
      <c r="L30" t="str">
        <f>A72</f>
        <v>F4</v>
      </c>
      <c r="M30">
        <f>B72</f>
        <v>3381</v>
      </c>
      <c r="N30" s="8">
        <f t="shared" si="1"/>
        <v>1.1697147880111967E-2</v>
      </c>
      <c r="O30">
        <f t="shared" si="2"/>
        <v>0.4678859152044787</v>
      </c>
    </row>
    <row r="31" spans="1:15" x14ac:dyDescent="0.4">
      <c r="A31" t="s">
        <v>66</v>
      </c>
      <c r="B31">
        <v>17566</v>
      </c>
      <c r="K31" t="s">
        <v>102</v>
      </c>
      <c r="L31" t="str">
        <f>A84</f>
        <v>G4</v>
      </c>
      <c r="M31">
        <f>B84</f>
        <v>3291</v>
      </c>
      <c r="N31" s="8">
        <f t="shared" si="1"/>
        <v>-3.2167156670307909E-2</v>
      </c>
      <c r="O31">
        <f t="shared" si="2"/>
        <v>-1.2866862668123162</v>
      </c>
    </row>
    <row r="32" spans="1:15" x14ac:dyDescent="0.4">
      <c r="A32" t="s">
        <v>74</v>
      </c>
      <c r="B32">
        <v>4809</v>
      </c>
      <c r="K32" t="s">
        <v>105</v>
      </c>
      <c r="L32" t="str">
        <f>A96</f>
        <v>H4</v>
      </c>
      <c r="M32">
        <f>B96</f>
        <v>3292</v>
      </c>
      <c r="N32" s="8">
        <f t="shared" si="1"/>
        <v>-3.1679775508636578E-2</v>
      </c>
      <c r="O32">
        <f t="shared" si="2"/>
        <v>-1.267191020345463</v>
      </c>
    </row>
    <row r="33" spans="1:15" x14ac:dyDescent="0.4">
      <c r="A33" t="s">
        <v>88</v>
      </c>
      <c r="B33">
        <v>18781</v>
      </c>
      <c r="K33" t="s">
        <v>16</v>
      </c>
      <c r="L33" t="str">
        <f>A97</f>
        <v>H5</v>
      </c>
      <c r="M33">
        <f>B97</f>
        <v>3897</v>
      </c>
      <c r="N33" s="8">
        <f t="shared" si="1"/>
        <v>0.26318582730251927</v>
      </c>
      <c r="O33">
        <f t="shared" si="2"/>
        <v>10.527433092100772</v>
      </c>
    </row>
    <row r="34" spans="1:15" x14ac:dyDescent="0.4">
      <c r="A34" t="s">
        <v>89</v>
      </c>
      <c r="B34">
        <v>3304</v>
      </c>
      <c r="K34" t="s">
        <v>15</v>
      </c>
      <c r="L34" t="str">
        <f>A85</f>
        <v>G5</v>
      </c>
      <c r="M34">
        <f>B85</f>
        <v>3302</v>
      </c>
      <c r="N34" s="8">
        <f t="shared" si="1"/>
        <v>-2.680596389192326E-2</v>
      </c>
      <c r="O34">
        <f t="shared" si="2"/>
        <v>-1.0722385556769303</v>
      </c>
    </row>
    <row r="35" spans="1:15" x14ac:dyDescent="0.4">
      <c r="A35" t="s">
        <v>90</v>
      </c>
      <c r="B35">
        <v>8115</v>
      </c>
      <c r="K35" t="s">
        <v>14</v>
      </c>
      <c r="L35" t="str">
        <f>A73</f>
        <v>F5</v>
      </c>
      <c r="M35">
        <f>B73</f>
        <v>3301</v>
      </c>
      <c r="N35" s="8">
        <f t="shared" si="1"/>
        <v>-2.7293345053594591E-2</v>
      </c>
      <c r="O35">
        <f t="shared" si="2"/>
        <v>-1.0917338021437837</v>
      </c>
    </row>
    <row r="36" spans="1:15" x14ac:dyDescent="0.4">
      <c r="A36" t="s">
        <v>11</v>
      </c>
      <c r="B36">
        <v>3725</v>
      </c>
      <c r="K36" t="s">
        <v>13</v>
      </c>
      <c r="L36" t="str">
        <f>A61</f>
        <v>E5</v>
      </c>
      <c r="M36">
        <f>B61</f>
        <v>3324</v>
      </c>
      <c r="N36" s="8">
        <f t="shared" si="1"/>
        <v>-1.6083578335153954E-2</v>
      </c>
      <c r="O36">
        <f t="shared" si="2"/>
        <v>-0.64334313340615812</v>
      </c>
    </row>
    <row r="37" spans="1:15" x14ac:dyDescent="0.4">
      <c r="A37" t="s">
        <v>19</v>
      </c>
      <c r="B37">
        <v>4969</v>
      </c>
      <c r="K37" t="s">
        <v>12</v>
      </c>
      <c r="L37" t="str">
        <f>A49</f>
        <v>D5</v>
      </c>
      <c r="M37">
        <f>B49</f>
        <v>3467</v>
      </c>
      <c r="N37" s="8">
        <f t="shared" si="1"/>
        <v>5.3611927783846519E-2</v>
      </c>
      <c r="O37">
        <f t="shared" si="2"/>
        <v>2.1444771113538605</v>
      </c>
    </row>
    <row r="38" spans="1:15" x14ac:dyDescent="0.4">
      <c r="A38" t="s">
        <v>27</v>
      </c>
      <c r="B38">
        <v>10290</v>
      </c>
      <c r="K38" t="s">
        <v>11</v>
      </c>
      <c r="L38" t="str">
        <f>A37</f>
        <v>C5</v>
      </c>
      <c r="M38">
        <f>B37</f>
        <v>4969</v>
      </c>
      <c r="N38" s="8">
        <f t="shared" si="1"/>
        <v>0.78565843261418722</v>
      </c>
      <c r="O38">
        <f t="shared" si="2"/>
        <v>31.42633730456749</v>
      </c>
    </row>
    <row r="39" spans="1:15" x14ac:dyDescent="0.4">
      <c r="A39" t="s">
        <v>36</v>
      </c>
      <c r="B39">
        <v>3331</v>
      </c>
      <c r="K39" t="s">
        <v>10</v>
      </c>
      <c r="L39" t="str">
        <f>A25</f>
        <v>B5</v>
      </c>
      <c r="M39">
        <f>B25</f>
        <v>18392</v>
      </c>
      <c r="N39" s="8">
        <f t="shared" si="1"/>
        <v>7.3277757657284761</v>
      </c>
      <c r="O39">
        <f t="shared" si="2"/>
        <v>293.11103062913907</v>
      </c>
    </row>
    <row r="40" spans="1:15" x14ac:dyDescent="0.4">
      <c r="A40" t="s">
        <v>43</v>
      </c>
      <c r="B40">
        <v>3591</v>
      </c>
      <c r="K40" t="s">
        <v>9</v>
      </c>
      <c r="L40" t="str">
        <f>A13</f>
        <v>A5</v>
      </c>
      <c r="M40">
        <f>B13</f>
        <v>28739</v>
      </c>
      <c r="N40" s="8">
        <f t="shared" si="1"/>
        <v>12.370708645541749</v>
      </c>
      <c r="O40">
        <f t="shared" si="2"/>
        <v>494.82834582166993</v>
      </c>
    </row>
    <row r="41" spans="1:15" x14ac:dyDescent="0.4">
      <c r="A41" t="s">
        <v>51</v>
      </c>
      <c r="B41">
        <v>3802</v>
      </c>
      <c r="K41" t="s">
        <v>17</v>
      </c>
      <c r="L41" t="str">
        <f>A14</f>
        <v>A6</v>
      </c>
      <c r="M41">
        <f>B14</f>
        <v>25932</v>
      </c>
      <c r="N41" s="8">
        <f t="shared" si="1"/>
        <v>11.002629724730319</v>
      </c>
      <c r="O41">
        <f t="shared" si="2"/>
        <v>440.10518898921276</v>
      </c>
    </row>
    <row r="42" spans="1:15" x14ac:dyDescent="0.4">
      <c r="A42" t="s">
        <v>59</v>
      </c>
      <c r="B42">
        <v>3353</v>
      </c>
      <c r="K42" t="s">
        <v>18</v>
      </c>
      <c r="L42" t="str">
        <f>A26</f>
        <v>B6</v>
      </c>
      <c r="M42">
        <f>B26</f>
        <v>19213</v>
      </c>
      <c r="N42" s="8">
        <f t="shared" si="1"/>
        <v>7.7279156994606399</v>
      </c>
      <c r="O42">
        <f t="shared" si="2"/>
        <v>309.11662797842558</v>
      </c>
    </row>
    <row r="43" spans="1:15" x14ac:dyDescent="0.4">
      <c r="A43" t="s">
        <v>67</v>
      </c>
      <c r="B43">
        <v>29387</v>
      </c>
      <c r="K43" t="s">
        <v>19</v>
      </c>
      <c r="L43" t="str">
        <f>A38</f>
        <v>C6</v>
      </c>
      <c r="M43">
        <f>B38</f>
        <v>10290</v>
      </c>
      <c r="N43" s="8">
        <f t="shared" si="1"/>
        <v>3.3790135938673447</v>
      </c>
      <c r="O43">
        <f t="shared" si="2"/>
        <v>135.16054375469378</v>
      </c>
    </row>
    <row r="44" spans="1:15" x14ac:dyDescent="0.4">
      <c r="A44" t="s">
        <v>75</v>
      </c>
      <c r="B44">
        <v>4106</v>
      </c>
      <c r="K44" t="s">
        <v>20</v>
      </c>
      <c r="L44" t="str">
        <f>A50</f>
        <v>D6</v>
      </c>
      <c r="M44">
        <f>B50</f>
        <v>8013</v>
      </c>
      <c r="N44" s="8">
        <f t="shared" si="1"/>
        <v>2.2692466887417218</v>
      </c>
      <c r="O44">
        <f t="shared" si="2"/>
        <v>90.769867549668874</v>
      </c>
    </row>
    <row r="45" spans="1:15" x14ac:dyDescent="0.4">
      <c r="A45" t="s">
        <v>91</v>
      </c>
      <c r="B45">
        <v>7935</v>
      </c>
      <c r="K45" t="s">
        <v>21</v>
      </c>
      <c r="L45" t="str">
        <f>A62</f>
        <v>E6</v>
      </c>
      <c r="M45">
        <f>B62</f>
        <v>5891</v>
      </c>
      <c r="N45" s="8">
        <f t="shared" si="1"/>
        <v>1.2350238636751554</v>
      </c>
      <c r="O45">
        <f t="shared" si="2"/>
        <v>49.400954547006215</v>
      </c>
    </row>
    <row r="46" spans="1:15" x14ac:dyDescent="0.4">
      <c r="A46" t="s">
        <v>92</v>
      </c>
      <c r="B46">
        <v>3386</v>
      </c>
      <c r="K46" t="s">
        <v>22</v>
      </c>
      <c r="L46" t="str">
        <f>A74</f>
        <v>F6</v>
      </c>
      <c r="M46">
        <f>B74</f>
        <v>4552</v>
      </c>
      <c r="N46" s="8">
        <f t="shared" si="1"/>
        <v>0.58242048819724168</v>
      </c>
      <c r="O46">
        <f t="shared" si="2"/>
        <v>23.296819527889667</v>
      </c>
    </row>
    <row r="47" spans="1:15" x14ac:dyDescent="0.4">
      <c r="A47" t="s">
        <v>93</v>
      </c>
      <c r="B47">
        <v>13648</v>
      </c>
      <c r="K47" t="s">
        <v>23</v>
      </c>
      <c r="L47" t="str">
        <f>A86</f>
        <v>G6</v>
      </c>
      <c r="M47">
        <f>B86</f>
        <v>4026</v>
      </c>
      <c r="N47" s="8">
        <f t="shared" si="1"/>
        <v>0.32605799715812112</v>
      </c>
      <c r="O47">
        <f t="shared" si="2"/>
        <v>13.042319886324844</v>
      </c>
    </row>
    <row r="48" spans="1:15" x14ac:dyDescent="0.4">
      <c r="A48" t="s">
        <v>12</v>
      </c>
      <c r="B48">
        <v>3631</v>
      </c>
      <c r="K48" t="s">
        <v>24</v>
      </c>
      <c r="L48" t="str">
        <f>A98</f>
        <v>H6</v>
      </c>
      <c r="M48">
        <f>B98</f>
        <v>3666</v>
      </c>
      <c r="N48" s="8">
        <f t="shared" si="1"/>
        <v>0.15060077895644158</v>
      </c>
      <c r="O48">
        <f t="shared" si="2"/>
        <v>6.0240311582576638</v>
      </c>
    </row>
    <row r="49" spans="1:15" x14ac:dyDescent="0.4">
      <c r="A49" t="s">
        <v>20</v>
      </c>
      <c r="B49">
        <v>3467</v>
      </c>
      <c r="K49" t="s">
        <v>33</v>
      </c>
      <c r="L49" t="str">
        <f>A99</f>
        <v>H7</v>
      </c>
      <c r="M49">
        <f>B99</f>
        <v>3906</v>
      </c>
      <c r="N49" s="8">
        <f t="shared" si="1"/>
        <v>0.26757225775756127</v>
      </c>
      <c r="O49">
        <f t="shared" si="2"/>
        <v>10.70289031030245</v>
      </c>
    </row>
    <row r="50" spans="1:15" x14ac:dyDescent="0.4">
      <c r="A50" t="s">
        <v>28</v>
      </c>
      <c r="B50">
        <v>8013</v>
      </c>
      <c r="K50" t="s">
        <v>31</v>
      </c>
      <c r="L50" t="str">
        <f>A87</f>
        <v>G7</v>
      </c>
      <c r="M50">
        <f>B87</f>
        <v>3679</v>
      </c>
      <c r="N50" s="8">
        <f t="shared" si="1"/>
        <v>0.15693673405816891</v>
      </c>
      <c r="O50">
        <f t="shared" si="2"/>
        <v>6.2774693623267561</v>
      </c>
    </row>
    <row r="51" spans="1:15" x14ac:dyDescent="0.4">
      <c r="A51" t="s">
        <v>37</v>
      </c>
      <c r="B51">
        <v>3308</v>
      </c>
      <c r="K51" t="s">
        <v>32</v>
      </c>
      <c r="L51" t="str">
        <f>A75</f>
        <v>F7</v>
      </c>
      <c r="M51">
        <f>B75</f>
        <v>3550</v>
      </c>
      <c r="N51" s="8">
        <f t="shared" si="1"/>
        <v>9.4064564202567078E-2</v>
      </c>
      <c r="O51">
        <f t="shared" si="2"/>
        <v>3.7625825681026832</v>
      </c>
    </row>
    <row r="52" spans="1:15" x14ac:dyDescent="0.4">
      <c r="A52" t="s">
        <v>44</v>
      </c>
      <c r="B52">
        <v>4972</v>
      </c>
      <c r="K52" t="s">
        <v>29</v>
      </c>
      <c r="L52" t="str">
        <f>A63</f>
        <v>E7</v>
      </c>
      <c r="M52">
        <f>B63</f>
        <v>3386</v>
      </c>
      <c r="N52" s="8">
        <f t="shared" si="1"/>
        <v>1.4134053688468628E-2</v>
      </c>
      <c r="O52">
        <f t="shared" si="2"/>
        <v>0.56536214753874514</v>
      </c>
    </row>
    <row r="53" spans="1:15" x14ac:dyDescent="0.4">
      <c r="A53" t="s">
        <v>52</v>
      </c>
      <c r="B53">
        <v>4147</v>
      </c>
      <c r="K53" t="s">
        <v>28</v>
      </c>
      <c r="L53" t="str">
        <f>A51</f>
        <v>D7</v>
      </c>
      <c r="M53">
        <f>B51</f>
        <v>3308</v>
      </c>
      <c r="N53" s="8">
        <f t="shared" si="1"/>
        <v>-2.3881676921895266E-2</v>
      </c>
      <c r="O53">
        <f t="shared" si="2"/>
        <v>-0.95526707687581069</v>
      </c>
    </row>
    <row r="54" spans="1:15" x14ac:dyDescent="0.4">
      <c r="A54" t="s">
        <v>60</v>
      </c>
      <c r="B54">
        <v>3305</v>
      </c>
      <c r="K54" t="s">
        <v>27</v>
      </c>
      <c r="L54" t="str">
        <f>A39</f>
        <v>C7</v>
      </c>
      <c r="M54">
        <f>B39</f>
        <v>3331</v>
      </c>
      <c r="N54" s="8">
        <f t="shared" si="1"/>
        <v>-1.2671910203454631E-2</v>
      </c>
      <c r="O54">
        <f t="shared" si="2"/>
        <v>-0.50687640813818524</v>
      </c>
    </row>
    <row r="55" spans="1:15" x14ac:dyDescent="0.4">
      <c r="A55" t="s">
        <v>68</v>
      </c>
      <c r="B55">
        <v>23098</v>
      </c>
      <c r="K55" t="s">
        <v>26</v>
      </c>
      <c r="L55" t="str">
        <f>A27</f>
        <v>B7</v>
      </c>
      <c r="M55">
        <f>B27</f>
        <v>3310</v>
      </c>
      <c r="N55" s="8">
        <f t="shared" si="1"/>
        <v>-2.2906914598552604E-2</v>
      </c>
      <c r="O55">
        <f t="shared" si="2"/>
        <v>-0.91627658394210409</v>
      </c>
    </row>
    <row r="56" spans="1:15" x14ac:dyDescent="0.4">
      <c r="A56" t="s">
        <v>76</v>
      </c>
      <c r="B56">
        <v>3814</v>
      </c>
      <c r="K56" t="s">
        <v>25</v>
      </c>
      <c r="L56" t="str">
        <f>A15</f>
        <v>A7</v>
      </c>
      <c r="M56">
        <f>B15</f>
        <v>3337</v>
      </c>
      <c r="N56" s="8">
        <f t="shared" si="1"/>
        <v>-9.7476232334266395E-3</v>
      </c>
      <c r="O56">
        <f t="shared" si="2"/>
        <v>-0.38990492933706555</v>
      </c>
    </row>
    <row r="57" spans="1:15" x14ac:dyDescent="0.4">
      <c r="A57" t="s">
        <v>94</v>
      </c>
      <c r="B57">
        <v>4403</v>
      </c>
      <c r="K57" t="s">
        <v>34</v>
      </c>
      <c r="L57" t="str">
        <f>A16</f>
        <v>A8</v>
      </c>
      <c r="M57">
        <f>B16</f>
        <v>3325</v>
      </c>
      <c r="N57" s="8">
        <f t="shared" si="1"/>
        <v>-1.5596197173482623E-2</v>
      </c>
      <c r="O57">
        <f t="shared" si="2"/>
        <v>-0.62384788693930493</v>
      </c>
    </row>
    <row r="58" spans="1:15" x14ac:dyDescent="0.4">
      <c r="A58" t="s">
        <v>95</v>
      </c>
      <c r="B58">
        <v>3334</v>
      </c>
      <c r="K58" t="s">
        <v>35</v>
      </c>
      <c r="L58" t="str">
        <f>A28</f>
        <v>B8</v>
      </c>
      <c r="M58">
        <f>B28</f>
        <v>3371</v>
      </c>
      <c r="N58" s="8">
        <f t="shared" si="1"/>
        <v>6.8233362633986477E-3</v>
      </c>
      <c r="O58">
        <f t="shared" si="2"/>
        <v>0.27293345053594592</v>
      </c>
    </row>
    <row r="59" spans="1:15" x14ac:dyDescent="0.4">
      <c r="A59" t="s">
        <v>96</v>
      </c>
      <c r="B59">
        <v>23987</v>
      </c>
      <c r="K59" t="s">
        <v>36</v>
      </c>
      <c r="L59" t="str">
        <f>A40</f>
        <v>C8</v>
      </c>
      <c r="M59">
        <f>B40</f>
        <v>3591</v>
      </c>
      <c r="N59" s="8">
        <f t="shared" si="1"/>
        <v>0.11404719183109169</v>
      </c>
      <c r="O59">
        <f t="shared" si="2"/>
        <v>4.5618876732436675</v>
      </c>
    </row>
    <row r="60" spans="1:15" x14ac:dyDescent="0.4">
      <c r="A60" t="s">
        <v>13</v>
      </c>
      <c r="B60">
        <v>3531</v>
      </c>
      <c r="K60" t="s">
        <v>37</v>
      </c>
      <c r="L60" t="str">
        <f>A52</f>
        <v>D8</v>
      </c>
      <c r="M60">
        <f>B52</f>
        <v>4972</v>
      </c>
      <c r="N60" s="8">
        <f t="shared" si="1"/>
        <v>0.78712057609920116</v>
      </c>
      <c r="O60">
        <f t="shared" si="2"/>
        <v>31.484823043968046</v>
      </c>
    </row>
    <row r="61" spans="1:15" x14ac:dyDescent="0.4">
      <c r="A61" t="s">
        <v>21</v>
      </c>
      <c r="B61">
        <v>3324</v>
      </c>
      <c r="K61" t="s">
        <v>38</v>
      </c>
      <c r="L61" t="str">
        <f>A64</f>
        <v>E8</v>
      </c>
      <c r="M61">
        <f>B64</f>
        <v>19439</v>
      </c>
      <c r="N61" s="8">
        <f t="shared" si="1"/>
        <v>7.8380638419983608</v>
      </c>
      <c r="O61">
        <f t="shared" si="2"/>
        <v>313.52255367993445</v>
      </c>
    </row>
    <row r="62" spans="1:15" x14ac:dyDescent="0.4">
      <c r="A62" t="s">
        <v>29</v>
      </c>
      <c r="B62">
        <v>5891</v>
      </c>
      <c r="K62" t="s">
        <v>30</v>
      </c>
      <c r="L62" t="str">
        <f>A76</f>
        <v>F8</v>
      </c>
      <c r="M62">
        <f>B76</f>
        <v>33312</v>
      </c>
      <c r="N62" s="8">
        <f t="shared" si="1"/>
        <v>14.59950269786475</v>
      </c>
      <c r="O62">
        <f t="shared" si="2"/>
        <v>583.98010791459001</v>
      </c>
    </row>
    <row r="63" spans="1:15" x14ac:dyDescent="0.4">
      <c r="A63" t="s">
        <v>38</v>
      </c>
      <c r="B63">
        <v>3386</v>
      </c>
      <c r="K63" t="s">
        <v>39</v>
      </c>
      <c r="L63" t="str">
        <f>A88</f>
        <v>G8</v>
      </c>
      <c r="M63">
        <f>B88</f>
        <v>34533</v>
      </c>
      <c r="N63" s="8">
        <f t="shared" si="1"/>
        <v>15.194595096265447</v>
      </c>
      <c r="O63">
        <f t="shared" si="2"/>
        <v>607.78380385061791</v>
      </c>
    </row>
    <row r="64" spans="1:15" x14ac:dyDescent="0.4">
      <c r="A64" t="s">
        <v>45</v>
      </c>
      <c r="B64">
        <v>19439</v>
      </c>
      <c r="K64" t="s">
        <v>40</v>
      </c>
      <c r="L64" t="str">
        <f>A100</f>
        <v>H8</v>
      </c>
      <c r="M64">
        <f>B100</f>
        <v>26916</v>
      </c>
      <c r="N64" s="8">
        <f t="shared" si="1"/>
        <v>11.482212787814911</v>
      </c>
      <c r="O64">
        <f t="shared" si="2"/>
        <v>459.28851151259641</v>
      </c>
    </row>
    <row r="65" spans="1:15" x14ac:dyDescent="0.4">
      <c r="A65" t="s">
        <v>53</v>
      </c>
      <c r="B65">
        <v>5401</v>
      </c>
      <c r="K65" t="s">
        <v>48</v>
      </c>
      <c r="L65" t="str">
        <f>A101</f>
        <v>H9</v>
      </c>
      <c r="M65">
        <f>B101</f>
        <v>17171</v>
      </c>
      <c r="N65" s="8">
        <f t="shared" si="1"/>
        <v>6.7326833673277804</v>
      </c>
      <c r="O65">
        <f t="shared" si="2"/>
        <v>269.30733469311122</v>
      </c>
    </row>
    <row r="66" spans="1:15" x14ac:dyDescent="0.4">
      <c r="A66" t="s">
        <v>61</v>
      </c>
      <c r="B66">
        <v>3313</v>
      </c>
      <c r="K66" t="s">
        <v>47</v>
      </c>
      <c r="L66" t="str">
        <f>A89</f>
        <v>G9</v>
      </c>
      <c r="M66">
        <f>B89</f>
        <v>8923</v>
      </c>
      <c r="N66" s="8">
        <f t="shared" si="1"/>
        <v>2.712763545862634</v>
      </c>
      <c r="O66">
        <f t="shared" si="2"/>
        <v>108.51054183450536</v>
      </c>
    </row>
    <row r="67" spans="1:15" x14ac:dyDescent="0.4">
      <c r="A67" t="s">
        <v>69</v>
      </c>
      <c r="B67">
        <v>23758</v>
      </c>
      <c r="K67" t="s">
        <v>46</v>
      </c>
      <c r="L67" t="str">
        <f>A77</f>
        <v>F9</v>
      </c>
      <c r="M67">
        <f>B77</f>
        <v>6977</v>
      </c>
      <c r="N67" s="8">
        <f t="shared" si="1"/>
        <v>1.7643198052502218</v>
      </c>
      <c r="O67">
        <f t="shared" si="2"/>
        <v>70.57279221000887</v>
      </c>
    </row>
    <row r="68" spans="1:15" x14ac:dyDescent="0.4">
      <c r="A68" t="s">
        <v>77</v>
      </c>
      <c r="B68">
        <v>3919</v>
      </c>
      <c r="K68" t="s">
        <v>45</v>
      </c>
      <c r="L68" t="str">
        <f>A65</f>
        <v>E9</v>
      </c>
      <c r="M68">
        <f>B65</f>
        <v>5401</v>
      </c>
      <c r="N68" s="8">
        <f t="shared" si="1"/>
        <v>0.99620709445620259</v>
      </c>
      <c r="O68">
        <f t="shared" si="2"/>
        <v>39.848283778248103</v>
      </c>
    </row>
    <row r="69" spans="1:15" x14ac:dyDescent="0.4">
      <c r="A69" t="s">
        <v>97</v>
      </c>
      <c r="B69">
        <v>3588</v>
      </c>
      <c r="K69" t="s">
        <v>44</v>
      </c>
      <c r="L69" t="str">
        <f>A53</f>
        <v>D9</v>
      </c>
      <c r="M69">
        <f>B53</f>
        <v>4147</v>
      </c>
      <c r="N69" s="8">
        <f t="shared" si="1"/>
        <v>0.38503111772035226</v>
      </c>
      <c r="O69">
        <f t="shared" si="2"/>
        <v>15.40124470881409</v>
      </c>
    </row>
    <row r="70" spans="1:15" x14ac:dyDescent="0.4">
      <c r="A70" t="s">
        <v>98</v>
      </c>
      <c r="B70">
        <v>3422</v>
      </c>
      <c r="K70" t="s">
        <v>43</v>
      </c>
      <c r="L70" t="str">
        <f>A41</f>
        <v>C9</v>
      </c>
      <c r="M70">
        <f>B41</f>
        <v>3802</v>
      </c>
      <c r="N70" s="8">
        <f t="shared" si="1"/>
        <v>0.21688461694374273</v>
      </c>
      <c r="O70">
        <f t="shared" si="2"/>
        <v>8.6753846777497081</v>
      </c>
    </row>
    <row r="71" spans="1:15" x14ac:dyDescent="0.4">
      <c r="A71" t="s">
        <v>99</v>
      </c>
      <c r="B71">
        <v>30537</v>
      </c>
      <c r="K71" t="s">
        <v>42</v>
      </c>
      <c r="L71" t="str">
        <f>A29</f>
        <v>B9</v>
      </c>
      <c r="M71">
        <f>B29</f>
        <v>3914</v>
      </c>
      <c r="N71" s="8">
        <f t="shared" si="1"/>
        <v>0.27147130705093192</v>
      </c>
      <c r="O71">
        <f t="shared" si="2"/>
        <v>10.858852282037276</v>
      </c>
    </row>
    <row r="72" spans="1:15" x14ac:dyDescent="0.4">
      <c r="A72" t="s">
        <v>14</v>
      </c>
      <c r="B72">
        <v>3381</v>
      </c>
      <c r="K72" t="s">
        <v>41</v>
      </c>
      <c r="L72" t="str">
        <f>A17</f>
        <v>A9</v>
      </c>
      <c r="M72">
        <f>B17</f>
        <v>3898</v>
      </c>
      <c r="N72" s="8">
        <f t="shared" si="1"/>
        <v>0.26367320846419062</v>
      </c>
      <c r="O72">
        <f t="shared" si="2"/>
        <v>10.546928338567625</v>
      </c>
    </row>
    <row r="73" spans="1:15" x14ac:dyDescent="0.4">
      <c r="A73" t="s">
        <v>22</v>
      </c>
      <c r="B73">
        <v>3301</v>
      </c>
      <c r="K73" t="s">
        <v>49</v>
      </c>
      <c r="L73" t="str">
        <f>A18</f>
        <v>A10</v>
      </c>
      <c r="M73">
        <f>B18</f>
        <v>3721</v>
      </c>
      <c r="N73" s="8">
        <f t="shared" si="1"/>
        <v>0.17740674284836486</v>
      </c>
      <c r="O73">
        <f t="shared" si="2"/>
        <v>7.0962697139345945</v>
      </c>
    </row>
    <row r="74" spans="1:15" x14ac:dyDescent="0.4">
      <c r="A74" t="s">
        <v>32</v>
      </c>
      <c r="B74">
        <v>4552</v>
      </c>
      <c r="K74" t="s">
        <v>50</v>
      </c>
      <c r="L74" t="str">
        <f>A30</f>
        <v>B10</v>
      </c>
      <c r="M74">
        <f>B30</f>
        <v>3429</v>
      </c>
      <c r="N74" s="8">
        <f t="shared" ref="N74:N96" si="3">(M74-I$15)/I$16</f>
        <v>3.5091443640335902E-2</v>
      </c>
      <c r="O74">
        <f t="shared" ref="O74:O96" si="4">N74*40</f>
        <v>1.403657745613436</v>
      </c>
    </row>
    <row r="75" spans="1:15" x14ac:dyDescent="0.4">
      <c r="A75" t="s">
        <v>30</v>
      </c>
      <c r="B75">
        <v>3550</v>
      </c>
      <c r="K75" t="s">
        <v>51</v>
      </c>
      <c r="L75" t="str">
        <f>A42</f>
        <v>C10</v>
      </c>
      <c r="M75">
        <f>B42</f>
        <v>3353</v>
      </c>
      <c r="N75" s="8">
        <f t="shared" si="3"/>
        <v>-1.9495246466853279E-3</v>
      </c>
      <c r="O75">
        <f t="shared" si="4"/>
        <v>-7.7980985867413116E-2</v>
      </c>
    </row>
    <row r="76" spans="1:15" x14ac:dyDescent="0.4">
      <c r="A76" t="s">
        <v>46</v>
      </c>
      <c r="B76">
        <v>33312</v>
      </c>
      <c r="K76" t="s">
        <v>52</v>
      </c>
      <c r="L76" t="str">
        <f>A54</f>
        <v>D10</v>
      </c>
      <c r="M76">
        <f>B54</f>
        <v>3305</v>
      </c>
      <c r="N76" s="8">
        <f t="shared" si="3"/>
        <v>-2.5343820406909263E-2</v>
      </c>
      <c r="O76">
        <f t="shared" si="4"/>
        <v>-1.0137528162763705</v>
      </c>
    </row>
    <row r="77" spans="1:15" x14ac:dyDescent="0.4">
      <c r="A77" t="s">
        <v>54</v>
      </c>
      <c r="B77">
        <v>6977</v>
      </c>
      <c r="K77" t="s">
        <v>53</v>
      </c>
      <c r="L77" t="str">
        <f>A66</f>
        <v>E10</v>
      </c>
      <c r="M77">
        <f>B66</f>
        <v>3313</v>
      </c>
      <c r="N77" s="8">
        <f t="shared" si="3"/>
        <v>-2.1444771113538607E-2</v>
      </c>
      <c r="O77">
        <f t="shared" si="4"/>
        <v>-0.85779084454154431</v>
      </c>
    </row>
    <row r="78" spans="1:15" x14ac:dyDescent="0.4">
      <c r="A78" t="s">
        <v>62</v>
      </c>
      <c r="B78">
        <v>3317</v>
      </c>
      <c r="K78" t="s">
        <v>54</v>
      </c>
      <c r="L78" t="str">
        <f>A78</f>
        <v>F10</v>
      </c>
      <c r="M78">
        <f>B78</f>
        <v>3317</v>
      </c>
      <c r="N78" s="8">
        <f t="shared" si="3"/>
        <v>-1.9495246466853279E-2</v>
      </c>
      <c r="O78">
        <f t="shared" si="4"/>
        <v>-0.77980985867413111</v>
      </c>
    </row>
    <row r="79" spans="1:15" x14ac:dyDescent="0.4">
      <c r="A79" t="s">
        <v>70</v>
      </c>
      <c r="B79">
        <v>17885</v>
      </c>
      <c r="K79" t="s">
        <v>55</v>
      </c>
      <c r="L79" t="str">
        <f>A90</f>
        <v>G10</v>
      </c>
      <c r="M79">
        <f>B90</f>
        <v>3415</v>
      </c>
      <c r="N79" s="8">
        <f t="shared" si="3"/>
        <v>2.8268107376937256E-2</v>
      </c>
      <c r="O79">
        <f t="shared" si="4"/>
        <v>1.1307242950774903</v>
      </c>
    </row>
    <row r="80" spans="1:15" x14ac:dyDescent="0.4">
      <c r="A80" t="s">
        <v>78</v>
      </c>
      <c r="B80">
        <v>3856</v>
      </c>
      <c r="K80" t="s">
        <v>56</v>
      </c>
      <c r="L80" t="str">
        <f>A102</f>
        <v>H10</v>
      </c>
      <c r="M80">
        <f>B102</f>
        <v>3441</v>
      </c>
      <c r="N80" s="8">
        <f t="shared" si="3"/>
        <v>4.0940017580391889E-2</v>
      </c>
      <c r="O80">
        <f t="shared" si="4"/>
        <v>1.6376007032156756</v>
      </c>
    </row>
    <row r="81" spans="1:15" x14ac:dyDescent="0.4">
      <c r="A81" t="s">
        <v>100</v>
      </c>
      <c r="B81">
        <v>3357</v>
      </c>
      <c r="K81" t="s">
        <v>64</v>
      </c>
      <c r="L81" t="str">
        <f>A103</f>
        <v>H11</v>
      </c>
      <c r="M81">
        <f>B103</f>
        <v>3746</v>
      </c>
      <c r="N81" s="8">
        <f t="shared" si="3"/>
        <v>0.18959127189014816</v>
      </c>
      <c r="O81">
        <f t="shared" si="4"/>
        <v>7.583650875605926</v>
      </c>
    </row>
    <row r="82" spans="1:15" x14ac:dyDescent="0.4">
      <c r="A82" t="s">
        <v>101</v>
      </c>
      <c r="B82">
        <v>3736</v>
      </c>
      <c r="K82" t="s">
        <v>63</v>
      </c>
      <c r="L82" t="str">
        <f>A91</f>
        <v>G11</v>
      </c>
      <c r="M82">
        <f>B91</f>
        <v>5366</v>
      </c>
      <c r="N82" s="8">
        <f t="shared" si="3"/>
        <v>0.97914875379770594</v>
      </c>
      <c r="O82">
        <f t="shared" si="4"/>
        <v>39.165950151908234</v>
      </c>
    </row>
    <row r="83" spans="1:15" x14ac:dyDescent="0.4">
      <c r="A83" t="s">
        <v>102</v>
      </c>
      <c r="B83">
        <v>28651</v>
      </c>
      <c r="K83" t="s">
        <v>62</v>
      </c>
      <c r="L83" t="str">
        <f>A79</f>
        <v>F11</v>
      </c>
      <c r="M83">
        <f>B79</f>
        <v>17885</v>
      </c>
      <c r="N83" s="8">
        <f t="shared" si="3"/>
        <v>7.0806735167611112</v>
      </c>
      <c r="O83">
        <f t="shared" si="4"/>
        <v>283.22694067044443</v>
      </c>
    </row>
    <row r="84" spans="1:15" x14ac:dyDescent="0.4">
      <c r="A84" t="s">
        <v>15</v>
      </c>
      <c r="B84">
        <v>3291</v>
      </c>
      <c r="K84" t="s">
        <v>61</v>
      </c>
      <c r="L84" t="str">
        <f>A67</f>
        <v>E11</v>
      </c>
      <c r="M84">
        <f>B67</f>
        <v>23758</v>
      </c>
      <c r="N84" s="8">
        <f t="shared" si="3"/>
        <v>9.9430630792568433</v>
      </c>
      <c r="O84">
        <f t="shared" si="4"/>
        <v>397.72252317027375</v>
      </c>
    </row>
    <row r="85" spans="1:15" x14ac:dyDescent="0.4">
      <c r="A85" t="s">
        <v>23</v>
      </c>
      <c r="B85">
        <v>3302</v>
      </c>
      <c r="K85" t="s">
        <v>60</v>
      </c>
      <c r="L85" t="str">
        <f>A55</f>
        <v>D11</v>
      </c>
      <c r="M85">
        <f>B55</f>
        <v>23098</v>
      </c>
      <c r="N85" s="8">
        <f t="shared" si="3"/>
        <v>9.6213915125537657</v>
      </c>
      <c r="O85">
        <f t="shared" si="4"/>
        <v>384.85566050215061</v>
      </c>
    </row>
    <row r="86" spans="1:15" x14ac:dyDescent="0.4">
      <c r="A86" t="s">
        <v>31</v>
      </c>
      <c r="B86">
        <v>4026</v>
      </c>
      <c r="K86" t="s">
        <v>59</v>
      </c>
      <c r="L86" t="str">
        <f>A43</f>
        <v>C11</v>
      </c>
      <c r="M86">
        <f>B43</f>
        <v>29387</v>
      </c>
      <c r="N86" s="8">
        <f t="shared" si="3"/>
        <v>12.686531638304771</v>
      </c>
      <c r="O86">
        <f t="shared" si="4"/>
        <v>507.46126553219085</v>
      </c>
    </row>
    <row r="87" spans="1:15" x14ac:dyDescent="0.4">
      <c r="A87" t="s">
        <v>39</v>
      </c>
      <c r="B87">
        <v>3679</v>
      </c>
      <c r="K87" t="s">
        <v>58</v>
      </c>
      <c r="L87" t="str">
        <f>A31</f>
        <v>B11</v>
      </c>
      <c r="M87">
        <f>B31</f>
        <v>17566</v>
      </c>
      <c r="N87" s="8">
        <f t="shared" si="3"/>
        <v>6.9251989261879565</v>
      </c>
      <c r="O87">
        <f t="shared" si="4"/>
        <v>277.00795704751829</v>
      </c>
    </row>
    <row r="88" spans="1:15" x14ac:dyDescent="0.4">
      <c r="A88" t="s">
        <v>47</v>
      </c>
      <c r="B88">
        <v>34533</v>
      </c>
      <c r="K88" t="s">
        <v>57</v>
      </c>
      <c r="L88" t="str">
        <f>A19</f>
        <v>A11</v>
      </c>
      <c r="M88">
        <f>B19</f>
        <v>8728</v>
      </c>
      <c r="N88" s="8">
        <f t="shared" si="3"/>
        <v>2.6177242193367243</v>
      </c>
      <c r="O88">
        <f t="shared" si="4"/>
        <v>104.70896877346897</v>
      </c>
    </row>
    <row r="89" spans="1:15" x14ac:dyDescent="0.4">
      <c r="A89" t="s">
        <v>55</v>
      </c>
      <c r="B89">
        <v>8923</v>
      </c>
      <c r="K89" t="s">
        <v>65</v>
      </c>
      <c r="L89" t="str">
        <f>A20</f>
        <v>A12</v>
      </c>
      <c r="M89">
        <f>B20</f>
        <v>6384</v>
      </c>
      <c r="N89" s="8">
        <f t="shared" si="3"/>
        <v>1.475302776379122</v>
      </c>
      <c r="O89">
        <f t="shared" si="4"/>
        <v>59.01211105516488</v>
      </c>
    </row>
    <row r="90" spans="1:15" x14ac:dyDescent="0.4">
      <c r="A90" t="s">
        <v>63</v>
      </c>
      <c r="B90">
        <v>3415</v>
      </c>
      <c r="K90" t="s">
        <v>66</v>
      </c>
      <c r="L90" t="str">
        <f>A32</f>
        <v>B12</v>
      </c>
      <c r="M90">
        <f>B32</f>
        <v>4809</v>
      </c>
      <c r="N90" s="8">
        <f t="shared" si="3"/>
        <v>0.70767744674677402</v>
      </c>
      <c r="O90">
        <f t="shared" si="4"/>
        <v>28.307097869870962</v>
      </c>
    </row>
    <row r="91" spans="1:15" x14ac:dyDescent="0.4">
      <c r="A91" t="s">
        <v>71</v>
      </c>
      <c r="B91">
        <v>5366</v>
      </c>
      <c r="K91" t="s">
        <v>67</v>
      </c>
      <c r="L91" t="str">
        <f>A44</f>
        <v>C12</v>
      </c>
      <c r="M91">
        <f>B44</f>
        <v>4106</v>
      </c>
      <c r="N91" s="8">
        <f t="shared" si="3"/>
        <v>0.36504849009182766</v>
      </c>
      <c r="O91">
        <f t="shared" si="4"/>
        <v>14.601939603673106</v>
      </c>
    </row>
    <row r="92" spans="1:15" x14ac:dyDescent="0.4">
      <c r="A92" t="s">
        <v>79</v>
      </c>
      <c r="B92">
        <v>3500</v>
      </c>
      <c r="K92" t="s">
        <v>68</v>
      </c>
      <c r="L92" t="str">
        <f>A56</f>
        <v>D12</v>
      </c>
      <c r="M92">
        <f>B56</f>
        <v>3814</v>
      </c>
      <c r="N92" s="8">
        <f t="shared" si="3"/>
        <v>0.22273319088379873</v>
      </c>
      <c r="O92">
        <f t="shared" si="4"/>
        <v>8.9093276353519499</v>
      </c>
    </row>
    <row r="93" spans="1:15" x14ac:dyDescent="0.4">
      <c r="A93" t="s">
        <v>103</v>
      </c>
      <c r="B93">
        <v>3375</v>
      </c>
      <c r="K93" t="s">
        <v>69</v>
      </c>
      <c r="L93" t="str">
        <f>A68</f>
        <v>E12</v>
      </c>
      <c r="M93">
        <f>B68</f>
        <v>3919</v>
      </c>
      <c r="N93" s="8">
        <f t="shared" si="3"/>
        <v>0.27390821285928857</v>
      </c>
      <c r="O93">
        <f t="shared" si="4"/>
        <v>10.956328514371542</v>
      </c>
    </row>
    <row r="94" spans="1:15" x14ac:dyDescent="0.4">
      <c r="A94" t="s">
        <v>104</v>
      </c>
      <c r="B94">
        <v>4768</v>
      </c>
      <c r="K94" t="s">
        <v>70</v>
      </c>
      <c r="L94" t="str">
        <f>A80</f>
        <v>F12</v>
      </c>
      <c r="M94">
        <f>B80</f>
        <v>3856</v>
      </c>
      <c r="N94" s="8">
        <f t="shared" si="3"/>
        <v>0.24320319967399467</v>
      </c>
      <c r="O94">
        <f t="shared" si="4"/>
        <v>9.7281279869597874</v>
      </c>
    </row>
    <row r="95" spans="1:15" x14ac:dyDescent="0.4">
      <c r="A95" t="s">
        <v>105</v>
      </c>
      <c r="B95">
        <v>12880</v>
      </c>
      <c r="K95" t="s">
        <v>71</v>
      </c>
      <c r="L95" t="str">
        <f>A92</f>
        <v>G12</v>
      </c>
      <c r="M95">
        <f>B92</f>
        <v>3500</v>
      </c>
      <c r="N95" s="8">
        <f t="shared" si="3"/>
        <v>6.969550611900048E-2</v>
      </c>
      <c r="O95">
        <f t="shared" si="4"/>
        <v>2.7878202447600193</v>
      </c>
    </row>
    <row r="96" spans="1:15" x14ac:dyDescent="0.4">
      <c r="A96" t="s">
        <v>16</v>
      </c>
      <c r="B96">
        <v>3292</v>
      </c>
      <c r="K96" t="s">
        <v>72</v>
      </c>
      <c r="L96" t="str">
        <f>A104</f>
        <v>H12</v>
      </c>
      <c r="M96">
        <f>B104</f>
        <v>3462</v>
      </c>
      <c r="N96" s="8">
        <f t="shared" si="3"/>
        <v>5.1175021975489857E-2</v>
      </c>
      <c r="O96">
        <f t="shared" si="4"/>
        <v>2.0470008790195942</v>
      </c>
    </row>
    <row r="97" spans="1:2" x14ac:dyDescent="0.4">
      <c r="A97" t="s">
        <v>24</v>
      </c>
      <c r="B97">
        <v>3897</v>
      </c>
    </row>
    <row r="98" spans="1:2" x14ac:dyDescent="0.4">
      <c r="A98" t="s">
        <v>33</v>
      </c>
      <c r="B98">
        <v>3666</v>
      </c>
    </row>
    <row r="99" spans="1:2" x14ac:dyDescent="0.4">
      <c r="A99" t="s">
        <v>40</v>
      </c>
      <c r="B99">
        <v>3906</v>
      </c>
    </row>
    <row r="100" spans="1:2" x14ac:dyDescent="0.4">
      <c r="A100" t="s">
        <v>48</v>
      </c>
      <c r="B100">
        <v>26916</v>
      </c>
    </row>
    <row r="101" spans="1:2" x14ac:dyDescent="0.4">
      <c r="A101" t="s">
        <v>56</v>
      </c>
      <c r="B101">
        <v>17171</v>
      </c>
    </row>
    <row r="102" spans="1:2" x14ac:dyDescent="0.4">
      <c r="A102" t="s">
        <v>64</v>
      </c>
      <c r="B102">
        <v>3441</v>
      </c>
    </row>
    <row r="103" spans="1:2" x14ac:dyDescent="0.4">
      <c r="A103" t="s">
        <v>72</v>
      </c>
      <c r="B103">
        <v>3746</v>
      </c>
    </row>
    <row r="104" spans="1:2" x14ac:dyDescent="0.4">
      <c r="A104" t="s">
        <v>80</v>
      </c>
      <c r="B104">
        <v>3462</v>
      </c>
    </row>
  </sheetData>
  <pageMargins left="0.75" right="0.75" top="1" bottom="1" header="0.5" footer="0.5"/>
  <headerFooter alignWithMargin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89"/>
  <sheetViews>
    <sheetView tabSelected="1" topLeftCell="C55" workbookViewId="0">
      <selection activeCell="G68" sqref="G68:G89"/>
    </sheetView>
  </sheetViews>
  <sheetFormatPr defaultRowHeight="12.7" x14ac:dyDescent="0.4"/>
  <cols>
    <col min="2" max="2" width="15.41015625" customWidth="1"/>
    <col min="3" max="3" width="13.1171875" style="2" customWidth="1"/>
    <col min="4" max="6" width="10.1171875" customWidth="1"/>
    <col min="7" max="8" width="14.703125" customWidth="1"/>
    <col min="9" max="9" width="15.29296875" bestFit="1" customWidth="1"/>
    <col min="10" max="10" width="15.703125" bestFit="1" customWidth="1"/>
    <col min="11" max="11" width="12" bestFit="1" customWidth="1"/>
    <col min="12" max="12" width="15.1171875" bestFit="1" customWidth="1"/>
  </cols>
  <sheetData>
    <row r="1" spans="1:15" x14ac:dyDescent="0.4">
      <c r="A1" t="s">
        <v>108</v>
      </c>
      <c r="B1" t="s">
        <v>106</v>
      </c>
      <c r="C1" s="2" t="s">
        <v>81</v>
      </c>
      <c r="D1" t="s">
        <v>5</v>
      </c>
      <c r="E1" t="s">
        <v>6</v>
      </c>
      <c r="F1" t="s">
        <v>7</v>
      </c>
      <c r="G1" t="s">
        <v>8</v>
      </c>
      <c r="H1" t="s">
        <v>4</v>
      </c>
      <c r="I1" s="3" t="s">
        <v>117</v>
      </c>
      <c r="J1" s="3" t="s">
        <v>111</v>
      </c>
      <c r="K1" s="3" t="s">
        <v>112</v>
      </c>
      <c r="L1" s="3" t="s">
        <v>113</v>
      </c>
      <c r="M1" s="13"/>
      <c r="N1" s="14"/>
      <c r="O1" s="14"/>
    </row>
    <row r="2" spans="1:15" x14ac:dyDescent="0.4">
      <c r="A2" s="7">
        <v>1</v>
      </c>
      <c r="B2" s="7" t="s">
        <v>82</v>
      </c>
      <c r="C2" s="7" t="s">
        <v>83</v>
      </c>
      <c r="D2" s="7">
        <f>'Plate 1'!N9</f>
        <v>-1.6641773503608279E-2</v>
      </c>
      <c r="E2" s="7">
        <f>'Plate 2'!N9</f>
        <v>-2.7772114163271664E-2</v>
      </c>
      <c r="F2" s="7">
        <f>'Plate 3'!N9</f>
        <v>-1.5108816011811292E-2</v>
      </c>
      <c r="G2" s="7">
        <f>AVERAGE(D2:F2)</f>
        <v>-1.984090122623041E-2</v>
      </c>
      <c r="H2" s="7">
        <f>STDEV(D2:F2)</f>
        <v>6.9112657058915117E-3</v>
      </c>
      <c r="I2" s="7">
        <f>G2*40</f>
        <v>-0.79363604904921647</v>
      </c>
      <c r="L2" s="9" t="s">
        <v>116</v>
      </c>
      <c r="M2" s="3"/>
      <c r="N2" s="3"/>
      <c r="O2" s="3"/>
    </row>
    <row r="3" spans="1:15" x14ac:dyDescent="0.4">
      <c r="A3" s="7">
        <v>2</v>
      </c>
      <c r="B3" s="7" t="s">
        <v>85</v>
      </c>
      <c r="C3" s="7" t="s">
        <v>86</v>
      </c>
      <c r="D3" s="7">
        <f>'Plate 1'!N10</f>
        <v>-1.5361637080253794E-2</v>
      </c>
      <c r="E3" s="7">
        <f>'Plate 2'!N10</f>
        <v>-2.8206053447072783E-2</v>
      </c>
      <c r="F3" s="7">
        <f>'Plate 3'!N10</f>
        <v>-1.6083578335153954E-2</v>
      </c>
      <c r="G3" s="7">
        <f t="shared" ref="G3:G66" si="0">AVERAGE(D3:F3)</f>
        <v>-1.9883756287493511E-2</v>
      </c>
      <c r="H3" s="7">
        <f t="shared" ref="H3:H66" si="1">STDEV(D3:F3)</f>
        <v>7.2163545023188561E-3</v>
      </c>
      <c r="I3" s="7">
        <f t="shared" ref="I3:I66" si="2">G3*40</f>
        <v>-0.79535025149974037</v>
      </c>
      <c r="M3" s="3"/>
      <c r="N3" s="10"/>
      <c r="O3" s="11"/>
    </row>
    <row r="4" spans="1:15" x14ac:dyDescent="0.4">
      <c r="A4" s="7">
        <v>3</v>
      </c>
      <c r="B4" s="7" t="s">
        <v>88</v>
      </c>
      <c r="C4" s="7" t="s">
        <v>89</v>
      </c>
      <c r="D4" s="7">
        <f>'Plate 1'!N11</f>
        <v>-2.4749304184853334E-2</v>
      </c>
      <c r="E4" s="7">
        <f>'Plate 2'!N11</f>
        <v>-3.9054535542100775E-2</v>
      </c>
      <c r="F4" s="7">
        <f>'Plate 3'!N11</f>
        <v>-2.5831201568580594E-2</v>
      </c>
      <c r="G4" s="7">
        <f t="shared" si="0"/>
        <v>-2.987834709851157E-2</v>
      </c>
      <c r="H4" s="7">
        <f t="shared" si="1"/>
        <v>7.9652025241938301E-3</v>
      </c>
      <c r="I4" s="7">
        <f t="shared" si="2"/>
        <v>-1.1951338839404628</v>
      </c>
      <c r="M4" s="3"/>
      <c r="N4" s="10"/>
      <c r="O4" s="11"/>
    </row>
    <row r="5" spans="1:15" x14ac:dyDescent="0.4">
      <c r="A5" s="7">
        <v>4</v>
      </c>
      <c r="B5" s="7" t="s">
        <v>91</v>
      </c>
      <c r="C5" s="7" t="s">
        <v>92</v>
      </c>
      <c r="D5" s="7">
        <f>'Plate 1'!N12</f>
        <v>1.1094515669072184E-2</v>
      </c>
      <c r="E5" s="7">
        <f>'Plate 2'!N12</f>
        <v>2.1696964190055985E-3</v>
      </c>
      <c r="F5" s="7">
        <f>'Plate 3'!N12</f>
        <v>1.4134053688468628E-2</v>
      </c>
      <c r="G5" s="7">
        <f t="shared" si="0"/>
        <v>9.1327552588488028E-3</v>
      </c>
      <c r="H5" s="7">
        <f t="shared" si="1"/>
        <v>6.218749001863485E-3</v>
      </c>
      <c r="I5" s="7">
        <f t="shared" si="2"/>
        <v>0.36531021035395211</v>
      </c>
      <c r="M5" s="3"/>
      <c r="N5" s="10"/>
      <c r="O5" s="11"/>
    </row>
    <row r="6" spans="1:15" x14ac:dyDescent="0.4">
      <c r="A6" s="7">
        <v>5</v>
      </c>
      <c r="B6" s="7" t="s">
        <v>94</v>
      </c>
      <c r="C6" s="7" t="s">
        <v>95</v>
      </c>
      <c r="D6" s="7">
        <f>'Plate 1'!N13</f>
        <v>4.0110941265107128E-2</v>
      </c>
      <c r="E6" s="7">
        <f>'Plate 2'!N13</f>
        <v>-2.1696964190055987E-2</v>
      </c>
      <c r="F6" s="7">
        <f>'Plate 3'!N13</f>
        <v>-1.1209766718440636E-2</v>
      </c>
      <c r="G6" s="7">
        <f t="shared" si="0"/>
        <v>2.4014034522035015E-3</v>
      </c>
      <c r="H6" s="7">
        <f t="shared" si="1"/>
        <v>3.3075704969800272E-2</v>
      </c>
      <c r="I6" s="7">
        <f t="shared" si="2"/>
        <v>9.6056138088140064E-2</v>
      </c>
      <c r="M6" s="12"/>
      <c r="N6" s="10"/>
      <c r="O6" s="11"/>
    </row>
    <row r="7" spans="1:15" x14ac:dyDescent="0.4">
      <c r="A7" s="7">
        <v>6</v>
      </c>
      <c r="B7" s="7" t="s">
        <v>97</v>
      </c>
      <c r="C7" s="7" t="s">
        <v>98</v>
      </c>
      <c r="D7" s="7">
        <f>'Plate 1'!N14</f>
        <v>2.3469167761498853E-2</v>
      </c>
      <c r="E7" s="7">
        <f>'Plate 2'!N14</f>
        <v>1.5187874933039192E-2</v>
      </c>
      <c r="F7" s="7">
        <f>'Plate 3'!N14</f>
        <v>3.1679775508636578E-2</v>
      </c>
      <c r="G7" s="7">
        <f t="shared" si="0"/>
        <v>2.3445606067724872E-2</v>
      </c>
      <c r="H7" s="7">
        <f t="shared" si="1"/>
        <v>8.2459755343990485E-3</v>
      </c>
      <c r="I7" s="7">
        <f t="shared" si="2"/>
        <v>0.93782424270899489</v>
      </c>
      <c r="M7" s="3"/>
      <c r="N7" s="10"/>
      <c r="O7" s="11"/>
    </row>
    <row r="8" spans="1:15" x14ac:dyDescent="0.4">
      <c r="A8" s="7">
        <v>7</v>
      </c>
      <c r="B8" s="7" t="s">
        <v>100</v>
      </c>
      <c r="C8" s="7" t="s">
        <v>101</v>
      </c>
      <c r="D8" s="7">
        <f>'Plate 1'!N15</f>
        <v>0.17111156858838253</v>
      </c>
      <c r="E8" s="7">
        <f>'Plate 2'!N15</f>
        <v>0.16272723142541989</v>
      </c>
      <c r="F8" s="7">
        <f>'Plate 3'!N15</f>
        <v>0.18471746027343483</v>
      </c>
      <c r="G8" s="7">
        <f t="shared" si="0"/>
        <v>0.1728520867624124</v>
      </c>
      <c r="H8" s="7">
        <f t="shared" si="1"/>
        <v>1.1097954488671024E-2</v>
      </c>
      <c r="I8" s="7">
        <f t="shared" si="2"/>
        <v>6.9140834704964957</v>
      </c>
      <c r="M8" s="3"/>
      <c r="N8" s="10"/>
      <c r="O8" s="11"/>
    </row>
    <row r="9" spans="1:15" x14ac:dyDescent="0.4">
      <c r="A9" s="7">
        <v>8</v>
      </c>
      <c r="B9" s="7" t="s">
        <v>103</v>
      </c>
      <c r="C9" s="7" t="s">
        <v>104</v>
      </c>
      <c r="D9" s="7">
        <f>'Plate 1'!N16</f>
        <v>0.6669510765676856</v>
      </c>
      <c r="E9" s="7">
        <f>'Plate 2'!N16</f>
        <v>0.64830528999887294</v>
      </c>
      <c r="F9" s="7">
        <f>'Plate 3'!N16</f>
        <v>0.68769481911824948</v>
      </c>
      <c r="G9" s="7">
        <f t="shared" si="0"/>
        <v>0.66765039522826941</v>
      </c>
      <c r="H9" s="7">
        <f t="shared" si="1"/>
        <v>1.9704074096575399E-2</v>
      </c>
      <c r="I9" s="7">
        <f t="shared" si="2"/>
        <v>26.706015809130776</v>
      </c>
      <c r="M9" s="3"/>
      <c r="N9" s="10"/>
      <c r="O9" s="11"/>
    </row>
    <row r="10" spans="1:15" x14ac:dyDescent="0.4">
      <c r="A10" s="7">
        <v>9</v>
      </c>
      <c r="B10" s="7" t="s">
        <v>104</v>
      </c>
      <c r="C10" s="7" t="s">
        <v>105</v>
      </c>
      <c r="D10" s="7">
        <f>'Plate 1'!N17</f>
        <v>4.4561548896969549</v>
      </c>
      <c r="E10" s="7">
        <f>'Plate 2'!N17</f>
        <v>4.4886679516387824</v>
      </c>
      <c r="F10" s="7">
        <f>'Plate 3'!N17</f>
        <v>4.6413308025960944</v>
      </c>
      <c r="G10" s="7">
        <f t="shared" si="0"/>
        <v>4.5287178813106106</v>
      </c>
      <c r="H10" s="7">
        <f t="shared" si="1"/>
        <v>9.8871266450603387E-2</v>
      </c>
      <c r="I10" s="7">
        <f t="shared" si="2"/>
        <v>181.14871525242444</v>
      </c>
      <c r="M10" s="3"/>
      <c r="N10" s="10"/>
      <c r="O10" s="11"/>
    </row>
    <row r="11" spans="1:15" x14ac:dyDescent="0.4">
      <c r="A11" s="7">
        <v>10</v>
      </c>
      <c r="B11" s="7" t="s">
        <v>101</v>
      </c>
      <c r="C11" s="7" t="s">
        <v>102</v>
      </c>
      <c r="D11" s="7">
        <f>'Plate 1'!N18</f>
        <v>11.737570865737254</v>
      </c>
      <c r="E11" s="7">
        <f>'Plate 2'!N18</f>
        <v>11.778413980213793</v>
      </c>
      <c r="F11" s="7">
        <f>'Plate 3'!N18</f>
        <v>12.327819103314672</v>
      </c>
      <c r="G11" s="7">
        <f t="shared" si="0"/>
        <v>11.94793464975524</v>
      </c>
      <c r="H11" s="7">
        <f t="shared" si="1"/>
        <v>0.32962279736411937</v>
      </c>
      <c r="I11" s="7">
        <f t="shared" si="2"/>
        <v>477.9173859902096</v>
      </c>
      <c r="M11" s="3"/>
      <c r="N11" s="10"/>
      <c r="O11" s="11"/>
    </row>
    <row r="12" spans="1:15" x14ac:dyDescent="0.4">
      <c r="A12" s="7">
        <v>11</v>
      </c>
      <c r="B12" s="7" t="s">
        <v>98</v>
      </c>
      <c r="C12" s="7" t="s">
        <v>99</v>
      </c>
      <c r="D12" s="7">
        <f>'Plate 1'!N19</f>
        <v>12.875612146099389</v>
      </c>
      <c r="E12" s="7">
        <f>'Plate 2'!N19</f>
        <v>12.769531304415551</v>
      </c>
      <c r="F12" s="7">
        <f>'Plate 3'!N19</f>
        <v>13.247019974226804</v>
      </c>
      <c r="G12" s="7">
        <f t="shared" si="0"/>
        <v>12.964054474913915</v>
      </c>
      <c r="H12" s="7">
        <f t="shared" si="1"/>
        <v>0.25072971821093015</v>
      </c>
      <c r="I12" s="7">
        <f t="shared" si="2"/>
        <v>518.56217899655667</v>
      </c>
      <c r="M12" s="3"/>
      <c r="N12" s="10"/>
      <c r="O12" s="11"/>
    </row>
    <row r="13" spans="1:15" x14ac:dyDescent="0.4">
      <c r="A13" s="7">
        <v>12</v>
      </c>
      <c r="B13" s="7" t="s">
        <v>95</v>
      </c>
      <c r="C13" s="7" t="s">
        <v>96</v>
      </c>
      <c r="D13" s="7">
        <f>'Plate 1'!N20</f>
        <v>9.5715800374214677</v>
      </c>
      <c r="E13" s="7">
        <f>'Plate 2'!N20</f>
        <v>9.7406351034837346</v>
      </c>
      <c r="F13" s="7">
        <f>'Plate 3'!N20</f>
        <v>10.054673365279578</v>
      </c>
      <c r="G13" s="7">
        <f t="shared" si="0"/>
        <v>9.7889628353949263</v>
      </c>
      <c r="H13" s="7">
        <f t="shared" si="1"/>
        <v>0.24514580989487877</v>
      </c>
      <c r="I13" s="7">
        <f t="shared" si="2"/>
        <v>391.55851341579705</v>
      </c>
      <c r="M13" s="12"/>
      <c r="N13" s="10"/>
      <c r="O13" s="11"/>
    </row>
    <row r="14" spans="1:15" x14ac:dyDescent="0.4">
      <c r="A14" s="7">
        <v>13</v>
      </c>
      <c r="B14" s="7" t="s">
        <v>92</v>
      </c>
      <c r="C14" s="7" t="s">
        <v>93</v>
      </c>
      <c r="D14" s="7">
        <f>'Plate 1'!N21</f>
        <v>4.8764663486983437</v>
      </c>
      <c r="E14" s="7">
        <f>'Plate 2'!N21</f>
        <v>4.91002299620967</v>
      </c>
      <c r="F14" s="7">
        <f>'Plate 3'!N21</f>
        <v>5.0156395347596776</v>
      </c>
      <c r="G14" s="7">
        <f t="shared" si="0"/>
        <v>4.9340429598892301</v>
      </c>
      <c r="H14" s="7">
        <f t="shared" si="1"/>
        <v>7.2629284183387197E-2</v>
      </c>
      <c r="I14" s="7">
        <f t="shared" si="2"/>
        <v>197.3617183955692</v>
      </c>
    </row>
    <row r="15" spans="1:15" x14ac:dyDescent="0.4">
      <c r="A15" s="7">
        <v>14</v>
      </c>
      <c r="B15" s="7" t="s">
        <v>89</v>
      </c>
      <c r="C15" s="7" t="s">
        <v>90</v>
      </c>
      <c r="D15" s="7">
        <f>'Plate 1'!N22</f>
        <v>2.2201832702377913</v>
      </c>
      <c r="E15" s="7">
        <f>'Plate 2'!N22</f>
        <v>2.2083170152638982</v>
      </c>
      <c r="F15" s="7">
        <f>'Plate 3'!N22</f>
        <v>2.3189595672321976</v>
      </c>
      <c r="G15" s="7">
        <f t="shared" si="0"/>
        <v>2.2491532842446289</v>
      </c>
      <c r="H15" s="7">
        <f t="shared" si="1"/>
        <v>6.0744463617532607E-2</v>
      </c>
      <c r="I15" s="7">
        <f t="shared" si="2"/>
        <v>89.96613136978516</v>
      </c>
    </row>
    <row r="16" spans="1:15" x14ac:dyDescent="0.4">
      <c r="A16" s="7">
        <v>15</v>
      </c>
      <c r="B16" s="7" t="s">
        <v>86</v>
      </c>
      <c r="C16" s="7" t="s">
        <v>87</v>
      </c>
      <c r="D16" s="7">
        <f>'Plate 1'!N23</f>
        <v>1.4243651270524214</v>
      </c>
      <c r="E16" s="7">
        <f>'Plate 2'!N23</f>
        <v>1.3933790402853954</v>
      </c>
      <c r="F16" s="7">
        <f>'Plate 3'!N23</f>
        <v>1.4538580052655834</v>
      </c>
      <c r="G16" s="7">
        <f t="shared" si="0"/>
        <v>1.4238673908677999</v>
      </c>
      <c r="H16" s="7">
        <f t="shared" si="1"/>
        <v>3.0242554575478788E-2</v>
      </c>
      <c r="I16" s="7">
        <f t="shared" si="2"/>
        <v>56.954695634711996</v>
      </c>
    </row>
    <row r="17" spans="1:12" x14ac:dyDescent="0.4">
      <c r="A17" s="7">
        <v>16</v>
      </c>
      <c r="B17" s="7" t="s">
        <v>83</v>
      </c>
      <c r="C17" s="7" t="s">
        <v>84</v>
      </c>
      <c r="D17" s="7">
        <f>'Plate 1'!N24</f>
        <v>0.62086616532692418</v>
      </c>
      <c r="E17" s="7">
        <f>'Plate 2'!N24</f>
        <v>0.61445802586238552</v>
      </c>
      <c r="F17" s="7">
        <f>'Plate 3'!N24</f>
        <v>0.66088885522632623</v>
      </c>
      <c r="G17" s="7">
        <f t="shared" si="0"/>
        <v>0.63207101547187861</v>
      </c>
      <c r="H17" s="7">
        <f t="shared" si="1"/>
        <v>2.5161815891028404E-2</v>
      </c>
      <c r="I17" s="7">
        <f t="shared" si="2"/>
        <v>25.282840618875145</v>
      </c>
    </row>
    <row r="18" spans="1:12" x14ac:dyDescent="0.4">
      <c r="A18" s="7">
        <v>17</v>
      </c>
      <c r="B18" s="7" t="s">
        <v>84</v>
      </c>
      <c r="C18" s="7" t="s">
        <v>9</v>
      </c>
      <c r="D18" s="7">
        <f>'Plate 1'!N25</f>
        <v>0.31619369656855728</v>
      </c>
      <c r="E18" s="7">
        <f>'Plate 2'!N25</f>
        <v>0.32935991640504986</v>
      </c>
      <c r="F18" s="7">
        <f>'Plate 3'!N25</f>
        <v>0.33775514503823306</v>
      </c>
      <c r="G18" s="7">
        <f t="shared" si="0"/>
        <v>0.32776958600394673</v>
      </c>
      <c r="H18" s="7">
        <f t="shared" si="1"/>
        <v>1.0868342933314427E-2</v>
      </c>
      <c r="I18" s="7">
        <f t="shared" si="2"/>
        <v>13.110783440157869</v>
      </c>
    </row>
    <row r="19" spans="1:12" x14ac:dyDescent="0.4">
      <c r="A19" s="7">
        <v>18</v>
      </c>
      <c r="B19" s="7" t="s">
        <v>87</v>
      </c>
      <c r="C19" s="7" t="s">
        <v>10</v>
      </c>
      <c r="D19" s="7">
        <f>'Plate 1'!N26</f>
        <v>0.18391293282192736</v>
      </c>
      <c r="E19" s="7">
        <f>'Plate 2'!N26</f>
        <v>0.17140601710144229</v>
      </c>
      <c r="F19" s="7">
        <f>'Plate 3'!N26</f>
        <v>0.18617960375844883</v>
      </c>
      <c r="G19" s="7">
        <f t="shared" si="0"/>
        <v>0.18049951789393948</v>
      </c>
      <c r="H19" s="7">
        <f t="shared" si="1"/>
        <v>7.9563350093480988E-3</v>
      </c>
      <c r="I19" s="7">
        <f t="shared" si="2"/>
        <v>7.219980715757579</v>
      </c>
    </row>
    <row r="20" spans="1:12" x14ac:dyDescent="0.4">
      <c r="A20" s="7">
        <v>19</v>
      </c>
      <c r="B20" s="7" t="s">
        <v>90</v>
      </c>
      <c r="C20" s="7" t="s">
        <v>11</v>
      </c>
      <c r="D20" s="7">
        <f>'Plate 1'!N27</f>
        <v>0.16897800788279174</v>
      </c>
      <c r="E20" s="7">
        <f>'Plate 2'!N27</f>
        <v>0.16533086712822662</v>
      </c>
      <c r="F20" s="7">
        <f>'Plate 3'!N27</f>
        <v>0.17935626749505018</v>
      </c>
      <c r="G20" s="7">
        <f t="shared" si="0"/>
        <v>0.1712217141686895</v>
      </c>
      <c r="H20" s="7">
        <f t="shared" si="1"/>
        <v>7.2769243012042201E-3</v>
      </c>
      <c r="I20" s="7">
        <f t="shared" si="2"/>
        <v>6.8488685667475799</v>
      </c>
    </row>
    <row r="21" spans="1:12" x14ac:dyDescent="0.4">
      <c r="A21" s="7">
        <v>20</v>
      </c>
      <c r="B21" s="7" t="s">
        <v>93</v>
      </c>
      <c r="C21" s="7" t="s">
        <v>12</v>
      </c>
      <c r="D21" s="7">
        <f>'Plate 1'!N28</f>
        <v>9.8997216739413335E-2</v>
      </c>
      <c r="E21" s="7">
        <f>'Plate 2'!N28</f>
        <v>0.11108845665308666</v>
      </c>
      <c r="F21" s="7">
        <f>'Plate 3'!N28</f>
        <v>0.13354243829794496</v>
      </c>
      <c r="G21" s="7">
        <f t="shared" si="0"/>
        <v>0.11454270389681498</v>
      </c>
      <c r="H21" s="7">
        <f t="shared" si="1"/>
        <v>1.7529744754206013E-2</v>
      </c>
      <c r="I21" s="7">
        <f t="shared" si="2"/>
        <v>4.5817081558725992</v>
      </c>
    </row>
    <row r="22" spans="1:12" x14ac:dyDescent="0.4">
      <c r="A22" s="7">
        <v>21</v>
      </c>
      <c r="B22" s="7" t="s">
        <v>96</v>
      </c>
      <c r="C22" s="7" t="s">
        <v>13</v>
      </c>
      <c r="D22" s="7">
        <f>'Plate 1'!N29</f>
        <v>7.6381473260150809E-2</v>
      </c>
      <c r="E22" s="7">
        <f>'Plate 2'!N29</f>
        <v>7.0732103259582513E-2</v>
      </c>
      <c r="F22" s="7">
        <f>'Plate 3'!N29</f>
        <v>8.4804322130811766E-2</v>
      </c>
      <c r="G22" s="7">
        <f t="shared" si="0"/>
        <v>7.7305966216848362E-2</v>
      </c>
      <c r="H22" s="7">
        <f t="shared" si="1"/>
        <v>7.0815147680551175E-3</v>
      </c>
      <c r="I22" s="7">
        <f t="shared" si="2"/>
        <v>3.0922386486739346</v>
      </c>
    </row>
    <row r="23" spans="1:12" x14ac:dyDescent="0.4">
      <c r="A23" s="7">
        <v>22</v>
      </c>
      <c r="B23" s="7" t="s">
        <v>99</v>
      </c>
      <c r="C23" s="7" t="s">
        <v>14</v>
      </c>
      <c r="D23" s="7">
        <f>'Plate 1'!N30</f>
        <v>1.9202046350317244E-2</v>
      </c>
      <c r="E23" s="7">
        <f>'Plate 2'!N30</f>
        <v>1.735757135204479E-3</v>
      </c>
      <c r="F23" s="7">
        <f>'Plate 3'!N30</f>
        <v>1.1697147880111967E-2</v>
      </c>
      <c r="G23" s="7">
        <f t="shared" si="0"/>
        <v>1.0878317121877897E-2</v>
      </c>
      <c r="H23" s="7">
        <f t="shared" si="1"/>
        <v>8.7618877871417488E-3</v>
      </c>
      <c r="I23" s="7">
        <f t="shared" si="2"/>
        <v>0.43513268487511586</v>
      </c>
      <c r="J23">
        <f>SUM(I2:I23)</f>
        <v>2006.2760615723025</v>
      </c>
      <c r="K23" t="e">
        <f>J23/L2*100</f>
        <v>#VALUE!</v>
      </c>
    </row>
    <row r="24" spans="1:12" x14ac:dyDescent="0.4">
      <c r="A24">
        <v>23</v>
      </c>
      <c r="B24" t="s">
        <v>102</v>
      </c>
      <c r="C24" t="s">
        <v>15</v>
      </c>
      <c r="D24">
        <f>'Plate 1'!N31</f>
        <v>-2.9869849878271265E-2</v>
      </c>
      <c r="E24">
        <f>'Plate 2'!N31</f>
        <v>-3.9488474825901898E-2</v>
      </c>
      <c r="F24">
        <f>'Plate 3'!N31</f>
        <v>-3.2167156670307909E-2</v>
      </c>
      <c r="G24">
        <f t="shared" si="0"/>
        <v>-3.3841827124827022E-2</v>
      </c>
      <c r="H24">
        <f t="shared" si="1"/>
        <v>5.023233751203008E-3</v>
      </c>
      <c r="I24" s="7">
        <f t="shared" si="2"/>
        <v>-1.3536730849930809</v>
      </c>
      <c r="L24" s="5"/>
    </row>
    <row r="25" spans="1:12" x14ac:dyDescent="0.4">
      <c r="A25">
        <v>24</v>
      </c>
      <c r="B25" t="s">
        <v>105</v>
      </c>
      <c r="C25" t="s">
        <v>16</v>
      </c>
      <c r="D25">
        <f>'Plate 1'!N32</f>
        <v>-2.7309577031562299E-2</v>
      </c>
      <c r="E25">
        <f>'Plate 2'!N32</f>
        <v>-3.5149081987890698E-2</v>
      </c>
      <c r="F25">
        <f>'Plate 3'!N32</f>
        <v>-3.1679775508636578E-2</v>
      </c>
      <c r="G25">
        <f t="shared" si="0"/>
        <v>-3.1379478176029853E-2</v>
      </c>
      <c r="H25">
        <f t="shared" si="1"/>
        <v>3.9283703180902404E-3</v>
      </c>
      <c r="I25" s="7">
        <f t="shared" si="2"/>
        <v>-1.2551791270411941</v>
      </c>
    </row>
    <row r="26" spans="1:12" x14ac:dyDescent="0.4">
      <c r="A26">
        <v>25</v>
      </c>
      <c r="B26" t="s">
        <v>16</v>
      </c>
      <c r="C26" t="s">
        <v>24</v>
      </c>
      <c r="D26">
        <f>'Plate 1'!N33</f>
        <v>0.25090673897747862</v>
      </c>
      <c r="E26">
        <f>'Plate 2'!N33</f>
        <v>0.2508169060370472</v>
      </c>
      <c r="F26">
        <f>'Plate 3'!N33</f>
        <v>0.26318582730251927</v>
      </c>
      <c r="G26">
        <f t="shared" si="0"/>
        <v>0.2549698241056817</v>
      </c>
      <c r="H26">
        <f t="shared" si="1"/>
        <v>7.1154092564750318E-3</v>
      </c>
      <c r="I26" s="7">
        <f t="shared" si="2"/>
        <v>10.198792964227268</v>
      </c>
    </row>
    <row r="27" spans="1:12" x14ac:dyDescent="0.4">
      <c r="A27">
        <v>26</v>
      </c>
      <c r="B27" t="s">
        <v>15</v>
      </c>
      <c r="C27" t="s">
        <v>23</v>
      </c>
      <c r="D27">
        <f>'Plate 1'!N34</f>
        <v>-2.645615274932598E-2</v>
      </c>
      <c r="E27">
        <f>'Plate 2'!N34</f>
        <v>-3.471514270408958E-3</v>
      </c>
      <c r="F27">
        <f>'Plate 3'!N34</f>
        <v>-2.680596389192326E-2</v>
      </c>
      <c r="G27">
        <f t="shared" si="0"/>
        <v>-1.8911210303886067E-2</v>
      </c>
      <c r="H27">
        <f t="shared" si="1"/>
        <v>1.337231289506411E-2</v>
      </c>
      <c r="I27" s="7">
        <f t="shared" si="2"/>
        <v>-0.75644841215544267</v>
      </c>
    </row>
    <row r="28" spans="1:12" x14ac:dyDescent="0.4">
      <c r="A28">
        <v>27</v>
      </c>
      <c r="B28" t="s">
        <v>14</v>
      </c>
      <c r="C28" t="s">
        <v>22</v>
      </c>
      <c r="D28">
        <f>'Plate 1'!N35</f>
        <v>-3.2003410583862073E-2</v>
      </c>
      <c r="E28">
        <f>'Plate 2'!N35</f>
        <v>-3.862059625829966E-2</v>
      </c>
      <c r="F28">
        <f>'Plate 3'!N35</f>
        <v>-2.7293345053594591E-2</v>
      </c>
      <c r="G28">
        <f t="shared" si="0"/>
        <v>-3.2639117298585436E-2</v>
      </c>
      <c r="H28">
        <f t="shared" si="1"/>
        <v>5.6903204860518529E-3</v>
      </c>
      <c r="I28" s="7">
        <f t="shared" si="2"/>
        <v>-1.3055646919434174</v>
      </c>
    </row>
    <row r="29" spans="1:12" x14ac:dyDescent="0.4">
      <c r="A29">
        <v>28</v>
      </c>
      <c r="B29" t="s">
        <v>13</v>
      </c>
      <c r="C29" t="s">
        <v>21</v>
      </c>
      <c r="D29">
        <f>'Plate 1'!N36</f>
        <v>-7.2541063990087364E-3</v>
      </c>
      <c r="E29">
        <f>'Plate 2'!N36</f>
        <v>-2.4300599892862706E-2</v>
      </c>
      <c r="F29">
        <f>'Plate 3'!N36</f>
        <v>-1.6083578335153954E-2</v>
      </c>
      <c r="G29">
        <f t="shared" si="0"/>
        <v>-1.5879428209008468E-2</v>
      </c>
      <c r="H29">
        <f t="shared" si="1"/>
        <v>8.5250802380098072E-3</v>
      </c>
      <c r="I29" s="7">
        <f t="shared" si="2"/>
        <v>-0.63517712836033868</v>
      </c>
    </row>
    <row r="30" spans="1:12" x14ac:dyDescent="0.4">
      <c r="A30">
        <v>29</v>
      </c>
      <c r="B30" t="s">
        <v>12</v>
      </c>
      <c r="C30" t="s">
        <v>20</v>
      </c>
      <c r="D30">
        <f>'Plate 1'!N37</f>
        <v>4.352463839405242E-2</v>
      </c>
      <c r="E30">
        <f>'Plate 2'!N37</f>
        <v>3.7752717690697414E-2</v>
      </c>
      <c r="F30">
        <f>'Plate 3'!N37</f>
        <v>5.3611927783846519E-2</v>
      </c>
      <c r="G30">
        <f t="shared" si="0"/>
        <v>4.4963094622865456E-2</v>
      </c>
      <c r="H30">
        <f t="shared" si="1"/>
        <v>8.0268613689485745E-3</v>
      </c>
      <c r="I30" s="7">
        <f t="shared" si="2"/>
        <v>1.7985237849146183</v>
      </c>
    </row>
    <row r="31" spans="1:12" x14ac:dyDescent="0.4">
      <c r="A31">
        <v>30</v>
      </c>
      <c r="B31" t="s">
        <v>11</v>
      </c>
      <c r="C31" t="s">
        <v>19</v>
      </c>
      <c r="D31">
        <f>'Plate 1'!N38</f>
        <v>0.74034556484000924</v>
      </c>
      <c r="E31">
        <f>'Plate 2'!N38</f>
        <v>0.74116829673231255</v>
      </c>
      <c r="F31">
        <f>'Plate 3'!N38</f>
        <v>0.78565843261418722</v>
      </c>
      <c r="G31">
        <f t="shared" si="0"/>
        <v>0.75572409806216967</v>
      </c>
      <c r="H31">
        <f t="shared" si="1"/>
        <v>2.5927157783793755E-2</v>
      </c>
      <c r="I31" s="7">
        <f t="shared" si="2"/>
        <v>30.228963922486788</v>
      </c>
    </row>
    <row r="32" spans="1:12" x14ac:dyDescent="0.4">
      <c r="A32">
        <v>31</v>
      </c>
      <c r="B32" t="s">
        <v>10</v>
      </c>
      <c r="C32" t="s">
        <v>18</v>
      </c>
      <c r="D32">
        <f>'Plate 1'!N39</f>
        <v>7.0044797964546124</v>
      </c>
      <c r="E32">
        <f>'Plate 2'!N39</f>
        <v>7.1343957649742098</v>
      </c>
      <c r="F32">
        <f>'Plate 3'!N39</f>
        <v>7.3277757657284761</v>
      </c>
      <c r="G32">
        <f t="shared" si="0"/>
        <v>7.1555504423857661</v>
      </c>
      <c r="H32">
        <f t="shared" si="1"/>
        <v>0.1626828547188425</v>
      </c>
      <c r="I32" s="7">
        <f t="shared" si="2"/>
        <v>286.22201769543062</v>
      </c>
    </row>
    <row r="33" spans="1:12" x14ac:dyDescent="0.4">
      <c r="A33">
        <v>32</v>
      </c>
      <c r="B33" t="s">
        <v>9</v>
      </c>
      <c r="C33" t="s">
        <v>17</v>
      </c>
      <c r="D33">
        <f>'Plate 1'!N40</f>
        <v>11.81736603612635</v>
      </c>
      <c r="E33">
        <f>'Plate 2'!N40</f>
        <v>11.7423970196583</v>
      </c>
      <c r="F33">
        <f>'Plate 3'!N40</f>
        <v>12.370708645541749</v>
      </c>
      <c r="G33">
        <f t="shared" si="0"/>
        <v>11.976823900442133</v>
      </c>
      <c r="H33">
        <f t="shared" si="1"/>
        <v>0.34316757229404499</v>
      </c>
      <c r="I33" s="7">
        <f t="shared" si="2"/>
        <v>479.07295601768533</v>
      </c>
    </row>
    <row r="34" spans="1:12" x14ac:dyDescent="0.4">
      <c r="A34">
        <v>33</v>
      </c>
      <c r="B34" t="s">
        <v>17</v>
      </c>
      <c r="C34" t="s">
        <v>25</v>
      </c>
      <c r="D34">
        <f>'Plate 1'!N41</f>
        <v>10.572646720484673</v>
      </c>
      <c r="E34">
        <f>'Plate 2'!N41</f>
        <v>10.413240993375471</v>
      </c>
      <c r="F34">
        <f>'Plate 3'!N41</f>
        <v>11.002629724730319</v>
      </c>
      <c r="G34">
        <f t="shared" si="0"/>
        <v>10.662839146196822</v>
      </c>
      <c r="H34">
        <f t="shared" si="1"/>
        <v>0.30487009430887169</v>
      </c>
      <c r="I34" s="7">
        <f t="shared" si="2"/>
        <v>426.51356584787288</v>
      </c>
    </row>
    <row r="35" spans="1:12" x14ac:dyDescent="0.4">
      <c r="A35">
        <v>34</v>
      </c>
      <c r="B35" t="s">
        <v>18</v>
      </c>
      <c r="C35" t="s">
        <v>26</v>
      </c>
      <c r="D35">
        <f>'Plate 1'!N42</f>
        <v>7.4008953755533833</v>
      </c>
      <c r="E35">
        <f>'Plate 2'!N42</f>
        <v>7.4064756959175115</v>
      </c>
      <c r="F35">
        <f>'Plate 3'!N42</f>
        <v>7.7279156994606399</v>
      </c>
      <c r="G35">
        <f t="shared" si="0"/>
        <v>7.5117622569771783</v>
      </c>
      <c r="H35">
        <f t="shared" si="1"/>
        <v>0.18721516502925173</v>
      </c>
      <c r="I35" s="7">
        <f t="shared" si="2"/>
        <v>300.47049027908713</v>
      </c>
    </row>
    <row r="36" spans="1:12" x14ac:dyDescent="0.4">
      <c r="A36">
        <v>35</v>
      </c>
      <c r="B36" t="s">
        <v>19</v>
      </c>
      <c r="C36" t="s">
        <v>27</v>
      </c>
      <c r="D36">
        <f>'Plate 1'!N43</f>
        <v>3.2144225590431064</v>
      </c>
      <c r="E36">
        <f>'Plate 2'!N43</f>
        <v>3.1972646430466503</v>
      </c>
      <c r="F36">
        <f>'Plate 3'!N43</f>
        <v>3.3790135938673447</v>
      </c>
      <c r="G36">
        <f t="shared" si="0"/>
        <v>3.2635669319857006</v>
      </c>
      <c r="H36">
        <f t="shared" si="1"/>
        <v>0.10034713411476373</v>
      </c>
      <c r="I36" s="7">
        <f t="shared" si="2"/>
        <v>130.54267727942803</v>
      </c>
    </row>
    <row r="37" spans="1:12" x14ac:dyDescent="0.4">
      <c r="A37">
        <v>36</v>
      </c>
      <c r="B37" t="s">
        <v>20</v>
      </c>
      <c r="C37" t="s">
        <v>28</v>
      </c>
      <c r="D37">
        <f>'Plate 1'!N44</f>
        <v>2.1561764490700672</v>
      </c>
      <c r="E37">
        <f>'Plate 2'!N44</f>
        <v>2.145395819112736</v>
      </c>
      <c r="F37">
        <f>'Plate 3'!N44</f>
        <v>2.2692466887417218</v>
      </c>
      <c r="G37">
        <f t="shared" si="0"/>
        <v>2.1902729856415082</v>
      </c>
      <c r="H37">
        <f t="shared" si="1"/>
        <v>6.8605319265999484E-2</v>
      </c>
      <c r="I37" s="7">
        <f t="shared" si="2"/>
        <v>87.610919425660327</v>
      </c>
    </row>
    <row r="38" spans="1:12" x14ac:dyDescent="0.4">
      <c r="A38">
        <v>37</v>
      </c>
      <c r="B38" t="s">
        <v>21</v>
      </c>
      <c r="C38" t="s">
        <v>29</v>
      </c>
      <c r="D38">
        <f>'Plate 1'!N45</f>
        <v>1.1819926308973059</v>
      </c>
      <c r="E38">
        <f>'Plate 2'!N45</f>
        <v>1.1777112162362389</v>
      </c>
      <c r="F38">
        <f>'Plate 3'!N45</f>
        <v>1.2350238636751554</v>
      </c>
      <c r="G38">
        <f t="shared" si="0"/>
        <v>1.1982425702695667</v>
      </c>
      <c r="H38">
        <f t="shared" si="1"/>
        <v>3.1925386235972152E-2</v>
      </c>
      <c r="I38" s="7">
        <f t="shared" si="2"/>
        <v>47.929702810782672</v>
      </c>
    </row>
    <row r="39" spans="1:12" x14ac:dyDescent="0.4">
      <c r="A39">
        <v>38</v>
      </c>
      <c r="B39" t="s">
        <v>22</v>
      </c>
      <c r="C39" t="s">
        <v>32</v>
      </c>
      <c r="D39">
        <f>'Plate 1'!N46</f>
        <v>0.56539358698156328</v>
      </c>
      <c r="E39">
        <f>'Plate 2'!N46</f>
        <v>0.55500834398163212</v>
      </c>
      <c r="F39">
        <f>'Plate 3'!N46</f>
        <v>0.58242048819724168</v>
      </c>
      <c r="G39">
        <f t="shared" si="0"/>
        <v>0.56760747305347903</v>
      </c>
      <c r="H39">
        <f t="shared" si="1"/>
        <v>1.3839522436807963E-2</v>
      </c>
      <c r="I39" s="7">
        <f t="shared" si="2"/>
        <v>22.704298922139159</v>
      </c>
    </row>
    <row r="40" spans="1:12" x14ac:dyDescent="0.4">
      <c r="A40">
        <v>39</v>
      </c>
      <c r="B40" t="s">
        <v>23</v>
      </c>
      <c r="C40" t="s">
        <v>31</v>
      </c>
      <c r="D40">
        <f>'Plate 1'!N47</f>
        <v>0.30125877162942161</v>
      </c>
      <c r="E40">
        <f>'Plate 2'!N47</f>
        <v>0.30983264863399951</v>
      </c>
      <c r="F40">
        <f>'Plate 3'!N47</f>
        <v>0.32605799715812112</v>
      </c>
      <c r="G40">
        <f t="shared" si="0"/>
        <v>0.31238313914051408</v>
      </c>
      <c r="H40">
        <f t="shared" si="1"/>
        <v>1.2594806392862539E-2</v>
      </c>
      <c r="I40" s="7">
        <f t="shared" si="2"/>
        <v>12.495325565620563</v>
      </c>
    </row>
    <row r="41" spans="1:12" x14ac:dyDescent="0.4">
      <c r="A41">
        <v>40</v>
      </c>
      <c r="B41" t="s">
        <v>24</v>
      </c>
      <c r="C41" t="s">
        <v>33</v>
      </c>
      <c r="D41">
        <f>'Plate 1'!N48</f>
        <v>0.13441432445222071</v>
      </c>
      <c r="E41">
        <f>'Plate 2'!N48</f>
        <v>0.13495511726214823</v>
      </c>
      <c r="F41">
        <f>'Plate 3'!N48</f>
        <v>0.15060077895644158</v>
      </c>
      <c r="G41">
        <f t="shared" si="0"/>
        <v>0.13999007355693685</v>
      </c>
      <c r="H41">
        <f t="shared" si="1"/>
        <v>9.1931178618642022E-3</v>
      </c>
      <c r="I41" s="7">
        <f t="shared" si="2"/>
        <v>5.5996029422774738</v>
      </c>
    </row>
    <row r="42" spans="1:12" x14ac:dyDescent="0.4">
      <c r="A42">
        <v>41</v>
      </c>
      <c r="B42" t="s">
        <v>33</v>
      </c>
      <c r="C42" t="s">
        <v>40</v>
      </c>
      <c r="D42">
        <f>'Plate 1'!N49</f>
        <v>0.16215061362490116</v>
      </c>
      <c r="E42">
        <f>'Plate 2'!N49</f>
        <v>0.15751996001980648</v>
      </c>
      <c r="F42">
        <f>'Plate 3'!N49</f>
        <v>0.26757225775756127</v>
      </c>
      <c r="G42">
        <f t="shared" si="0"/>
        <v>0.19574761046742295</v>
      </c>
      <c r="H42">
        <f t="shared" si="1"/>
        <v>6.2245045641939917E-2</v>
      </c>
      <c r="I42" s="7">
        <f t="shared" si="2"/>
        <v>7.829904418696918</v>
      </c>
    </row>
    <row r="43" spans="1:12" x14ac:dyDescent="0.4">
      <c r="A43">
        <v>42</v>
      </c>
      <c r="B43" t="s">
        <v>31</v>
      </c>
      <c r="C43" t="s">
        <v>39</v>
      </c>
      <c r="D43">
        <f>'Plate 1'!N50</f>
        <v>0.15233623437918345</v>
      </c>
      <c r="E43">
        <f>'Plate 2'!N50</f>
        <v>0.14016238866776168</v>
      </c>
      <c r="F43">
        <f>'Plate 3'!N50</f>
        <v>0.15693673405816891</v>
      </c>
      <c r="G43">
        <f t="shared" si="0"/>
        <v>0.1498117857017047</v>
      </c>
      <c r="H43">
        <f t="shared" si="1"/>
        <v>8.667427338206378E-3</v>
      </c>
      <c r="I43" s="7">
        <f t="shared" si="2"/>
        <v>5.9924714280681881</v>
      </c>
    </row>
    <row r="44" spans="1:12" x14ac:dyDescent="0.4">
      <c r="A44">
        <v>43</v>
      </c>
      <c r="B44" t="s">
        <v>32</v>
      </c>
      <c r="C44" t="s">
        <v>30</v>
      </c>
      <c r="D44">
        <f>'Plate 1'!N51</f>
        <v>8.3635579659159548E-2</v>
      </c>
      <c r="E44">
        <f>'Plate 2'!N51</f>
        <v>7.7241192516599319E-2</v>
      </c>
      <c r="F44">
        <f>'Plate 3'!N51</f>
        <v>9.4064564202567078E-2</v>
      </c>
      <c r="G44">
        <f t="shared" si="0"/>
        <v>8.4980445459441986E-2</v>
      </c>
      <c r="H44">
        <f t="shared" si="1"/>
        <v>8.4919348052509454E-3</v>
      </c>
      <c r="I44" s="7">
        <f t="shared" si="2"/>
        <v>3.3992178183776796</v>
      </c>
    </row>
    <row r="45" spans="1:12" x14ac:dyDescent="0.4">
      <c r="A45">
        <v>44</v>
      </c>
      <c r="B45" t="s">
        <v>29</v>
      </c>
      <c r="C45" t="s">
        <v>38</v>
      </c>
      <c r="D45">
        <f>'Plate 1'!N52</f>
        <v>1.4508212798017473E-2</v>
      </c>
      <c r="E45">
        <f>'Plate 2'!N52</f>
        <v>3.471514270408958E-3</v>
      </c>
      <c r="F45">
        <f>'Plate 3'!N52</f>
        <v>1.4134053688468628E-2</v>
      </c>
      <c r="G45">
        <f t="shared" si="0"/>
        <v>1.0704593585631687E-2</v>
      </c>
      <c r="H45">
        <f t="shared" si="1"/>
        <v>6.2668234413490341E-3</v>
      </c>
      <c r="I45" s="7">
        <f t="shared" si="2"/>
        <v>0.42818374342526749</v>
      </c>
      <c r="J45">
        <f>SUM(I24:I45)</f>
        <v>1853.7315724216874</v>
      </c>
      <c r="K45" t="e">
        <f>J45/L24*100</f>
        <v>#DIV/0!</v>
      </c>
    </row>
    <row r="46" spans="1:12" x14ac:dyDescent="0.4">
      <c r="A46" s="6">
        <v>45</v>
      </c>
      <c r="B46" s="6" t="s">
        <v>28</v>
      </c>
      <c r="C46" s="6" t="s">
        <v>37</v>
      </c>
      <c r="D46" s="6">
        <f>'Plate 1'!N53</f>
        <v>-1.322807637466299E-2</v>
      </c>
      <c r="E46" s="6">
        <f>'Plate 2'!N53</f>
        <v>-3.3847264136487337E-2</v>
      </c>
      <c r="F46" s="6">
        <f>'Plate 3'!N53</f>
        <v>-2.3881676921895266E-2</v>
      </c>
      <c r="G46" s="6">
        <f t="shared" si="0"/>
        <v>-2.3652339144348528E-2</v>
      </c>
      <c r="H46" s="6">
        <f t="shared" si="1"/>
        <v>1.0311506817701252E-2</v>
      </c>
      <c r="I46" s="7">
        <f t="shared" si="2"/>
        <v>-0.9460935657739411</v>
      </c>
      <c r="L46" s="5"/>
    </row>
    <row r="47" spans="1:12" x14ac:dyDescent="0.4">
      <c r="A47" s="6">
        <v>46</v>
      </c>
      <c r="B47" s="6" t="s">
        <v>27</v>
      </c>
      <c r="C47" s="6" t="s">
        <v>36</v>
      </c>
      <c r="D47" s="6">
        <f>'Plate 1'!N54</f>
        <v>-1.4934924939135633E-2</v>
      </c>
      <c r="E47" s="6">
        <f>'Plate 2'!N54</f>
        <v>-3.0375749866078383E-2</v>
      </c>
      <c r="F47" s="6">
        <f>'Plate 3'!N54</f>
        <v>-1.2671910203454631E-2</v>
      </c>
      <c r="G47" s="6">
        <f t="shared" si="0"/>
        <v>-1.9327528336222883E-2</v>
      </c>
      <c r="H47" s="6">
        <f t="shared" si="1"/>
        <v>9.6347137037407233E-3</v>
      </c>
      <c r="I47" s="7">
        <f t="shared" si="2"/>
        <v>-0.77310113344891529</v>
      </c>
    </row>
    <row r="48" spans="1:12" x14ac:dyDescent="0.4">
      <c r="A48" s="6">
        <v>47</v>
      </c>
      <c r="B48" s="6" t="s">
        <v>26</v>
      </c>
      <c r="C48" s="6" t="s">
        <v>35</v>
      </c>
      <c r="D48" s="6">
        <f>'Plate 1'!N55</f>
        <v>-1.9628758491435402E-2</v>
      </c>
      <c r="E48" s="6">
        <f>'Plate 2'!N55</f>
        <v>-3.5583021271691821E-2</v>
      </c>
      <c r="F48" s="6">
        <f>'Plate 3'!N55</f>
        <v>-2.2906914598552604E-2</v>
      </c>
      <c r="G48" s="6">
        <f t="shared" si="0"/>
        <v>-2.6039564787226608E-2</v>
      </c>
      <c r="H48" s="6">
        <f t="shared" si="1"/>
        <v>8.4258381256002192E-3</v>
      </c>
      <c r="I48" s="7">
        <f t="shared" si="2"/>
        <v>-1.0415825914890644</v>
      </c>
    </row>
    <row r="49" spans="1:9" x14ac:dyDescent="0.4">
      <c r="A49" s="6">
        <v>48</v>
      </c>
      <c r="B49" s="6" t="s">
        <v>25</v>
      </c>
      <c r="C49" s="6" t="s">
        <v>34</v>
      </c>
      <c r="D49" s="6">
        <f>'Plate 1'!N56</f>
        <v>-1.4508212798017473E-2</v>
      </c>
      <c r="E49" s="6">
        <f>'Plate 2'!N56</f>
        <v>-2.9073932014675022E-2</v>
      </c>
      <c r="F49" s="6">
        <f>'Plate 3'!N56</f>
        <v>-9.7476232334266395E-3</v>
      </c>
      <c r="G49" s="6">
        <f t="shared" si="0"/>
        <v>-1.7776589348706379E-2</v>
      </c>
      <c r="H49" s="6">
        <f t="shared" si="1"/>
        <v>1.0069174084047776E-2</v>
      </c>
      <c r="I49" s="7">
        <f t="shared" si="2"/>
        <v>-0.71106357394825515</v>
      </c>
    </row>
    <row r="50" spans="1:9" x14ac:dyDescent="0.4">
      <c r="A50" s="6">
        <v>49</v>
      </c>
      <c r="B50" s="6" t="s">
        <v>34</v>
      </c>
      <c r="C50" s="6" t="s">
        <v>41</v>
      </c>
      <c r="D50" s="6">
        <f>'Plate 1'!N57</f>
        <v>-1.7068485644726437E-2</v>
      </c>
      <c r="E50" s="6">
        <f>'Plate 2'!N57</f>
        <v>-3.211150700128286E-2</v>
      </c>
      <c r="F50" s="6">
        <f>'Plate 3'!N57</f>
        <v>-1.5596197173482623E-2</v>
      </c>
      <c r="G50" s="6">
        <f t="shared" si="0"/>
        <v>-2.1592063273163972E-2</v>
      </c>
      <c r="H50" s="6">
        <f t="shared" si="1"/>
        <v>9.1397992646137707E-3</v>
      </c>
      <c r="I50" s="7">
        <f t="shared" si="2"/>
        <v>-0.86368253092655889</v>
      </c>
    </row>
    <row r="51" spans="1:9" x14ac:dyDescent="0.4">
      <c r="A51" s="6">
        <v>50</v>
      </c>
      <c r="B51" s="6" t="s">
        <v>35</v>
      </c>
      <c r="C51" s="6" t="s">
        <v>42</v>
      </c>
      <c r="D51" s="6">
        <f>'Plate 1'!N58</f>
        <v>9.3876671045995414E-3</v>
      </c>
      <c r="E51" s="6">
        <f>'Plate 2'!N58</f>
        <v>-4.7733321218123171E-3</v>
      </c>
      <c r="F51" s="6">
        <f>'Plate 3'!N58</f>
        <v>6.8233362633986477E-3</v>
      </c>
      <c r="G51" s="6">
        <f t="shared" si="0"/>
        <v>3.8125570820619573E-3</v>
      </c>
      <c r="H51" s="6">
        <f t="shared" si="1"/>
        <v>7.5453342027830108E-3</v>
      </c>
      <c r="I51" s="7">
        <f t="shared" si="2"/>
        <v>0.15250228328247828</v>
      </c>
    </row>
    <row r="52" spans="1:9" x14ac:dyDescent="0.4">
      <c r="A52" s="6">
        <v>51</v>
      </c>
      <c r="B52" s="6" t="s">
        <v>36</v>
      </c>
      <c r="C52" s="6" t="s">
        <v>43</v>
      </c>
      <c r="D52" s="6">
        <f>'Plate 1'!N59</f>
        <v>0.1092383081262492</v>
      </c>
      <c r="E52" s="6">
        <f>'Plate 2'!N59</f>
        <v>9.8938156706655303E-2</v>
      </c>
      <c r="F52" s="6">
        <f>'Plate 3'!N59</f>
        <v>0.11404719183109169</v>
      </c>
      <c r="G52" s="6">
        <f t="shared" si="0"/>
        <v>0.10740788555466541</v>
      </c>
      <c r="H52" s="6">
        <f t="shared" si="1"/>
        <v>7.7190394927598143E-3</v>
      </c>
      <c r="I52" s="7">
        <f t="shared" si="2"/>
        <v>4.2963154221866162</v>
      </c>
    </row>
    <row r="53" spans="1:9" x14ac:dyDescent="0.4">
      <c r="A53" s="6">
        <v>52</v>
      </c>
      <c r="B53" s="6" t="s">
        <v>37</v>
      </c>
      <c r="C53" s="6" t="s">
        <v>44</v>
      </c>
      <c r="D53" s="6">
        <f>'Plate 1'!N60</f>
        <v>0.75528048977914486</v>
      </c>
      <c r="E53" s="6">
        <f>'Plate 2'!N60</f>
        <v>0.74420587171892039</v>
      </c>
      <c r="F53" s="6">
        <f>'Plate 3'!N60</f>
        <v>0.78712057609920116</v>
      </c>
      <c r="G53" s="6">
        <f t="shared" si="0"/>
        <v>0.7622023125324221</v>
      </c>
      <c r="H53" s="6">
        <f t="shared" si="1"/>
        <v>2.2278951628893196E-2</v>
      </c>
      <c r="I53" s="7">
        <f t="shared" si="2"/>
        <v>30.488092501296883</v>
      </c>
    </row>
    <row r="54" spans="1:9" x14ac:dyDescent="0.4">
      <c r="A54" s="6">
        <v>53</v>
      </c>
      <c r="B54" s="6" t="s">
        <v>38</v>
      </c>
      <c r="C54" s="6" t="s">
        <v>45</v>
      </c>
      <c r="D54" s="6">
        <f>'Plate 1'!N61</f>
        <v>7.1730310921962852</v>
      </c>
      <c r="E54" s="6">
        <f>'Plate 2'!N61</f>
        <v>7.7041580446050801</v>
      </c>
      <c r="F54" s="6">
        <f>'Plate 3'!N61</f>
        <v>7.8380638419983608</v>
      </c>
      <c r="G54" s="6">
        <f t="shared" si="0"/>
        <v>7.5717509929332421</v>
      </c>
      <c r="H54" s="6">
        <f t="shared" si="1"/>
        <v>0.35173265426549344</v>
      </c>
      <c r="I54" s="7">
        <f t="shared" si="2"/>
        <v>302.87003971732969</v>
      </c>
    </row>
    <row r="55" spans="1:9" x14ac:dyDescent="0.4">
      <c r="A55" s="6">
        <v>54</v>
      </c>
      <c r="B55" s="6" t="s">
        <v>30</v>
      </c>
      <c r="C55" s="6" t="s">
        <v>46</v>
      </c>
      <c r="D55" s="6">
        <f>'Plate 1'!N62</f>
        <v>14.187751980037733</v>
      </c>
      <c r="E55" s="6">
        <f>'Plate 2'!N62</f>
        <v>14.123421869875044</v>
      </c>
      <c r="F55" s="6">
        <f>'Plate 3'!N62</f>
        <v>14.59950269786475</v>
      </c>
      <c r="G55" s="6">
        <f t="shared" si="0"/>
        <v>14.303558849259176</v>
      </c>
      <c r="H55" s="6">
        <f t="shared" si="1"/>
        <v>0.25830536563144668</v>
      </c>
      <c r="I55" s="7">
        <f t="shared" si="2"/>
        <v>572.14235397036703</v>
      </c>
    </row>
    <row r="56" spans="1:9" x14ac:dyDescent="0.4">
      <c r="A56" s="6">
        <v>55</v>
      </c>
      <c r="B56" s="6" t="s">
        <v>39</v>
      </c>
      <c r="C56" s="6" t="s">
        <v>47</v>
      </c>
      <c r="D56" s="6">
        <f>'Plate 1'!N63</f>
        <v>14.413055990548122</v>
      </c>
      <c r="E56" s="6">
        <f>'Plate 2'!N63</f>
        <v>14.528287221661488</v>
      </c>
      <c r="F56" s="6">
        <f>'Plate 3'!N63</f>
        <v>15.194595096265447</v>
      </c>
      <c r="G56" s="6">
        <f t="shared" si="0"/>
        <v>14.711979436158352</v>
      </c>
      <c r="H56" s="6">
        <f t="shared" si="1"/>
        <v>0.42190990233867526</v>
      </c>
      <c r="I56" s="7">
        <f t="shared" si="2"/>
        <v>588.47917744633401</v>
      </c>
    </row>
    <row r="57" spans="1:9" x14ac:dyDescent="0.4">
      <c r="A57" s="6">
        <v>56</v>
      </c>
      <c r="B57" s="6" t="s">
        <v>40</v>
      </c>
      <c r="C57" s="6" t="s">
        <v>48</v>
      </c>
      <c r="D57" s="6">
        <f>'Plate 1'!N64</f>
        <v>11.179431385154698</v>
      </c>
      <c r="E57" s="6">
        <f>'Plate 2'!N64</f>
        <v>11.175238375730236</v>
      </c>
      <c r="F57" s="6">
        <f>'Plate 3'!N64</f>
        <v>11.482212787814911</v>
      </c>
      <c r="G57" s="6">
        <f t="shared" si="0"/>
        <v>11.278960849566616</v>
      </c>
      <c r="H57" s="6">
        <f t="shared" si="1"/>
        <v>0.1760338266733843</v>
      </c>
      <c r="I57" s="7">
        <f t="shared" si="2"/>
        <v>451.15843398266463</v>
      </c>
    </row>
    <row r="58" spans="1:9" x14ac:dyDescent="0.4">
      <c r="A58" s="6">
        <v>57</v>
      </c>
      <c r="B58" s="6" t="s">
        <v>48</v>
      </c>
      <c r="C58" s="6" t="s">
        <v>56</v>
      </c>
      <c r="D58" s="6">
        <f>'Plate 1'!N65</f>
        <v>6.7168758133409714</v>
      </c>
      <c r="E58" s="6">
        <f>'Plate 2'!N65</f>
        <v>6.5559546996673168</v>
      </c>
      <c r="F58" s="6">
        <f>'Plate 3'!N65</f>
        <v>6.7326833673277804</v>
      </c>
      <c r="G58" s="6">
        <f t="shared" si="0"/>
        <v>6.6685046267786889</v>
      </c>
      <c r="H58" s="6">
        <f t="shared" si="1"/>
        <v>9.7791023413925648E-2</v>
      </c>
      <c r="I58" s="7">
        <f t="shared" si="2"/>
        <v>266.74018507114755</v>
      </c>
    </row>
    <row r="59" spans="1:9" x14ac:dyDescent="0.4">
      <c r="A59" s="6">
        <v>58</v>
      </c>
      <c r="B59" s="6" t="s">
        <v>47</v>
      </c>
      <c r="C59" s="6" t="s">
        <v>55</v>
      </c>
      <c r="D59" s="6">
        <f>'Plate 1'!N66</f>
        <v>2.5888625601638826</v>
      </c>
      <c r="E59" s="6">
        <f>'Plate 2'!N66</f>
        <v>2.6079750956447296</v>
      </c>
      <c r="F59" s="6">
        <f>'Plate 3'!N66</f>
        <v>2.712763545862634</v>
      </c>
      <c r="G59" s="6">
        <f t="shared" si="0"/>
        <v>2.6365337338904156</v>
      </c>
      <c r="H59" s="6">
        <f t="shared" si="1"/>
        <v>6.6705025508701443E-2</v>
      </c>
      <c r="I59" s="7">
        <f t="shared" si="2"/>
        <v>105.46134935561662</v>
      </c>
    </row>
    <row r="60" spans="1:9" x14ac:dyDescent="0.4">
      <c r="A60" s="6">
        <v>59</v>
      </c>
      <c r="B60" s="6" t="s">
        <v>46</v>
      </c>
      <c r="C60" s="6" t="s">
        <v>54</v>
      </c>
      <c r="D60" s="6">
        <f>'Plate 1'!N67</f>
        <v>1.707275276613762</v>
      </c>
      <c r="E60" s="6">
        <f>'Plate 2'!N67</f>
        <v>1.6914953282567646</v>
      </c>
      <c r="F60" s="6">
        <f>'Plate 3'!N67</f>
        <v>1.7643198052502218</v>
      </c>
      <c r="G60" s="6">
        <f t="shared" si="0"/>
        <v>1.7210301367069161</v>
      </c>
      <c r="H60" s="6">
        <f t="shared" si="1"/>
        <v>3.8311202597664913E-2</v>
      </c>
      <c r="I60" s="7">
        <f t="shared" si="2"/>
        <v>68.841205468276641</v>
      </c>
    </row>
    <row r="61" spans="1:9" x14ac:dyDescent="0.4">
      <c r="A61" s="6">
        <v>60</v>
      </c>
      <c r="B61" s="6" t="s">
        <v>45</v>
      </c>
      <c r="C61" s="6" t="s">
        <v>53</v>
      </c>
      <c r="D61" s="6">
        <f>'Plate 1'!N68</f>
        <v>0.95242149897573525</v>
      </c>
      <c r="E61" s="6">
        <f>'Plate 2'!N68</f>
        <v>0.95596824221386678</v>
      </c>
      <c r="F61" s="6">
        <f>'Plate 3'!N68</f>
        <v>0.99620709445620259</v>
      </c>
      <c r="G61" s="6">
        <f t="shared" si="0"/>
        <v>0.96819894521526828</v>
      </c>
      <c r="H61" s="6">
        <f t="shared" si="1"/>
        <v>2.432050913994499E-2</v>
      </c>
      <c r="I61" s="7">
        <f t="shared" si="2"/>
        <v>38.727957808610732</v>
      </c>
    </row>
    <row r="62" spans="1:9" x14ac:dyDescent="0.4">
      <c r="A62" s="6">
        <v>61</v>
      </c>
      <c r="B62" s="6" t="s">
        <v>44</v>
      </c>
      <c r="C62" s="6" t="s">
        <v>52</v>
      </c>
      <c r="D62" s="6">
        <f>'Plate 1'!N69</f>
        <v>0.37123956277280001</v>
      </c>
      <c r="E62" s="6">
        <f>'Plate 2'!N69</f>
        <v>0.36190536269013385</v>
      </c>
      <c r="F62" s="6">
        <f>'Plate 3'!N69</f>
        <v>0.38503111772035226</v>
      </c>
      <c r="G62" s="6">
        <f t="shared" si="0"/>
        <v>0.37272534772776206</v>
      </c>
      <c r="H62" s="6">
        <f t="shared" si="1"/>
        <v>1.1634251335118717E-2</v>
      </c>
      <c r="I62" s="7">
        <f t="shared" si="2"/>
        <v>14.909013909110483</v>
      </c>
    </row>
    <row r="63" spans="1:9" x14ac:dyDescent="0.4">
      <c r="A63" s="6">
        <v>62</v>
      </c>
      <c r="B63" s="6" t="s">
        <v>43</v>
      </c>
      <c r="C63" s="6" t="s">
        <v>51</v>
      </c>
      <c r="D63" s="6">
        <f>'Plate 1'!N70</f>
        <v>0.20695538844230807</v>
      </c>
      <c r="E63" s="6">
        <f>'Plate 2'!N70</f>
        <v>0.19180116344009493</v>
      </c>
      <c r="F63" s="6">
        <f>'Plate 3'!N70</f>
        <v>0.21688461694374273</v>
      </c>
      <c r="G63" s="6">
        <f t="shared" si="0"/>
        <v>0.20521372294204857</v>
      </c>
      <c r="H63" s="6">
        <f t="shared" si="1"/>
        <v>1.2632100338166684E-2</v>
      </c>
      <c r="I63" s="7">
        <f t="shared" si="2"/>
        <v>8.2085489176819433</v>
      </c>
    </row>
    <row r="64" spans="1:9" x14ac:dyDescent="0.4">
      <c r="A64" s="6">
        <v>63</v>
      </c>
      <c r="B64" s="6" t="s">
        <v>42</v>
      </c>
      <c r="C64" s="6" t="s">
        <v>50</v>
      </c>
      <c r="D64" s="6">
        <f>'Plate 1'!N71</f>
        <v>0.28077658885574991</v>
      </c>
      <c r="E64" s="6">
        <f>'Plate 2'!N71</f>
        <v>0.24734539176663825</v>
      </c>
      <c r="F64" s="6">
        <f>'Plate 3'!N71</f>
        <v>0.27147130705093192</v>
      </c>
      <c r="G64" s="6">
        <f t="shared" si="0"/>
        <v>0.26653109589110668</v>
      </c>
      <c r="H64" s="6">
        <f t="shared" si="1"/>
        <v>1.7254434196185723E-2</v>
      </c>
      <c r="I64" s="7">
        <f t="shared" si="2"/>
        <v>10.661243835644267</v>
      </c>
    </row>
    <row r="65" spans="1:12" x14ac:dyDescent="0.4">
      <c r="A65" s="6">
        <v>64</v>
      </c>
      <c r="B65" s="6" t="s">
        <v>41</v>
      </c>
      <c r="C65" s="6" t="s">
        <v>49</v>
      </c>
      <c r="D65" s="6">
        <f>'Plate 1'!N72</f>
        <v>0.25261358754195129</v>
      </c>
      <c r="E65" s="6">
        <f>'Plate 2'!N72</f>
        <v>0.24170418107722369</v>
      </c>
      <c r="F65" s="6">
        <f>'Plate 3'!N72</f>
        <v>0.26367320846419062</v>
      </c>
      <c r="G65" s="6">
        <f t="shared" si="0"/>
        <v>0.25266365902778853</v>
      </c>
      <c r="H65" s="6">
        <f t="shared" si="1"/>
        <v>1.0984599284798524E-2</v>
      </c>
      <c r="I65" s="7">
        <f t="shared" si="2"/>
        <v>10.10654636111154</v>
      </c>
    </row>
    <row r="66" spans="1:12" x14ac:dyDescent="0.4">
      <c r="A66" s="6">
        <v>65</v>
      </c>
      <c r="B66" s="6" t="s">
        <v>49</v>
      </c>
      <c r="C66" s="6" t="s">
        <v>57</v>
      </c>
      <c r="D66" s="6">
        <f>'Plate 1'!N73</f>
        <v>0.16812458360055541</v>
      </c>
      <c r="E66" s="6">
        <f>'Plate 2'!N73</f>
        <v>0.14970905291138631</v>
      </c>
      <c r="F66" s="6">
        <f>'Plate 3'!N73</f>
        <v>0.17740674284836486</v>
      </c>
      <c r="G66" s="6">
        <f t="shared" si="0"/>
        <v>0.16508012645343553</v>
      </c>
      <c r="H66" s="6">
        <f t="shared" si="1"/>
        <v>1.4097590093762042E-2</v>
      </c>
      <c r="I66" s="7">
        <f t="shared" si="2"/>
        <v>6.6032050581374211</v>
      </c>
    </row>
    <row r="67" spans="1:12" x14ac:dyDescent="0.4">
      <c r="A67" s="6">
        <v>66</v>
      </c>
      <c r="B67" s="6" t="s">
        <v>50</v>
      </c>
      <c r="C67" s="6" t="s">
        <v>58</v>
      </c>
      <c r="D67" s="6">
        <f>'Plate 1'!N74</f>
        <v>4.0110941265107128E-2</v>
      </c>
      <c r="E67" s="6">
        <f>'Plate 2'!N74</f>
        <v>2.0829085622453749E-2</v>
      </c>
      <c r="F67" s="6">
        <f>'Plate 3'!N74</f>
        <v>3.5091443640335902E-2</v>
      </c>
      <c r="G67" s="6">
        <f t="shared" ref="G67:G73" si="3">AVERAGE(D67:F67)</f>
        <v>3.2010490175965599E-2</v>
      </c>
      <c r="H67" s="6">
        <f t="shared" ref="H67:H73" si="4">STDEV(D67:F67)</f>
        <v>1.0003334191320526E-2</v>
      </c>
      <c r="I67" s="7">
        <f t="shared" ref="I67:I89" si="5">G67*40</f>
        <v>1.280419607038624</v>
      </c>
      <c r="J67">
        <f>SUM(I46:I67)</f>
        <v>2476.7910673202509</v>
      </c>
      <c r="K67" t="e">
        <f>J67/L46*100</f>
        <v>#DIV/0!</v>
      </c>
    </row>
    <row r="68" spans="1:12" x14ac:dyDescent="0.4">
      <c r="A68">
        <v>67</v>
      </c>
      <c r="B68" t="s">
        <v>51</v>
      </c>
      <c r="C68" t="s">
        <v>59</v>
      </c>
      <c r="D68">
        <f>'Plate 1'!N75</f>
        <v>-7.680818540126897E-3</v>
      </c>
      <c r="E68">
        <f>'Plate 2'!N75</f>
        <v>-2.6904235595669422E-2</v>
      </c>
      <c r="F68">
        <f>'Plate 3'!N75</f>
        <v>-1.9495246466853279E-3</v>
      </c>
      <c r="G68">
        <f t="shared" si="3"/>
        <v>-1.2178192927493883E-2</v>
      </c>
      <c r="H68">
        <f t="shared" si="4"/>
        <v>1.3071120147942374E-2</v>
      </c>
      <c r="I68" s="7">
        <f t="shared" si="5"/>
        <v>-0.48712771709975533</v>
      </c>
      <c r="L68" s="5"/>
    </row>
    <row r="69" spans="1:12" x14ac:dyDescent="0.4">
      <c r="A69">
        <v>68</v>
      </c>
      <c r="B69" t="s">
        <v>52</v>
      </c>
      <c r="C69" t="s">
        <v>60</v>
      </c>
      <c r="D69">
        <f>'Plate 1'!N76</f>
        <v>-2.9443137737153107E-2</v>
      </c>
      <c r="E69">
        <f>'Plate 2'!N76</f>
        <v>-4.3827867663913091E-2</v>
      </c>
      <c r="F69">
        <f>'Plate 3'!N76</f>
        <v>-2.5343820406909263E-2</v>
      </c>
      <c r="G69">
        <f t="shared" si="3"/>
        <v>-3.2871608602658482E-2</v>
      </c>
      <c r="H69">
        <f t="shared" si="4"/>
        <v>9.7072555393634477E-3</v>
      </c>
      <c r="I69" s="7">
        <f t="shared" si="5"/>
        <v>-1.3148643441063392</v>
      </c>
    </row>
    <row r="70" spans="1:12" x14ac:dyDescent="0.4">
      <c r="A70">
        <v>69</v>
      </c>
      <c r="B70" t="s">
        <v>53</v>
      </c>
      <c r="C70" t="s">
        <v>61</v>
      </c>
      <c r="D70">
        <f>'Plate 1'!N77</f>
        <v>-2.4749304184853334E-2</v>
      </c>
      <c r="E70">
        <f>'Plate 2'!N77</f>
        <v>-3.7318778406896298E-2</v>
      </c>
      <c r="F70">
        <f>'Plate 3'!N77</f>
        <v>-2.1444771113538607E-2</v>
      </c>
      <c r="G70">
        <f t="shared" si="3"/>
        <v>-2.7837617901762746E-2</v>
      </c>
      <c r="H70">
        <f t="shared" si="4"/>
        <v>8.3755171839075947E-3</v>
      </c>
      <c r="I70" s="7">
        <f t="shared" si="5"/>
        <v>-1.1135047160705098</v>
      </c>
    </row>
    <row r="71" spans="1:12" x14ac:dyDescent="0.4">
      <c r="A71">
        <v>70</v>
      </c>
      <c r="B71" t="s">
        <v>54</v>
      </c>
      <c r="C71" t="s">
        <v>62</v>
      </c>
      <c r="D71">
        <f>'Plate 1'!N78</f>
        <v>-1.7495197785844598E-2</v>
      </c>
      <c r="E71">
        <f>'Plate 2'!N78</f>
        <v>-3.0809689149879502E-2</v>
      </c>
      <c r="F71">
        <f>'Plate 3'!N78</f>
        <v>-1.9495246466853279E-2</v>
      </c>
      <c r="G71">
        <f t="shared" si="3"/>
        <v>-2.2600044467525792E-2</v>
      </c>
      <c r="H71">
        <f t="shared" si="4"/>
        <v>7.1797456806961622E-3</v>
      </c>
      <c r="I71" s="7">
        <f t="shared" si="5"/>
        <v>-0.90400177870103171</v>
      </c>
    </row>
    <row r="72" spans="1:12" x14ac:dyDescent="0.4">
      <c r="A72">
        <v>71</v>
      </c>
      <c r="B72" t="s">
        <v>55</v>
      </c>
      <c r="C72" t="s">
        <v>63</v>
      </c>
      <c r="D72">
        <f>'Plate 1'!N79</f>
        <v>1.8775334209199083E-2</v>
      </c>
      <c r="E72">
        <f>'Plate 2'!N79</f>
        <v>1.2150299946431353E-2</v>
      </c>
      <c r="F72">
        <f>'Plate 3'!N79</f>
        <v>2.8268107376937256E-2</v>
      </c>
      <c r="G72">
        <f t="shared" si="3"/>
        <v>1.9731247177522563E-2</v>
      </c>
      <c r="H72">
        <f t="shared" si="4"/>
        <v>8.1013120106544819E-3</v>
      </c>
      <c r="I72" s="7">
        <f t="shared" si="5"/>
        <v>0.78924988710090249</v>
      </c>
    </row>
    <row r="73" spans="1:12" x14ac:dyDescent="0.4">
      <c r="A73">
        <v>72</v>
      </c>
      <c r="B73" t="s">
        <v>56</v>
      </c>
      <c r="C73" t="s">
        <v>64</v>
      </c>
      <c r="D73">
        <f>'Plate 1'!N80</f>
        <v>4.0537653406225289E-2</v>
      </c>
      <c r="E73">
        <f>'Plate 2'!N80</f>
        <v>3.5583021271691821E-2</v>
      </c>
      <c r="F73">
        <f>'Plate 3'!N80</f>
        <v>4.0940017580391889E-2</v>
      </c>
      <c r="G73">
        <f t="shared" si="3"/>
        <v>3.9020230752769669E-2</v>
      </c>
      <c r="H73">
        <f t="shared" si="4"/>
        <v>2.9835014655219738E-3</v>
      </c>
      <c r="I73" s="7">
        <f t="shared" si="5"/>
        <v>1.5608092301107868</v>
      </c>
    </row>
    <row r="74" spans="1:12" x14ac:dyDescent="0.4">
      <c r="A74">
        <v>73</v>
      </c>
      <c r="B74" t="s">
        <v>64</v>
      </c>
      <c r="C74" t="s">
        <v>72</v>
      </c>
      <c r="D74">
        <f>'Plate 1'!N81</f>
        <v>0.17793896284627311</v>
      </c>
      <c r="E74">
        <f>'Plate 2'!N81</f>
        <v>0.16923632068243669</v>
      </c>
      <c r="F74">
        <f>'Plate 3'!N81</f>
        <v>0.18959127189014816</v>
      </c>
      <c r="G74">
        <f t="shared" ref="G74:G89" si="6">AVERAGE(D74:F74)</f>
        <v>0.17892218513961933</v>
      </c>
      <c r="H74">
        <f t="shared" ref="H74:H89" si="7">STDEV(D74:F74)</f>
        <v>1.0213033546683296E-2</v>
      </c>
      <c r="I74" s="7">
        <f t="shared" si="5"/>
        <v>7.1568874055847731</v>
      </c>
    </row>
    <row r="75" spans="1:12" x14ac:dyDescent="0.4">
      <c r="A75">
        <v>74</v>
      </c>
      <c r="B75" t="s">
        <v>63</v>
      </c>
      <c r="C75" t="s">
        <v>71</v>
      </c>
      <c r="D75">
        <f>'Plate 1'!N82</f>
        <v>0.94900780184679001</v>
      </c>
      <c r="E75">
        <f>'Plate 2'!N82</f>
        <v>0.93123370303720299</v>
      </c>
      <c r="F75">
        <f>'Plate 3'!N82</f>
        <v>0.97914875379770594</v>
      </c>
      <c r="G75">
        <f t="shared" si="6"/>
        <v>0.95313008622723305</v>
      </c>
      <c r="H75">
        <f t="shared" si="7"/>
        <v>2.4222054903131705E-2</v>
      </c>
      <c r="I75" s="7">
        <f t="shared" si="5"/>
        <v>38.125203449089319</v>
      </c>
    </row>
    <row r="76" spans="1:12" x14ac:dyDescent="0.4">
      <c r="A76">
        <v>75</v>
      </c>
      <c r="B76" t="s">
        <v>62</v>
      </c>
      <c r="C76" t="s">
        <v>70</v>
      </c>
      <c r="D76">
        <f>'Plate 1'!N83</f>
        <v>6.6788984327814553</v>
      </c>
      <c r="E76">
        <f>'Plate 2'!N83</f>
        <v>6.9647255050079719</v>
      </c>
      <c r="F76">
        <f>'Plate 3'!N83</f>
        <v>7.0806735167611112</v>
      </c>
      <c r="G76">
        <f t="shared" si="6"/>
        <v>6.9080991515168462</v>
      </c>
      <c r="H76">
        <f t="shared" si="7"/>
        <v>0.20678663510727993</v>
      </c>
      <c r="I76" s="7">
        <f t="shared" si="5"/>
        <v>276.32396606067385</v>
      </c>
    </row>
    <row r="77" spans="1:12" x14ac:dyDescent="0.4">
      <c r="A77">
        <v>76</v>
      </c>
      <c r="B77" t="s">
        <v>61</v>
      </c>
      <c r="C77" t="s">
        <v>69</v>
      </c>
      <c r="D77">
        <f>'Plate 1'!N84</f>
        <v>9.7239162718006522</v>
      </c>
      <c r="E77">
        <f>'Plate 2'!N84</f>
        <v>9.6095854397757972</v>
      </c>
      <c r="F77">
        <f>'Plate 3'!N84</f>
        <v>9.9430630792568433</v>
      </c>
      <c r="G77">
        <f t="shared" si="6"/>
        <v>9.7588549302777636</v>
      </c>
      <c r="H77">
        <f t="shared" si="7"/>
        <v>0.16946199102039916</v>
      </c>
      <c r="I77" s="7">
        <f t="shared" si="5"/>
        <v>390.35419721111055</v>
      </c>
    </row>
    <row r="78" spans="1:12" x14ac:dyDescent="0.4">
      <c r="A78">
        <v>77</v>
      </c>
      <c r="B78" t="s">
        <v>60</v>
      </c>
      <c r="C78" t="s">
        <v>68</v>
      </c>
      <c r="D78">
        <f>'Plate 1'!N85</f>
        <v>9.2331973095147664</v>
      </c>
      <c r="E78">
        <f>'Plate 2'!N85</f>
        <v>9.0793116349708285</v>
      </c>
      <c r="F78">
        <f>'Plate 3'!N85</f>
        <v>9.6213915125537657</v>
      </c>
      <c r="G78">
        <f t="shared" si="6"/>
        <v>9.3113001523464529</v>
      </c>
      <c r="H78">
        <f t="shared" si="7"/>
        <v>0.27935226679566511</v>
      </c>
      <c r="I78" s="7">
        <f t="shared" si="5"/>
        <v>372.45200609385813</v>
      </c>
    </row>
    <row r="79" spans="1:12" x14ac:dyDescent="0.4">
      <c r="A79">
        <v>78</v>
      </c>
      <c r="B79" t="s">
        <v>59</v>
      </c>
      <c r="C79" t="s">
        <v>67</v>
      </c>
      <c r="D79">
        <f>'Plate 1'!N86</f>
        <v>12.20012682670934</v>
      </c>
      <c r="E79">
        <f>'Plate 2'!N86</f>
        <v>12.153771460701762</v>
      </c>
      <c r="F79">
        <f>'Plate 3'!N86</f>
        <v>12.686531638304771</v>
      </c>
      <c r="G79">
        <f t="shared" si="6"/>
        <v>12.346809975238623</v>
      </c>
      <c r="H79">
        <f t="shared" si="7"/>
        <v>0.29511914756034652</v>
      </c>
      <c r="I79" s="7">
        <f t="shared" si="5"/>
        <v>493.87239900954489</v>
      </c>
    </row>
    <row r="80" spans="1:12" x14ac:dyDescent="0.4">
      <c r="A80">
        <v>79</v>
      </c>
      <c r="B80" t="s">
        <v>58</v>
      </c>
      <c r="C80" t="s">
        <v>66</v>
      </c>
      <c r="D80">
        <f>'Plate 1'!N87</f>
        <v>6.6908463727327634</v>
      </c>
      <c r="E80">
        <f>'Plate 2'!N87</f>
        <v>6.7026261775920952</v>
      </c>
      <c r="F80">
        <f>'Plate 3'!N87</f>
        <v>6.9251989261879565</v>
      </c>
      <c r="G80">
        <f t="shared" si="6"/>
        <v>6.7728904921709381</v>
      </c>
      <c r="H80">
        <f t="shared" si="7"/>
        <v>0.13203440936047037</v>
      </c>
      <c r="I80" s="7">
        <f t="shared" si="5"/>
        <v>270.91561968683754</v>
      </c>
    </row>
    <row r="81" spans="1:11" x14ac:dyDescent="0.4">
      <c r="A81">
        <v>80</v>
      </c>
      <c r="B81" t="s">
        <v>57</v>
      </c>
      <c r="C81" t="s">
        <v>65</v>
      </c>
      <c r="D81">
        <f>'Plate 1'!N88</f>
        <v>2.5090673897747866</v>
      </c>
      <c r="E81">
        <f>'Plate 2'!N88</f>
        <v>2.5086029996542734</v>
      </c>
      <c r="F81">
        <f>'Plate 3'!N88</f>
        <v>2.6177242193367243</v>
      </c>
      <c r="G81">
        <f t="shared" si="6"/>
        <v>2.5451315362552616</v>
      </c>
      <c r="H81">
        <f t="shared" si="7"/>
        <v>6.286753647368637E-2</v>
      </c>
      <c r="I81" s="7">
        <f t="shared" si="5"/>
        <v>101.80526145021047</v>
      </c>
    </row>
    <row r="82" spans="1:11" x14ac:dyDescent="0.4">
      <c r="A82">
        <v>81</v>
      </c>
      <c r="B82" t="s">
        <v>65</v>
      </c>
      <c r="C82" t="s">
        <v>73</v>
      </c>
      <c r="D82">
        <f>'Plate 1'!N89</f>
        <v>1.4119904749599945</v>
      </c>
      <c r="E82">
        <f>'Plate 2'!N89</f>
        <v>1.4059632795156281</v>
      </c>
      <c r="F82">
        <f>'Plate 3'!N89</f>
        <v>1.475302776379122</v>
      </c>
      <c r="G82">
        <f t="shared" si="6"/>
        <v>1.4310855102849149</v>
      </c>
      <c r="H82">
        <f t="shared" si="7"/>
        <v>3.8411674486613936E-2</v>
      </c>
      <c r="I82" s="7">
        <f t="shared" si="5"/>
        <v>57.243420411396599</v>
      </c>
    </row>
    <row r="83" spans="1:11" x14ac:dyDescent="0.4">
      <c r="A83">
        <v>82</v>
      </c>
      <c r="B83" t="s">
        <v>66</v>
      </c>
      <c r="C83" t="s">
        <v>74</v>
      </c>
      <c r="D83">
        <f>'Plate 1'!N90</f>
        <v>0.68273942578905755</v>
      </c>
      <c r="E83">
        <f>'Plate 2'!N90</f>
        <v>0.6695683149051278</v>
      </c>
      <c r="F83">
        <f>'Plate 3'!N90</f>
        <v>0.70767744674677402</v>
      </c>
      <c r="G83">
        <f t="shared" si="6"/>
        <v>0.68666172914698642</v>
      </c>
      <c r="H83">
        <f t="shared" si="7"/>
        <v>1.9354969133395915E-2</v>
      </c>
      <c r="I83" s="7">
        <f t="shared" si="5"/>
        <v>27.466469165879456</v>
      </c>
    </row>
    <row r="84" spans="1:11" x14ac:dyDescent="0.4">
      <c r="A84">
        <v>83</v>
      </c>
      <c r="B84" t="s">
        <v>67</v>
      </c>
      <c r="C84" t="s">
        <v>75</v>
      </c>
      <c r="D84">
        <f>'Plate 1'!N91</f>
        <v>0.33070190936657473</v>
      </c>
      <c r="E84">
        <f>'Plate 2'!N91</f>
        <v>0.33196355210785661</v>
      </c>
      <c r="F84">
        <f>'Plate 3'!N91</f>
        <v>0.36504849009182766</v>
      </c>
      <c r="G84">
        <f t="shared" si="6"/>
        <v>0.342571317188753</v>
      </c>
      <c r="H84">
        <f t="shared" si="7"/>
        <v>1.9476021459417542E-2</v>
      </c>
      <c r="I84" s="7">
        <f t="shared" si="5"/>
        <v>13.70285268755012</v>
      </c>
    </row>
    <row r="85" spans="1:11" x14ac:dyDescent="0.4">
      <c r="A85">
        <v>84</v>
      </c>
      <c r="B85" t="s">
        <v>68</v>
      </c>
      <c r="C85" t="s">
        <v>76</v>
      </c>
      <c r="D85">
        <f>'Plate 1'!N92</f>
        <v>0.21378278270019863</v>
      </c>
      <c r="E85">
        <f>'Plate 2'!N92</f>
        <v>0.20004600983231619</v>
      </c>
      <c r="F85">
        <f>'Plate 3'!N92</f>
        <v>0.22273319088379873</v>
      </c>
      <c r="G85">
        <f t="shared" si="6"/>
        <v>0.21218732780543784</v>
      </c>
      <c r="H85">
        <f t="shared" si="7"/>
        <v>1.1427429862248081E-2</v>
      </c>
      <c r="I85" s="7">
        <f t="shared" si="5"/>
        <v>8.4874931122175141</v>
      </c>
    </row>
    <row r="86" spans="1:11" x14ac:dyDescent="0.4">
      <c r="A86">
        <v>85</v>
      </c>
      <c r="B86" t="s">
        <v>69</v>
      </c>
      <c r="C86" t="s">
        <v>77</v>
      </c>
      <c r="D86">
        <f>'Plate 1'!N93</f>
        <v>0.262427966787669</v>
      </c>
      <c r="E86">
        <f>'Plate 2'!N93</f>
        <v>0.25255266317225167</v>
      </c>
      <c r="F86">
        <f>'Plate 3'!N93</f>
        <v>0.27390821285928857</v>
      </c>
      <c r="G86">
        <f t="shared" si="6"/>
        <v>0.2629629476064031</v>
      </c>
      <c r="H86">
        <f t="shared" si="7"/>
        <v>1.0687821525745343E-2</v>
      </c>
      <c r="I86" s="7">
        <f t="shared" si="5"/>
        <v>10.518517904256123</v>
      </c>
    </row>
    <row r="87" spans="1:11" x14ac:dyDescent="0.4">
      <c r="A87">
        <v>86</v>
      </c>
      <c r="B87" t="s">
        <v>70</v>
      </c>
      <c r="C87" t="s">
        <v>78</v>
      </c>
      <c r="D87">
        <f>'Plate 1'!N94</f>
        <v>0.23469167761498852</v>
      </c>
      <c r="E87">
        <f>'Plate 2'!N94</f>
        <v>0.22478054900898004</v>
      </c>
      <c r="F87">
        <f>'Plate 3'!N94</f>
        <v>0.24320319967399467</v>
      </c>
      <c r="G87">
        <f t="shared" si="6"/>
        <v>0.2342251420993211</v>
      </c>
      <c r="H87">
        <f t="shared" si="7"/>
        <v>9.2201819896260938E-3</v>
      </c>
      <c r="I87" s="7">
        <f t="shared" si="5"/>
        <v>9.3690056839728442</v>
      </c>
    </row>
    <row r="88" spans="1:11" x14ac:dyDescent="0.4">
      <c r="A88">
        <v>87</v>
      </c>
      <c r="B88" t="s">
        <v>71</v>
      </c>
      <c r="C88" t="s">
        <v>79</v>
      </c>
      <c r="D88">
        <f>'Plate 1'!N95</f>
        <v>5.5472578345360922E-2</v>
      </c>
      <c r="E88">
        <f>'Plate 2'!N95</f>
        <v>5.2940592623736606E-2</v>
      </c>
      <c r="F88">
        <f>'Plate 3'!N95</f>
        <v>6.969550611900048E-2</v>
      </c>
      <c r="G88">
        <f t="shared" si="6"/>
        <v>5.9369559029366005E-2</v>
      </c>
      <c r="H88">
        <f t="shared" si="7"/>
        <v>9.0317011352831142E-3</v>
      </c>
      <c r="I88" s="7">
        <f t="shared" si="5"/>
        <v>2.3747823611746401</v>
      </c>
    </row>
    <row r="89" spans="1:11" x14ac:dyDescent="0.4">
      <c r="A89">
        <v>88</v>
      </c>
      <c r="B89" t="s">
        <v>72</v>
      </c>
      <c r="C89" t="s">
        <v>80</v>
      </c>
      <c r="D89">
        <f>'Plate 1'!N96</f>
        <v>4.9071896228588513E-2</v>
      </c>
      <c r="E89">
        <f>'Plate 2'!N96</f>
        <v>4.3393928380111975E-2</v>
      </c>
      <c r="F89">
        <f>'Plate 3'!N96</f>
        <v>5.1175021975489857E-2</v>
      </c>
      <c r="G89">
        <f t="shared" si="6"/>
        <v>4.7880282194730117E-2</v>
      </c>
      <c r="H89">
        <f t="shared" si="7"/>
        <v>4.0250853890661607E-3</v>
      </c>
      <c r="I89" s="7">
        <f t="shared" si="5"/>
        <v>1.9152112877892047</v>
      </c>
      <c r="J89">
        <f>SUM(I68:I89)</f>
        <v>2080.6138535423802</v>
      </c>
      <c r="K89" t="e">
        <f>J89/L68*100</f>
        <v>#DIV/0!</v>
      </c>
    </row>
  </sheetData>
  <mergeCells count="1">
    <mergeCell ref="M1:O1"/>
  </mergeCells>
  <phoneticPr fontId="0" type="noConversion"/>
  <pageMargins left="0.75" right="0.75" top="1" bottom="1" header="0.5" footer="0.5"/>
  <headerFooter alignWithMargins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Charts</vt:lpstr>
      </vt:variant>
      <vt:variant>
        <vt:i4>3</vt:i4>
      </vt:variant>
    </vt:vector>
  </HeadingPairs>
  <TitlesOfParts>
    <vt:vector size="7" baseType="lpstr">
      <vt:lpstr>Plate 1</vt:lpstr>
      <vt:lpstr>Plate 2</vt:lpstr>
      <vt:lpstr>Plate 3</vt:lpstr>
      <vt:lpstr>Consolidated</vt:lpstr>
      <vt:lpstr>Chart 1</vt:lpstr>
      <vt:lpstr>Chart 2</vt:lpstr>
      <vt:lpstr>Chart 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Allen, George Michael</cp:lastModifiedBy>
  <dcterms:created xsi:type="dcterms:W3CDTF">2010-07-22T23:26:34Z</dcterms:created>
  <dcterms:modified xsi:type="dcterms:W3CDTF">2023-02-28T22:54:36Z</dcterms:modified>
</cp:coreProperties>
</file>