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IP Pipeline\Mike\230223 Batch138 Water Yr\"/>
    </mc:Choice>
  </mc:AlternateContent>
  <xr:revisionPtr revIDLastSave="0" documentId="13_ncr:1_{33A4CA2C-3124-4BAC-960C-3338963AA3C9}" xr6:coauthVersionLast="47" xr6:coauthVersionMax="47" xr10:uidLastSave="{00000000-0000-0000-0000-000000000000}"/>
  <bookViews>
    <workbookView xWindow="12800" yWindow="0" windowWidth="12800" windowHeight="13800" activeTab="6" xr2:uid="{00000000-000D-0000-FFFF-FFFF00000000}"/>
  </bookViews>
  <sheets>
    <sheet name="Chart 1" sheetId="10" r:id="rId1"/>
    <sheet name="Plate 1" sheetId="1" r:id="rId2"/>
    <sheet name="Chart 2" sheetId="8" r:id="rId3"/>
    <sheet name="Plate 2" sheetId="5" r:id="rId4"/>
    <sheet name="Chart 3" sheetId="7" r:id="rId5"/>
    <sheet name="Plate 3" sheetId="6" r:id="rId6"/>
    <sheet name="Consolidated" sheetId="3" r:id="rId7"/>
  </sheets>
  <calcPr calcId="191029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0" i="6" l="1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93" i="6"/>
  <c r="N94" i="6"/>
  <c r="N95" i="6"/>
  <c r="N96" i="6"/>
  <c r="N9" i="6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" i="5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" i="1"/>
  <c r="E10" i="1"/>
  <c r="E11" i="1" s="1"/>
  <c r="E12" i="1" s="1"/>
  <c r="E13" i="1" s="1"/>
  <c r="E14" i="1" s="1"/>
  <c r="G9" i="1"/>
  <c r="G9" i="5" s="1"/>
  <c r="G15" i="1"/>
  <c r="M9" i="5"/>
  <c r="G15" i="6"/>
  <c r="G15" i="5"/>
  <c r="M10" i="5"/>
  <c r="M10" i="6"/>
  <c r="M11" i="5"/>
  <c r="M11" i="6"/>
  <c r="M12" i="5"/>
  <c r="M12" i="6"/>
  <c r="M13" i="5"/>
  <c r="M13" i="6"/>
  <c r="M14" i="5"/>
  <c r="M14" i="6"/>
  <c r="M15" i="5"/>
  <c r="M15" i="6"/>
  <c r="M16" i="5"/>
  <c r="M16" i="6"/>
  <c r="M17" i="5"/>
  <c r="M17" i="6"/>
  <c r="M18" i="5"/>
  <c r="M18" i="6"/>
  <c r="M19" i="5"/>
  <c r="M19" i="6"/>
  <c r="M20" i="5"/>
  <c r="M20" i="6"/>
  <c r="M21" i="5"/>
  <c r="M21" i="6"/>
  <c r="M22" i="5"/>
  <c r="M22" i="6"/>
  <c r="M23" i="5"/>
  <c r="M23" i="6"/>
  <c r="M24" i="5"/>
  <c r="M24" i="6"/>
  <c r="M25" i="5"/>
  <c r="M25" i="6"/>
  <c r="M26" i="5"/>
  <c r="M26" i="6"/>
  <c r="M27" i="5"/>
  <c r="M27" i="6"/>
  <c r="M28" i="5"/>
  <c r="M28" i="6"/>
  <c r="M29" i="5"/>
  <c r="M29" i="6"/>
  <c r="M30" i="5"/>
  <c r="M30" i="6"/>
  <c r="M31" i="5"/>
  <c r="M31" i="6"/>
  <c r="M32" i="5"/>
  <c r="M32" i="6"/>
  <c r="M33" i="5"/>
  <c r="M33" i="6"/>
  <c r="M34" i="5"/>
  <c r="M34" i="6"/>
  <c r="M35" i="5"/>
  <c r="M35" i="6"/>
  <c r="M36" i="5"/>
  <c r="M36" i="6"/>
  <c r="M37" i="5"/>
  <c r="M37" i="6"/>
  <c r="M38" i="5"/>
  <c r="M38" i="6"/>
  <c r="M39" i="5"/>
  <c r="M39" i="6"/>
  <c r="M40" i="5"/>
  <c r="M40" i="6"/>
  <c r="M41" i="5"/>
  <c r="M41" i="6"/>
  <c r="M42" i="5"/>
  <c r="M42" i="6"/>
  <c r="M43" i="5"/>
  <c r="M43" i="6"/>
  <c r="M44" i="5"/>
  <c r="M44" i="6"/>
  <c r="M45" i="5"/>
  <c r="M45" i="6"/>
  <c r="M46" i="5"/>
  <c r="M46" i="6"/>
  <c r="M47" i="5"/>
  <c r="M47" i="6"/>
  <c r="M48" i="5"/>
  <c r="M48" i="6"/>
  <c r="M49" i="5"/>
  <c r="M49" i="6"/>
  <c r="M50" i="5"/>
  <c r="M50" i="6"/>
  <c r="M51" i="5"/>
  <c r="M51" i="6"/>
  <c r="M52" i="5"/>
  <c r="M52" i="6"/>
  <c r="M53" i="5"/>
  <c r="M53" i="6"/>
  <c r="M54" i="5"/>
  <c r="M54" i="6"/>
  <c r="M55" i="5"/>
  <c r="M55" i="6"/>
  <c r="M56" i="5"/>
  <c r="M56" i="6"/>
  <c r="M57" i="5"/>
  <c r="M57" i="6"/>
  <c r="M58" i="5"/>
  <c r="M58" i="6"/>
  <c r="M59" i="5"/>
  <c r="M59" i="6"/>
  <c r="M60" i="5"/>
  <c r="M60" i="6"/>
  <c r="M61" i="5"/>
  <c r="M61" i="6"/>
  <c r="M62" i="5"/>
  <c r="M62" i="6"/>
  <c r="M63" i="5"/>
  <c r="M63" i="6"/>
  <c r="M64" i="5"/>
  <c r="M64" i="6"/>
  <c r="M65" i="5"/>
  <c r="M65" i="6"/>
  <c r="M66" i="5"/>
  <c r="M66" i="6"/>
  <c r="M67" i="5"/>
  <c r="M67" i="6"/>
  <c r="M68" i="5"/>
  <c r="M68" i="6"/>
  <c r="M69" i="5"/>
  <c r="M69" i="6"/>
  <c r="M70" i="5"/>
  <c r="M70" i="6"/>
  <c r="M71" i="5"/>
  <c r="M71" i="6"/>
  <c r="M72" i="5"/>
  <c r="M72" i="6"/>
  <c r="M73" i="5"/>
  <c r="M73" i="6"/>
  <c r="M74" i="5"/>
  <c r="M74" i="6"/>
  <c r="M75" i="5"/>
  <c r="M75" i="6"/>
  <c r="M76" i="5"/>
  <c r="M76" i="6"/>
  <c r="M77" i="5"/>
  <c r="M77" i="6"/>
  <c r="M78" i="5"/>
  <c r="M78" i="6"/>
  <c r="M79" i="5"/>
  <c r="M79" i="6"/>
  <c r="M80" i="5"/>
  <c r="M80" i="6"/>
  <c r="M81" i="5"/>
  <c r="M81" i="6"/>
  <c r="M82" i="5"/>
  <c r="M82" i="6"/>
  <c r="M83" i="5"/>
  <c r="M83" i="6"/>
  <c r="M84" i="5"/>
  <c r="M84" i="6"/>
  <c r="M85" i="5"/>
  <c r="M85" i="6"/>
  <c r="M86" i="5"/>
  <c r="M86" i="6"/>
  <c r="M87" i="5"/>
  <c r="M87" i="6"/>
  <c r="M88" i="5"/>
  <c r="M88" i="6"/>
  <c r="M89" i="5"/>
  <c r="M89" i="6"/>
  <c r="M90" i="5"/>
  <c r="M90" i="6"/>
  <c r="M91" i="5"/>
  <c r="M91" i="6"/>
  <c r="M92" i="5"/>
  <c r="M92" i="6"/>
  <c r="M93" i="5"/>
  <c r="M93" i="6"/>
  <c r="M94" i="5"/>
  <c r="M94" i="6"/>
  <c r="M95" i="5"/>
  <c r="M95" i="6"/>
  <c r="M96" i="5"/>
  <c r="M96" i="6"/>
  <c r="M9" i="6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I15" i="1"/>
  <c r="H15" i="1"/>
  <c r="L14" i="1"/>
  <c r="I14" i="1"/>
  <c r="H14" i="1"/>
  <c r="L13" i="1"/>
  <c r="I13" i="1"/>
  <c r="H13" i="1"/>
  <c r="L12" i="1"/>
  <c r="I12" i="1"/>
  <c r="H12" i="1"/>
  <c r="L11" i="1"/>
  <c r="I11" i="1"/>
  <c r="H11" i="1"/>
  <c r="L10" i="1"/>
  <c r="I10" i="1"/>
  <c r="H10" i="1"/>
  <c r="L9" i="1"/>
  <c r="I9" i="1"/>
  <c r="H9" i="1"/>
  <c r="L96" i="5"/>
  <c r="L95" i="5"/>
  <c r="L94" i="5"/>
  <c r="L93" i="5"/>
  <c r="L92" i="5"/>
  <c r="L91" i="5"/>
  <c r="L90" i="5"/>
  <c r="L89" i="5"/>
  <c r="L88" i="5"/>
  <c r="L87" i="5"/>
  <c r="L86" i="5"/>
  <c r="L85" i="5"/>
  <c r="L84" i="5"/>
  <c r="L83" i="5"/>
  <c r="L82" i="5"/>
  <c r="L81" i="5"/>
  <c r="L80" i="5"/>
  <c r="L79" i="5"/>
  <c r="L78" i="5"/>
  <c r="L77" i="5"/>
  <c r="L76" i="5"/>
  <c r="L75" i="5"/>
  <c r="L74" i="5"/>
  <c r="L73" i="5"/>
  <c r="L72" i="5"/>
  <c r="L71" i="5"/>
  <c r="L70" i="5"/>
  <c r="L69" i="5"/>
  <c r="L68" i="5"/>
  <c r="L67" i="5"/>
  <c r="L66" i="5"/>
  <c r="L65" i="5"/>
  <c r="L64" i="5"/>
  <c r="L63" i="5"/>
  <c r="L62" i="5"/>
  <c r="L61" i="5"/>
  <c r="L60" i="5"/>
  <c r="L59" i="5"/>
  <c r="L58" i="5"/>
  <c r="L57" i="5"/>
  <c r="L56" i="5"/>
  <c r="L55" i="5"/>
  <c r="L54" i="5"/>
  <c r="L53" i="5"/>
  <c r="L52" i="5"/>
  <c r="L51" i="5"/>
  <c r="L50" i="5"/>
  <c r="L49" i="5"/>
  <c r="L48" i="5"/>
  <c r="L47" i="5"/>
  <c r="L46" i="5"/>
  <c r="L45" i="5"/>
  <c r="L44" i="5"/>
  <c r="L43" i="5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I15" i="5"/>
  <c r="H15" i="5"/>
  <c r="L14" i="5"/>
  <c r="I14" i="5"/>
  <c r="H14" i="5"/>
  <c r="L13" i="5"/>
  <c r="I13" i="5"/>
  <c r="H13" i="5"/>
  <c r="L12" i="5"/>
  <c r="I12" i="5"/>
  <c r="H12" i="5"/>
  <c r="L11" i="5"/>
  <c r="I11" i="5"/>
  <c r="H11" i="5"/>
  <c r="L10" i="5"/>
  <c r="I10" i="5"/>
  <c r="I16" i="5" s="1"/>
  <c r="H10" i="5"/>
  <c r="L9" i="5"/>
  <c r="I9" i="5"/>
  <c r="H9" i="5"/>
  <c r="L96" i="6"/>
  <c r="L95" i="6"/>
  <c r="L94" i="6"/>
  <c r="L93" i="6"/>
  <c r="L92" i="6"/>
  <c r="L91" i="6"/>
  <c r="L90" i="6"/>
  <c r="L89" i="6"/>
  <c r="L88" i="6"/>
  <c r="L87" i="6"/>
  <c r="L86" i="6"/>
  <c r="L85" i="6"/>
  <c r="L84" i="6"/>
  <c r="L83" i="6"/>
  <c r="L82" i="6"/>
  <c r="L81" i="6"/>
  <c r="L80" i="6"/>
  <c r="L79" i="6"/>
  <c r="L78" i="6"/>
  <c r="L77" i="6"/>
  <c r="L76" i="6"/>
  <c r="L75" i="6"/>
  <c r="L74" i="6"/>
  <c r="L73" i="6"/>
  <c r="L72" i="6"/>
  <c r="L71" i="6"/>
  <c r="L70" i="6"/>
  <c r="L69" i="6"/>
  <c r="L68" i="6"/>
  <c r="L67" i="6"/>
  <c r="L66" i="6"/>
  <c r="L65" i="6"/>
  <c r="L64" i="6"/>
  <c r="L63" i="6"/>
  <c r="L62" i="6"/>
  <c r="L61" i="6"/>
  <c r="L60" i="6"/>
  <c r="L59" i="6"/>
  <c r="L58" i="6"/>
  <c r="L57" i="6"/>
  <c r="L56" i="6"/>
  <c r="L55" i="6"/>
  <c r="L54" i="6"/>
  <c r="L53" i="6"/>
  <c r="L52" i="6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9" i="6"/>
  <c r="L28" i="6"/>
  <c r="L27" i="6"/>
  <c r="L26" i="6"/>
  <c r="L25" i="6"/>
  <c r="L24" i="6"/>
  <c r="L18" i="6"/>
  <c r="L23" i="6"/>
  <c r="L22" i="6"/>
  <c r="L21" i="6"/>
  <c r="L20" i="6"/>
  <c r="L19" i="6"/>
  <c r="L17" i="6"/>
  <c r="L16" i="6"/>
  <c r="L15" i="6"/>
  <c r="L14" i="6"/>
  <c r="L13" i="6"/>
  <c r="L12" i="6"/>
  <c r="L11" i="6"/>
  <c r="L10" i="6"/>
  <c r="I15" i="6"/>
  <c r="H15" i="6"/>
  <c r="I14" i="6"/>
  <c r="H14" i="6"/>
  <c r="I13" i="6"/>
  <c r="H13" i="6"/>
  <c r="I12" i="6"/>
  <c r="H12" i="6"/>
  <c r="I11" i="6"/>
  <c r="H11" i="6"/>
  <c r="I10" i="6"/>
  <c r="I16" i="6" s="1"/>
  <c r="H10" i="6"/>
  <c r="L9" i="6"/>
  <c r="I9" i="6"/>
  <c r="H9" i="6"/>
  <c r="O66" i="6" l="1"/>
  <c r="O42" i="6"/>
  <c r="O89" i="6"/>
  <c r="O81" i="6"/>
  <c r="O73" i="6"/>
  <c r="O65" i="6"/>
  <c r="O57" i="6"/>
  <c r="O49" i="6"/>
  <c r="O41" i="6"/>
  <c r="O33" i="6"/>
  <c r="O25" i="6"/>
  <c r="O17" i="6"/>
  <c r="O10" i="6"/>
  <c r="O9" i="6"/>
  <c r="O88" i="6"/>
  <c r="O40" i="6"/>
  <c r="O18" i="6"/>
  <c r="O80" i="6"/>
  <c r="O56" i="6"/>
  <c r="O24" i="6"/>
  <c r="O95" i="6"/>
  <c r="O87" i="6"/>
  <c r="O79" i="6"/>
  <c r="O71" i="6"/>
  <c r="O63" i="6"/>
  <c r="O55" i="6"/>
  <c r="O47" i="6"/>
  <c r="O39" i="6"/>
  <c r="O31" i="6"/>
  <c r="O23" i="6"/>
  <c r="O15" i="6"/>
  <c r="O50" i="6"/>
  <c r="O72" i="6"/>
  <c r="O32" i="6"/>
  <c r="O34" i="6"/>
  <c r="O96" i="6"/>
  <c r="O48" i="6"/>
  <c r="O94" i="6"/>
  <c r="O86" i="6"/>
  <c r="O78" i="6"/>
  <c r="O70" i="6"/>
  <c r="O62" i="6"/>
  <c r="O54" i="6"/>
  <c r="O46" i="6"/>
  <c r="O38" i="6"/>
  <c r="O30" i="6"/>
  <c r="O22" i="6"/>
  <c r="O14" i="6"/>
  <c r="O58" i="6"/>
  <c r="O64" i="6"/>
  <c r="O16" i="6"/>
  <c r="O93" i="6"/>
  <c r="O85" i="6"/>
  <c r="O77" i="6"/>
  <c r="O69" i="6"/>
  <c r="O61" i="6"/>
  <c r="O53" i="6"/>
  <c r="O45" i="6"/>
  <c r="O37" i="6"/>
  <c r="O29" i="6"/>
  <c r="O21" i="6"/>
  <c r="O13" i="6"/>
  <c r="O82" i="6"/>
  <c r="O92" i="6"/>
  <c r="O84" i="6"/>
  <c r="O76" i="6"/>
  <c r="O68" i="6"/>
  <c r="O60" i="6"/>
  <c r="O52" i="6"/>
  <c r="O44" i="6"/>
  <c r="O36" i="6"/>
  <c r="O28" i="6"/>
  <c r="O20" i="6"/>
  <c r="O12" i="6"/>
  <c r="O74" i="6"/>
  <c r="O91" i="6"/>
  <c r="O83" i="6"/>
  <c r="O75" i="6"/>
  <c r="O67" i="6"/>
  <c r="O59" i="6"/>
  <c r="O51" i="6"/>
  <c r="O43" i="6"/>
  <c r="O35" i="6"/>
  <c r="O27" i="6"/>
  <c r="O19" i="6"/>
  <c r="O11" i="6"/>
  <c r="O90" i="6"/>
  <c r="O26" i="6"/>
  <c r="O26" i="5"/>
  <c r="O18" i="5"/>
  <c r="O10" i="5"/>
  <c r="O89" i="5"/>
  <c r="O81" i="5"/>
  <c r="O65" i="5"/>
  <c r="O57" i="5"/>
  <c r="O72" i="5"/>
  <c r="O64" i="5"/>
  <c r="O56" i="5"/>
  <c r="O48" i="5"/>
  <c r="E25" i="3"/>
  <c r="E17" i="3"/>
  <c r="O16" i="5"/>
  <c r="O55" i="5"/>
  <c r="O47" i="5"/>
  <c r="E8" i="3"/>
  <c r="O86" i="5"/>
  <c r="E71" i="3"/>
  <c r="O70" i="5"/>
  <c r="O62" i="5"/>
  <c r="E54" i="3"/>
  <c r="O45" i="5"/>
  <c r="O37" i="5"/>
  <c r="O29" i="5"/>
  <c r="O21" i="5"/>
  <c r="O13" i="5"/>
  <c r="O68" i="5"/>
  <c r="O60" i="5"/>
  <c r="E29" i="3"/>
  <c r="O12" i="5"/>
  <c r="O91" i="5"/>
  <c r="O83" i="5"/>
  <c r="O75" i="5"/>
  <c r="O95" i="5"/>
  <c r="O87" i="5"/>
  <c r="O79" i="5"/>
  <c r="O71" i="5"/>
  <c r="O67" i="5"/>
  <c r="O63" i="5"/>
  <c r="O59" i="5"/>
  <c r="O51" i="5"/>
  <c r="O43" i="5"/>
  <c r="O39" i="5"/>
  <c r="O35" i="5"/>
  <c r="O31" i="5"/>
  <c r="O27" i="5"/>
  <c r="O23" i="5"/>
  <c r="O19" i="5"/>
  <c r="O15" i="5"/>
  <c r="O11" i="5"/>
  <c r="I16" i="1"/>
  <c r="O89" i="1" s="1"/>
  <c r="O94" i="5"/>
  <c r="O90" i="5"/>
  <c r="O82" i="5"/>
  <c r="O74" i="5"/>
  <c r="O66" i="5"/>
  <c r="O58" i="5"/>
  <c r="O54" i="5"/>
  <c r="O50" i="5"/>
  <c r="O46" i="5"/>
  <c r="O42" i="5"/>
  <c r="O38" i="5"/>
  <c r="O34" i="5"/>
  <c r="O30" i="5"/>
  <c r="O22" i="5"/>
  <c r="O14" i="5"/>
  <c r="O93" i="5"/>
  <c r="O77" i="5"/>
  <c r="O73" i="5"/>
  <c r="O69" i="5"/>
  <c r="O61" i="5"/>
  <c r="O53" i="5"/>
  <c r="O49" i="5"/>
  <c r="O41" i="5"/>
  <c r="O33" i="5"/>
  <c r="O25" i="5"/>
  <c r="O17" i="5"/>
  <c r="O85" i="5"/>
  <c r="O9" i="5"/>
  <c r="O96" i="5"/>
  <c r="O92" i="5"/>
  <c r="O88" i="5"/>
  <c r="O84" i="5"/>
  <c r="O80" i="5"/>
  <c r="O76" i="5"/>
  <c r="O52" i="5"/>
  <c r="O44" i="5"/>
  <c r="O40" i="5"/>
  <c r="O36" i="5"/>
  <c r="O32" i="5"/>
  <c r="O28" i="5"/>
  <c r="O20" i="5"/>
  <c r="G9" i="6"/>
  <c r="F66" i="3"/>
  <c r="E47" i="3"/>
  <c r="F46" i="3"/>
  <c r="F4" i="3"/>
  <c r="E77" i="3"/>
  <c r="F58" i="3"/>
  <c r="F21" i="3"/>
  <c r="F72" i="3"/>
  <c r="F63" i="3"/>
  <c r="E2" i="3"/>
  <c r="F54" i="3"/>
  <c r="F76" i="3"/>
  <c r="F62" i="3"/>
  <c r="E48" i="3"/>
  <c r="E40" i="3"/>
  <c r="E32" i="3"/>
  <c r="E30" i="3"/>
  <c r="E24" i="3"/>
  <c r="F18" i="3"/>
  <c r="E52" i="3"/>
  <c r="F49" i="3"/>
  <c r="F82" i="3"/>
  <c r="F69" i="3"/>
  <c r="F65" i="3"/>
  <c r="F53" i="3"/>
  <c r="G10" i="1"/>
  <c r="G10" i="6" s="1"/>
  <c r="E62" i="3"/>
  <c r="F25" i="3"/>
  <c r="F79" i="3"/>
  <c r="E78" i="3"/>
  <c r="F74" i="3"/>
  <c r="F70" i="3"/>
  <c r="E53" i="3"/>
  <c r="F42" i="3"/>
  <c r="E39" i="3"/>
  <c r="F20" i="3"/>
  <c r="F89" i="3"/>
  <c r="F50" i="3"/>
  <c r="F47" i="3"/>
  <c r="F12" i="3"/>
  <c r="F78" i="3"/>
  <c r="F77" i="3"/>
  <c r="F67" i="3"/>
  <c r="E57" i="3"/>
  <c r="F26" i="3"/>
  <c r="E7" i="3"/>
  <c r="F87" i="3"/>
  <c r="F86" i="3"/>
  <c r="F59" i="3"/>
  <c r="F55" i="3"/>
  <c r="E43" i="3"/>
  <c r="F41" i="3"/>
  <c r="F35" i="3"/>
  <c r="F27" i="3"/>
  <c r="F13" i="3"/>
  <c r="F68" i="3"/>
  <c r="F52" i="3"/>
  <c r="F80" i="3"/>
  <c r="E75" i="3"/>
  <c r="F48" i="3"/>
  <c r="F83" i="3"/>
  <c r="F64" i="3"/>
  <c r="F56" i="3"/>
  <c r="F36" i="3"/>
  <c r="F40" i="3"/>
  <c r="F32" i="3"/>
  <c r="F24" i="3"/>
  <c r="F44" i="3"/>
  <c r="F28" i="3"/>
  <c r="F8" i="3" l="1"/>
  <c r="F14" i="3"/>
  <c r="F31" i="3"/>
  <c r="F85" i="3"/>
  <c r="F60" i="3"/>
  <c r="F22" i="3"/>
  <c r="F88" i="3"/>
  <c r="F23" i="3"/>
  <c r="F84" i="3"/>
  <c r="F30" i="3"/>
  <c r="F43" i="3"/>
  <c r="F7" i="3"/>
  <c r="F2" i="3"/>
  <c r="F38" i="3"/>
  <c r="O24" i="5"/>
  <c r="O78" i="5"/>
  <c r="E11" i="3"/>
  <c r="E38" i="3"/>
  <c r="E68" i="3"/>
  <c r="E60" i="3"/>
  <c r="E81" i="3"/>
  <c r="E9" i="3"/>
  <c r="E13" i="3"/>
  <c r="E59" i="3"/>
  <c r="E50" i="3"/>
  <c r="E63" i="3"/>
  <c r="E86" i="3"/>
  <c r="E21" i="3"/>
  <c r="E27" i="3"/>
  <c r="E89" i="3"/>
  <c r="E26" i="3"/>
  <c r="E58" i="3"/>
  <c r="E35" i="3"/>
  <c r="E4" i="3"/>
  <c r="O11" i="1"/>
  <c r="O21" i="1"/>
  <c r="O70" i="1"/>
  <c r="O19" i="1"/>
  <c r="O29" i="1"/>
  <c r="O78" i="1"/>
  <c r="O47" i="1"/>
  <c r="O75" i="1"/>
  <c r="O85" i="1"/>
  <c r="O55" i="1"/>
  <c r="D60" i="3"/>
  <c r="O37" i="1"/>
  <c r="O18" i="1"/>
  <c r="O93" i="1"/>
  <c r="O32" i="1"/>
  <c r="O26" i="1"/>
  <c r="O34" i="1"/>
  <c r="D45" i="3"/>
  <c r="O9" i="1"/>
  <c r="O44" i="1"/>
  <c r="O82" i="1"/>
  <c r="O60" i="1"/>
  <c r="O14" i="1"/>
  <c r="O22" i="1"/>
  <c r="O86" i="1"/>
  <c r="O40" i="1"/>
  <c r="O25" i="1"/>
  <c r="O42" i="1"/>
  <c r="O27" i="1"/>
  <c r="O91" i="1"/>
  <c r="O68" i="1"/>
  <c r="O45" i="1"/>
  <c r="O90" i="1"/>
  <c r="O30" i="1"/>
  <c r="O33" i="1"/>
  <c r="O50" i="1"/>
  <c r="O79" i="1"/>
  <c r="O58" i="1"/>
  <c r="O43" i="1"/>
  <c r="O49" i="1"/>
  <c r="O46" i="1"/>
  <c r="O23" i="1"/>
  <c r="O57" i="1"/>
  <c r="O53" i="1"/>
  <c r="O17" i="1"/>
  <c r="O38" i="1"/>
  <c r="O15" i="1"/>
  <c r="O41" i="1"/>
  <c r="O66" i="1"/>
  <c r="O92" i="1"/>
  <c r="O54" i="1"/>
  <c r="O56" i="1"/>
  <c r="O10" i="1"/>
  <c r="O74" i="1"/>
  <c r="O13" i="1"/>
  <c r="O81" i="1"/>
  <c r="O62" i="1"/>
  <c r="E19" i="3"/>
  <c r="E69" i="3"/>
  <c r="E79" i="3"/>
  <c r="E46" i="3"/>
  <c r="E83" i="3"/>
  <c r="E41" i="3"/>
  <c r="E66" i="3"/>
  <c r="E73" i="3"/>
  <c r="E34" i="3"/>
  <c r="E37" i="3"/>
  <c r="E15" i="3"/>
  <c r="E82" i="3"/>
  <c r="E23" i="3"/>
  <c r="E33" i="3"/>
  <c r="E87" i="3"/>
  <c r="E3" i="3"/>
  <c r="E45" i="3"/>
  <c r="E74" i="3"/>
  <c r="D48" i="3"/>
  <c r="G48" i="3" s="1"/>
  <c r="I48" i="3" s="1"/>
  <c r="D2" i="3"/>
  <c r="H2" i="3" s="1"/>
  <c r="D61" i="3"/>
  <c r="D22" i="3"/>
  <c r="F5" i="3"/>
  <c r="F75" i="3"/>
  <c r="F51" i="3"/>
  <c r="F34" i="3"/>
  <c r="F16" i="3"/>
  <c r="E5" i="3"/>
  <c r="E42" i="3"/>
  <c r="F17" i="3"/>
  <c r="E70" i="3"/>
  <c r="E31" i="3"/>
  <c r="E84" i="3"/>
  <c r="E16" i="3"/>
  <c r="E51" i="3"/>
  <c r="E65" i="3"/>
  <c r="E85" i="3"/>
  <c r="E55" i="3"/>
  <c r="D82" i="3"/>
  <c r="F10" i="3"/>
  <c r="F39" i="3"/>
  <c r="F37" i="3"/>
  <c r="F61" i="3"/>
  <c r="E88" i="3"/>
  <c r="E49" i="3"/>
  <c r="D25" i="3"/>
  <c r="G11" i="1"/>
  <c r="G11" i="5" s="1"/>
  <c r="G10" i="5"/>
  <c r="D63" i="3"/>
  <c r="D79" i="3"/>
  <c r="F3" i="3"/>
  <c r="F19" i="3"/>
  <c r="F57" i="3"/>
  <c r="E72" i="3"/>
  <c r="E6" i="3"/>
  <c r="E10" i="3"/>
  <c r="F15" i="3"/>
  <c r="E20" i="3"/>
  <c r="F29" i="3"/>
  <c r="E56" i="3"/>
  <c r="E76" i="3"/>
  <c r="F81" i="3"/>
  <c r="F6" i="3"/>
  <c r="E14" i="3"/>
  <c r="F45" i="3"/>
  <c r="F71" i="3"/>
  <c r="D30" i="3"/>
  <c r="D11" i="3"/>
  <c r="D27" i="3"/>
  <c r="D35" i="3"/>
  <c r="F9" i="3"/>
  <c r="E36" i="3"/>
  <c r="E64" i="3"/>
  <c r="F73" i="3"/>
  <c r="D4" i="3"/>
  <c r="D12" i="3"/>
  <c r="F11" i="3"/>
  <c r="E18" i="3"/>
  <c r="E28" i="3"/>
  <c r="F33" i="3"/>
  <c r="E80" i="3"/>
  <c r="E12" i="3"/>
  <c r="E44" i="3"/>
  <c r="E61" i="3"/>
  <c r="E67" i="3"/>
  <c r="D26" i="3"/>
  <c r="G26" i="3" s="1"/>
  <c r="I26" i="3" s="1"/>
  <c r="E22" i="3"/>
  <c r="G60" i="3" l="1"/>
  <c r="I60" i="3" s="1"/>
  <c r="H60" i="3"/>
  <c r="D7" i="3"/>
  <c r="G7" i="3" s="1"/>
  <c r="I7" i="3" s="1"/>
  <c r="D15" i="3"/>
  <c r="D19" i="3"/>
  <c r="G19" i="3" s="1"/>
  <c r="I19" i="3" s="1"/>
  <c r="D31" i="3"/>
  <c r="H31" i="3" s="1"/>
  <c r="D6" i="3"/>
  <c r="D51" i="3"/>
  <c r="D86" i="3"/>
  <c r="H86" i="3" s="1"/>
  <c r="D14" i="3"/>
  <c r="G14" i="3" s="1"/>
  <c r="I14" i="3" s="1"/>
  <c r="D43" i="3"/>
  <c r="H43" i="3" s="1"/>
  <c r="D53" i="3"/>
  <c r="D34" i="3"/>
  <c r="H34" i="3" s="1"/>
  <c r="D78" i="3"/>
  <c r="H78" i="3" s="1"/>
  <c r="O67" i="1"/>
  <c r="D37" i="3"/>
  <c r="D67" i="3"/>
  <c r="G67" i="3" s="1"/>
  <c r="I67" i="3" s="1"/>
  <c r="D36" i="3"/>
  <c r="H36" i="3" s="1"/>
  <c r="D16" i="3"/>
  <c r="H16" i="3" s="1"/>
  <c r="D47" i="3"/>
  <c r="H47" i="3" s="1"/>
  <c r="D8" i="3"/>
  <c r="G8" i="3" s="1"/>
  <c r="I8" i="3" s="1"/>
  <c r="G82" i="3"/>
  <c r="I82" i="3" s="1"/>
  <c r="H63" i="3"/>
  <c r="G35" i="3"/>
  <c r="I35" i="3" s="1"/>
  <c r="D17" i="3"/>
  <c r="G17" i="3" s="1"/>
  <c r="I17" i="3" s="1"/>
  <c r="O24" i="1"/>
  <c r="D81" i="3"/>
  <c r="G81" i="3" s="1"/>
  <c r="I81" i="3" s="1"/>
  <c r="O88" i="1"/>
  <c r="D10" i="3"/>
  <c r="H10" i="3" s="1"/>
  <c r="D23" i="3"/>
  <c r="G23" i="3" s="1"/>
  <c r="I23" i="3" s="1"/>
  <c r="D49" i="3"/>
  <c r="H49" i="3" s="1"/>
  <c r="O83" i="1"/>
  <c r="D76" i="3"/>
  <c r="G76" i="3" s="1"/>
  <c r="I76" i="3" s="1"/>
  <c r="D18" i="3"/>
  <c r="G18" i="3" s="1"/>
  <c r="I18" i="3" s="1"/>
  <c r="D68" i="3"/>
  <c r="H68" i="3" s="1"/>
  <c r="D40" i="3"/>
  <c r="D89" i="3"/>
  <c r="O96" i="1"/>
  <c r="D3" i="3"/>
  <c r="H3" i="3" s="1"/>
  <c r="D75" i="3"/>
  <c r="H75" i="3" s="1"/>
  <c r="H48" i="3"/>
  <c r="D71" i="3"/>
  <c r="G71" i="3" s="1"/>
  <c r="O52" i="1"/>
  <c r="O73" i="1"/>
  <c r="D66" i="3"/>
  <c r="O76" i="1"/>
  <c r="D69" i="3"/>
  <c r="O72" i="1"/>
  <c r="D65" i="3"/>
  <c r="H65" i="3" s="1"/>
  <c r="O12" i="1"/>
  <c r="D5" i="3"/>
  <c r="G5" i="3" s="1"/>
  <c r="I5" i="3" s="1"/>
  <c r="D38" i="3"/>
  <c r="H38" i="3" s="1"/>
  <c r="O36" i="1"/>
  <c r="D29" i="3"/>
  <c r="G29" i="3" s="1"/>
  <c r="I29" i="3" s="1"/>
  <c r="D24" i="3"/>
  <c r="O31" i="1"/>
  <c r="D20" i="3"/>
  <c r="H20" i="3" s="1"/>
  <c r="D33" i="3"/>
  <c r="G33" i="3" s="1"/>
  <c r="I33" i="3" s="1"/>
  <c r="O80" i="1"/>
  <c r="D73" i="3"/>
  <c r="G73" i="3" s="1"/>
  <c r="I73" i="3" s="1"/>
  <c r="O59" i="1"/>
  <c r="D52" i="3"/>
  <c r="O20" i="1"/>
  <c r="D13" i="3"/>
  <c r="O71" i="1"/>
  <c r="D64" i="3"/>
  <c r="H64" i="3" s="1"/>
  <c r="D50" i="3"/>
  <c r="G50" i="3" s="1"/>
  <c r="I50" i="3" s="1"/>
  <c r="D39" i="3"/>
  <c r="H39" i="3" s="1"/>
  <c r="D46" i="3"/>
  <c r="G46" i="3" s="1"/>
  <c r="I46" i="3" s="1"/>
  <c r="D74" i="3"/>
  <c r="O16" i="1"/>
  <c r="D9" i="3"/>
  <c r="H9" i="3" s="1"/>
  <c r="D58" i="3"/>
  <c r="O65" i="1"/>
  <c r="O64" i="1"/>
  <c r="D57" i="3"/>
  <c r="G57" i="3" s="1"/>
  <c r="I57" i="3" s="1"/>
  <c r="D87" i="3"/>
  <c r="O94" i="1"/>
  <c r="D21" i="3"/>
  <c r="O28" i="1"/>
  <c r="D70" i="3"/>
  <c r="H70" i="3" s="1"/>
  <c r="O77" i="1"/>
  <c r="O51" i="1"/>
  <c r="D44" i="3"/>
  <c r="H44" i="3" s="1"/>
  <c r="D88" i="3"/>
  <c r="G88" i="3" s="1"/>
  <c r="I88" i="3" s="1"/>
  <c r="O95" i="1"/>
  <c r="D28" i="3"/>
  <c r="H28" i="3" s="1"/>
  <c r="O35" i="1"/>
  <c r="D83" i="3"/>
  <c r="G83" i="3" s="1"/>
  <c r="I83" i="3" s="1"/>
  <c r="D55" i="3"/>
  <c r="G55" i="3" s="1"/>
  <c r="I55" i="3" s="1"/>
  <c r="O84" i="1"/>
  <c r="D77" i="3"/>
  <c r="D41" i="3"/>
  <c r="O48" i="1"/>
  <c r="D85" i="3"/>
  <c r="G85" i="3" s="1"/>
  <c r="I85" i="3" s="1"/>
  <c r="D72" i="3"/>
  <c r="H72" i="3" s="1"/>
  <c r="D42" i="3"/>
  <c r="G42" i="3" s="1"/>
  <c r="I42" i="3" s="1"/>
  <c r="D59" i="3"/>
  <c r="H59" i="3" s="1"/>
  <c r="D84" i="3"/>
  <c r="G84" i="3" s="1"/>
  <c r="I84" i="3" s="1"/>
  <c r="O39" i="1"/>
  <c r="D32" i="3"/>
  <c r="D62" i="3"/>
  <c r="O69" i="1"/>
  <c r="D80" i="3"/>
  <c r="H80" i="3" s="1"/>
  <c r="O87" i="1"/>
  <c r="O63" i="1"/>
  <c r="D56" i="3"/>
  <c r="H56" i="3" s="1"/>
  <c r="O61" i="1"/>
  <c r="D54" i="3"/>
  <c r="G37" i="3"/>
  <c r="I37" i="3" s="1"/>
  <c r="G2" i="3"/>
  <c r="I2" i="3" s="1"/>
  <c r="G45" i="3"/>
  <c r="I45" i="3" s="1"/>
  <c r="H79" i="3"/>
  <c r="G44" i="3"/>
  <c r="I44" i="3" s="1"/>
  <c r="G79" i="3"/>
  <c r="I79" i="3" s="1"/>
  <c r="G12" i="1"/>
  <c r="G13" i="1" s="1"/>
  <c r="H7" i="3"/>
  <c r="H61" i="3"/>
  <c r="G61" i="3"/>
  <c r="I61" i="3" s="1"/>
  <c r="G63" i="3"/>
  <c r="I63" i="3" s="1"/>
  <c r="G11" i="6"/>
  <c r="H82" i="3"/>
  <c r="H12" i="3"/>
  <c r="H35" i="3"/>
  <c r="H37" i="3"/>
  <c r="H15" i="3"/>
  <c r="G12" i="3"/>
  <c r="I12" i="3" s="1"/>
  <c r="G15" i="3"/>
  <c r="I15" i="3" s="1"/>
  <c r="H25" i="3"/>
  <c r="G25" i="3"/>
  <c r="H51" i="3"/>
  <c r="G51" i="3"/>
  <c r="I51" i="3" s="1"/>
  <c r="H22" i="3"/>
  <c r="G22" i="3"/>
  <c r="I22" i="3" s="1"/>
  <c r="G11" i="3"/>
  <c r="I11" i="3" s="1"/>
  <c r="H11" i="3"/>
  <c r="H30" i="3"/>
  <c r="G30" i="3"/>
  <c r="I30" i="3" s="1"/>
  <c r="H45" i="3"/>
  <c r="H26" i="3"/>
  <c r="H6" i="3"/>
  <c r="G6" i="3"/>
  <c r="I6" i="3" s="1"/>
  <c r="G4" i="3"/>
  <c r="I4" i="3" s="1"/>
  <c r="H4" i="3"/>
  <c r="H27" i="3"/>
  <c r="G27" i="3"/>
  <c r="I27" i="3" s="1"/>
  <c r="G12" i="5"/>
  <c r="H14" i="3" l="1"/>
  <c r="G3" i="3"/>
  <c r="I3" i="3" s="1"/>
  <c r="G86" i="3"/>
  <c r="I86" i="3" s="1"/>
  <c r="H67" i="3"/>
  <c r="G43" i="3"/>
  <c r="I43" i="3" s="1"/>
  <c r="H73" i="3"/>
  <c r="G16" i="3"/>
  <c r="I16" i="3" s="1"/>
  <c r="H19" i="3"/>
  <c r="G31" i="3"/>
  <c r="I31" i="3" s="1"/>
  <c r="H71" i="3"/>
  <c r="G38" i="3"/>
  <c r="I38" i="3" s="1"/>
  <c r="G78" i="3"/>
  <c r="I78" i="3" s="1"/>
  <c r="H76" i="3"/>
  <c r="G34" i="3"/>
  <c r="I34" i="3" s="1"/>
  <c r="G39" i="3"/>
  <c r="I39" i="3" s="1"/>
  <c r="H23" i="3"/>
  <c r="H55" i="3"/>
  <c r="H81" i="3"/>
  <c r="H17" i="3"/>
  <c r="H53" i="3"/>
  <c r="G53" i="3"/>
  <c r="I53" i="3" s="1"/>
  <c r="G47" i="3"/>
  <c r="I47" i="3" s="1"/>
  <c r="H57" i="3"/>
  <c r="H8" i="3"/>
  <c r="G72" i="3"/>
  <c r="I72" i="3" s="1"/>
  <c r="H18" i="3"/>
  <c r="G36" i="3"/>
  <c r="I36" i="3" s="1"/>
  <c r="G49" i="3"/>
  <c r="I49" i="3" s="1"/>
  <c r="G75" i="3"/>
  <c r="I75" i="3" s="1"/>
  <c r="G56" i="3"/>
  <c r="I56" i="3" s="1"/>
  <c r="H42" i="3"/>
  <c r="G40" i="3"/>
  <c r="I40" i="3" s="1"/>
  <c r="H40" i="3"/>
  <c r="H83" i="3"/>
  <c r="G80" i="3"/>
  <c r="I80" i="3" s="1"/>
  <c r="G68" i="3"/>
  <c r="I68" i="3" s="1"/>
  <c r="G70" i="3"/>
  <c r="I70" i="3" s="1"/>
  <c r="H85" i="3"/>
  <c r="H46" i="3"/>
  <c r="H29" i="3"/>
  <c r="G89" i="3"/>
  <c r="I89" i="3" s="1"/>
  <c r="H89" i="3"/>
  <c r="G10" i="3"/>
  <c r="I10" i="3" s="1"/>
  <c r="G64" i="3"/>
  <c r="I64" i="3" s="1"/>
  <c r="G32" i="3"/>
  <c r="I32" i="3" s="1"/>
  <c r="H32" i="3"/>
  <c r="H5" i="3"/>
  <c r="H74" i="3"/>
  <c r="G74" i="3"/>
  <c r="I74" i="3" s="1"/>
  <c r="H84" i="3"/>
  <c r="G24" i="3"/>
  <c r="I24" i="3" s="1"/>
  <c r="H24" i="3"/>
  <c r="H88" i="3"/>
  <c r="G20" i="3"/>
  <c r="I20" i="3" s="1"/>
  <c r="G28" i="3"/>
  <c r="I28" i="3" s="1"/>
  <c r="H52" i="3"/>
  <c r="G52" i="3"/>
  <c r="I52" i="3" s="1"/>
  <c r="G69" i="3"/>
  <c r="I69" i="3" s="1"/>
  <c r="H69" i="3"/>
  <c r="G41" i="3"/>
  <c r="I41" i="3" s="1"/>
  <c r="H41" i="3"/>
  <c r="G9" i="3"/>
  <c r="I9" i="3" s="1"/>
  <c r="H77" i="3"/>
  <c r="G77" i="3"/>
  <c r="I77" i="3" s="1"/>
  <c r="H21" i="3"/>
  <c r="G21" i="3"/>
  <c r="I21" i="3" s="1"/>
  <c r="H50" i="3"/>
  <c r="H33" i="3"/>
  <c r="H87" i="3"/>
  <c r="G87" i="3"/>
  <c r="I87" i="3" s="1"/>
  <c r="G13" i="3"/>
  <c r="I13" i="3" s="1"/>
  <c r="H13" i="3"/>
  <c r="G65" i="3"/>
  <c r="I65" i="3" s="1"/>
  <c r="G59" i="3"/>
  <c r="I59" i="3" s="1"/>
  <c r="H54" i="3"/>
  <c r="G54" i="3"/>
  <c r="I54" i="3" s="1"/>
  <c r="G62" i="3"/>
  <c r="I62" i="3" s="1"/>
  <c r="H62" i="3"/>
  <c r="G58" i="3"/>
  <c r="I58" i="3" s="1"/>
  <c r="H58" i="3"/>
  <c r="G66" i="3"/>
  <c r="I66" i="3" s="1"/>
  <c r="H66" i="3"/>
  <c r="G12" i="6"/>
  <c r="I71" i="3"/>
  <c r="I25" i="3"/>
  <c r="G13" i="6"/>
  <c r="G14" i="1"/>
  <c r="G13" i="5"/>
  <c r="J67" i="3" l="1"/>
  <c r="K67" i="3" s="1"/>
  <c r="J23" i="3"/>
  <c r="K23" i="3" s="1"/>
  <c r="J45" i="3"/>
  <c r="K45" i="3" s="1"/>
  <c r="J89" i="3"/>
  <c r="K89" i="3" s="1"/>
  <c r="G14" i="5"/>
  <c r="G14" i="6"/>
</calcChain>
</file>

<file path=xl/sharedStrings.xml><?xml version="1.0" encoding="utf-8"?>
<sst xmlns="http://schemas.openxmlformats.org/spreadsheetml/2006/main" count="1065" uniqueCount="121">
  <si>
    <t>standards</t>
  </si>
  <si>
    <t>well position</t>
  </si>
  <si>
    <t>rfu</t>
  </si>
  <si>
    <t>ng/ul</t>
  </si>
  <si>
    <t>stdev</t>
  </si>
  <si>
    <t>Plate 1</t>
  </si>
  <si>
    <t>Plate 2</t>
  </si>
  <si>
    <t>Plate 3</t>
  </si>
  <si>
    <t>Average yield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</si>
  <si>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</si>
  <si>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</si>
  <si>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</si>
  <si>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</si>
  <si>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</si>
  <si>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</si>
  <si>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</si>
  <si>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</si>
  <si>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</si>
  <si>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</si>
  <si>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</si>
  <si>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</si>
  <si>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</si>
  <si>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</si>
  <si>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</si>
  <si>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</si>
  <si>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</si>
  <si>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</si>
  <si>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</si>
  <si>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</si>
  <si>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</si>
  <si>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F7</t>
  </si>
  <si>
    <t>G6</t>
  </si>
  <si>
    <t>F6</t>
  </si>
  <si>
    <t>H6</t>
  </si>
  <si>
    <t>A7</t>
  </si>
  <si>
    <t>B7</t>
  </si>
  <si>
    <t>C7</t>
  </si>
  <si>
    <t>D7</t>
  </si>
  <si>
    <t>E7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</si>
  <si>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</si>
  <si>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</si>
  <si>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</si>
  <si>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</si>
  <si>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</si>
  <si>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</si>
  <si>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</si>
  <si>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</si>
  <si>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</si>
  <si>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</si>
  <si>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</si>
  <si>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</si>
  <si>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</si>
  <si>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</si>
  <si>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</si>
  <si>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</si>
  <si>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</si>
  <si>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</si>
  <si>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</si>
  <si>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</si>
  <si>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</si>
  <si>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</si>
  <si>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</si>
  <si>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</si>
  <si>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</si>
  <si>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</si>
  <si>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</si>
  <si>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</si>
  <si>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</si>
  <si>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</si>
  <si>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</si>
  <si>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</si>
  <si>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</si>
  <si>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</si>
  <si>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</si>
  <si>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</si>
  <si>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</si>
  <si>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</si>
  <si>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</si>
  <si>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</si>
  <si>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</si>
  <si>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</si>
  <si>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Well position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</si>
  <si>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</si>
  <si>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</si>
  <si>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</si>
  <si>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</si>
  <si>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</si>
  <si>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</si>
  <si>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</si>
  <si>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</si>
  <si>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</si>
  <si>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</si>
  <si>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</si>
  <si>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</si>
  <si>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E1</t>
  </si>
  <si>
    <t>E2</t>
  </si>
  <si>
    <t>E3</t>
  </si>
  <si>
    <t>F1</t>
  </si>
  <si>
    <t>F2</t>
  </si>
  <si>
    <t>F3</t>
  </si>
  <si>
    <t>G1</t>
  </si>
  <si>
    <t>G2</t>
  </si>
  <si>
    <t>G3</t>
  </si>
  <si>
    <t>H1</t>
  </si>
  <si>
    <t>H2</t>
  </si>
  <si>
    <t>H3</t>
  </si>
  <si>
    <t>Fractionation well</t>
  </si>
  <si>
    <t>original fraction location</t>
  </si>
  <si>
    <t>Fraction #</t>
  </si>
  <si>
    <t>y = change me</t>
  </si>
  <si>
    <t>y=change me</t>
  </si>
  <si>
    <t>Sample Total (ng)</t>
  </si>
  <si>
    <t xml:space="preserve">% Recovery </t>
  </si>
  <si>
    <t>DNA loaded (ng)</t>
  </si>
  <si>
    <t>ng in 40ul</t>
  </si>
  <si>
    <r>
      <t>(RFU-</t>
    </r>
    <r>
      <rPr>
        <b/>
        <sz val="10"/>
        <rFont val="Arial"/>
        <family val="2"/>
      </rPr>
      <t>BLANK</t>
    </r>
    <r>
      <rPr>
        <sz val="10"/>
        <rFont val="Arial"/>
      </rPr>
      <t>)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SLOPE</t>
    </r>
  </si>
  <si>
    <t>Add starting amount</t>
  </si>
  <si>
    <t>Total yield (40 ul)</t>
  </si>
  <si>
    <t>ng in 40</t>
  </si>
  <si>
    <t>SLOPE</t>
  </si>
  <si>
    <t>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</si>
</sst>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1" fillId="0" borderId="0" xfId="0" applyFont="1"/>
    <xf numFmtId="0" fontId="2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3" borderId="0" xfId="0" applyFont="1" applyFill="1"/>
    <xf numFmtId="164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4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11" Type="http://schemas.openxmlformats.org/officeDocument/2006/relationships/calcChain" Target="calcChain.xml"/><Relationship Id="rId5" Type="http://schemas.openxmlformats.org/officeDocument/2006/relationships/chartsheet" Target="chartsheets/sheet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4362"/>
            <c:dispRSqr val="1"/>
            <c:dispEq val="1"/>
            <c:trendlineLbl>
              <c:layout>
                <c:manualLayout>
                  <c:x val="-0.15423758986238698"/>
                  <c:y val="-0.68363434784560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1'!$G$9:$G$15</c:f>
              <c:numCache>
                <c:formatCode>General</c:formatCode>
                <c:ptCount val="7"/>
                <c:pt idx="0">
                  <c:v>30</c:v>
                </c:pt>
                <c:pt idx="1">
                  <c:v>15</c:v>
                </c:pt>
                <c:pt idx="2">
                  <c:v>7.5</c:v>
                </c:pt>
                <c:pt idx="3">
                  <c:v>1.875</c:v>
                </c:pt>
                <c:pt idx="4">
                  <c:v>0.46875</c:v>
                </c:pt>
                <c:pt idx="5">
                  <c:v>0.1171875</c:v>
                </c:pt>
                <c:pt idx="6">
                  <c:v>0</c:v>
                </c:pt>
              </c:numCache>
            </c:numRef>
          </c:xVal>
          <c:yVal>
            <c:numRef>
              <c:f>'Plate 1'!$I$9:$I$15</c:f>
              <c:numCache>
                <c:formatCode>General</c:formatCode>
                <c:ptCount val="7"/>
                <c:pt idx="0">
                  <c:v>3407</c:v>
                </c:pt>
                <c:pt idx="1">
                  <c:v>40209</c:v>
                </c:pt>
                <c:pt idx="2">
                  <c:v>18707</c:v>
                </c:pt>
                <c:pt idx="3">
                  <c:v>7593</c:v>
                </c:pt>
                <c:pt idx="4">
                  <c:v>4340</c:v>
                </c:pt>
                <c:pt idx="5">
                  <c:v>3606</c:v>
                </c:pt>
                <c:pt idx="6">
                  <c:v>3364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3A-4D56-84D1-C365ABCF26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205360"/>
        <c:axId val="617205688"/>
      </c:scatterChart>
      <c:valAx>
        <c:axId val="61720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205688"/>
        <c:crosses val="autoZero"/>
        <c:crossBetween val="midCat"/>
      </c:valAx>
      <c:valAx>
        <c:axId val="617205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205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3364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1'!$G$10:$G$15</c:f>
              <c:numCache>
                <c:formatCode>General</c:formatCode>
                <c:ptCount val="6"/>
                <c:pt idx="0">
                  <c:v>15</c:v>
                </c:pt>
                <c:pt idx="1">
                  <c:v>7.5</c:v>
                </c:pt>
                <c:pt idx="2">
                  <c:v>1.875</c:v>
                </c:pt>
                <c:pt idx="3">
                  <c:v>0.46875</c:v>
                </c:pt>
                <c:pt idx="4">
                  <c:v>0.1171875</c:v>
                </c:pt>
                <c:pt idx="5">
                  <c:v>0</c:v>
                </c:pt>
              </c:numCache>
            </c:numRef>
          </c:xVal>
          <c:yVal>
            <c:numRef>
              <c:f>'Plate 1'!$I$10:$I$15</c:f>
              <c:numCache>
                <c:formatCode>General</c:formatCode>
                <c:ptCount val="6"/>
                <c:pt idx="0">
                  <c:v>40209</c:v>
                </c:pt>
                <c:pt idx="1">
                  <c:v>18707</c:v>
                </c:pt>
                <c:pt idx="2">
                  <c:v>7593</c:v>
                </c:pt>
                <c:pt idx="3">
                  <c:v>4340</c:v>
                </c:pt>
                <c:pt idx="4">
                  <c:v>3606</c:v>
                </c:pt>
                <c:pt idx="5">
                  <c:v>3364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16-4550-9E76-0836750C8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5498808"/>
        <c:axId val="765499136"/>
      </c:scatterChart>
      <c:valAx>
        <c:axId val="765498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499136"/>
        <c:crosses val="autoZero"/>
        <c:crossBetween val="midCat"/>
      </c:valAx>
      <c:valAx>
        <c:axId val="76549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498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4389"/>
            <c:dispRSqr val="1"/>
            <c:dispEq val="1"/>
            <c:trendlineLbl>
              <c:layout>
                <c:manualLayout>
                  <c:x val="-3.6132515311408306E-2"/>
                  <c:y val="-0.356299257926249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2'!$G$9:$G$14</c:f>
              <c:numCache>
                <c:formatCode>General</c:formatCode>
                <c:ptCount val="6"/>
                <c:pt idx="0">
                  <c:v>30</c:v>
                </c:pt>
                <c:pt idx="1">
                  <c:v>15</c:v>
                </c:pt>
                <c:pt idx="2">
                  <c:v>7.5</c:v>
                </c:pt>
                <c:pt idx="3">
                  <c:v>1.875</c:v>
                </c:pt>
                <c:pt idx="4">
                  <c:v>0.46875</c:v>
                </c:pt>
                <c:pt idx="5">
                  <c:v>0.1171875</c:v>
                </c:pt>
              </c:numCache>
            </c:numRef>
          </c:xVal>
          <c:yVal>
            <c:numRef>
              <c:f>'Plate 2'!$I$9:$I$14</c:f>
              <c:numCache>
                <c:formatCode>General</c:formatCode>
                <c:ptCount val="6"/>
                <c:pt idx="0">
                  <c:v>3472</c:v>
                </c:pt>
                <c:pt idx="1">
                  <c:v>36263</c:v>
                </c:pt>
                <c:pt idx="2">
                  <c:v>17604</c:v>
                </c:pt>
                <c:pt idx="3">
                  <c:v>7125</c:v>
                </c:pt>
                <c:pt idx="4">
                  <c:v>4280</c:v>
                </c:pt>
                <c:pt idx="5">
                  <c:v>3663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1E-4328-AE25-2803792F0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990280"/>
        <c:axId val="622989952"/>
      </c:scatterChart>
      <c:valAx>
        <c:axId val="622990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989952"/>
        <c:crosses val="autoZero"/>
        <c:crossBetween val="midCat"/>
      </c:valAx>
      <c:valAx>
        <c:axId val="62298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990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3444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2'!$G$10:$G$15</c:f>
              <c:numCache>
                <c:formatCode>General</c:formatCode>
                <c:ptCount val="6"/>
                <c:pt idx="0">
                  <c:v>15</c:v>
                </c:pt>
                <c:pt idx="1">
                  <c:v>7.5</c:v>
                </c:pt>
                <c:pt idx="2">
                  <c:v>1.875</c:v>
                </c:pt>
                <c:pt idx="3">
                  <c:v>0.46875</c:v>
                </c:pt>
                <c:pt idx="4">
                  <c:v>0.1171875</c:v>
                </c:pt>
                <c:pt idx="5">
                  <c:v>0</c:v>
                </c:pt>
              </c:numCache>
            </c:numRef>
          </c:xVal>
          <c:yVal>
            <c:numRef>
              <c:f>'Plate 2'!$I$10:$I$15</c:f>
              <c:numCache>
                <c:formatCode>General</c:formatCode>
                <c:ptCount val="6"/>
                <c:pt idx="0">
                  <c:v>36263</c:v>
                </c:pt>
                <c:pt idx="1">
                  <c:v>17604</c:v>
                </c:pt>
                <c:pt idx="2">
                  <c:v>7125</c:v>
                </c:pt>
                <c:pt idx="3">
                  <c:v>4280</c:v>
                </c:pt>
                <c:pt idx="4">
                  <c:v>3663</c:v>
                </c:pt>
                <c:pt idx="5">
                  <c:v>3444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96-4165-AE96-5B4A9380ED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583295"/>
        <c:axId val="178582879"/>
      </c:scatterChart>
      <c:valAx>
        <c:axId val="178583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82879"/>
        <c:crosses val="autoZero"/>
        <c:crossBetween val="midCat"/>
      </c:valAx>
      <c:valAx>
        <c:axId val="17858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83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3753"/>
            <c:dispRSqr val="1"/>
            <c:dispEq val="1"/>
            <c:trendlineLbl>
              <c:layout>
                <c:manualLayout>
                  <c:x val="7.9816176880960887E-3"/>
                  <c:y val="-0.499780500060051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3'!$G$9:$G$14</c:f>
              <c:numCache>
                <c:formatCode>General</c:formatCode>
                <c:ptCount val="6"/>
                <c:pt idx="0">
                  <c:v>30</c:v>
                </c:pt>
                <c:pt idx="1">
                  <c:v>15</c:v>
                </c:pt>
                <c:pt idx="2">
                  <c:v>7.5</c:v>
                </c:pt>
                <c:pt idx="3">
                  <c:v>1.875</c:v>
                </c:pt>
                <c:pt idx="4">
                  <c:v>0.46875</c:v>
                </c:pt>
                <c:pt idx="5">
                  <c:v>0.1171875</c:v>
                </c:pt>
              </c:numCache>
            </c:numRef>
          </c:xVal>
          <c:yVal>
            <c:numRef>
              <c:f>'Plate 3'!$I$9:$I$14</c:f>
              <c:numCache>
                <c:formatCode>General</c:formatCode>
                <c:ptCount val="6"/>
                <c:pt idx="0">
                  <c:v>3421</c:v>
                </c:pt>
                <c:pt idx="1">
                  <c:v>34573</c:v>
                </c:pt>
                <c:pt idx="2">
                  <c:v>18185</c:v>
                </c:pt>
                <c:pt idx="3">
                  <c:v>6835</c:v>
                </c:pt>
                <c:pt idx="4">
                  <c:v>4221</c:v>
                </c:pt>
                <c:pt idx="5">
                  <c:v>3624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E5-4657-92C4-EE6753E457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470200"/>
        <c:axId val="620469872"/>
      </c:scatterChart>
      <c:valAx>
        <c:axId val="620470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469872"/>
        <c:crosses val="autoZero"/>
        <c:crossBetween val="midCat"/>
      </c:valAx>
      <c:valAx>
        <c:axId val="62046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470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342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3'!$G$10:$G$15</c:f>
              <c:numCache>
                <c:formatCode>General</c:formatCode>
                <c:ptCount val="6"/>
                <c:pt idx="0">
                  <c:v>15</c:v>
                </c:pt>
                <c:pt idx="1">
                  <c:v>7.5</c:v>
                </c:pt>
                <c:pt idx="2">
                  <c:v>1.875</c:v>
                </c:pt>
                <c:pt idx="3">
                  <c:v>0.46875</c:v>
                </c:pt>
                <c:pt idx="4">
                  <c:v>0.1171875</c:v>
                </c:pt>
                <c:pt idx="5">
                  <c:v>0</c:v>
                </c:pt>
              </c:numCache>
            </c:numRef>
          </c:xVal>
          <c:yVal>
            <c:numRef>
              <c:f>'Plate 3'!$I$10:$I$15</c:f>
              <c:numCache>
                <c:formatCode>General</c:formatCode>
                <c:ptCount val="6"/>
                <c:pt idx="0">
                  <c:v>34573</c:v>
                </c:pt>
                <c:pt idx="1">
                  <c:v>18185</c:v>
                </c:pt>
                <c:pt idx="2">
                  <c:v>6835</c:v>
                </c:pt>
                <c:pt idx="3">
                  <c:v>4221</c:v>
                </c:pt>
                <c:pt idx="4">
                  <c:v>3624</c:v>
                </c:pt>
                <c:pt idx="5">
                  <c:v>3423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B1-4612-B89B-BB31C68731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7264024"/>
        <c:axId val="757261072"/>
      </c:scatterChart>
      <c:valAx>
        <c:axId val="757264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261072"/>
        <c:crosses val="autoZero"/>
        <c:crossBetween val="midCat"/>
      </c:valAx>
      <c:valAx>
        <c:axId val="75726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264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Tube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Consolidated!$A$2:$A$23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Consolidated!$D$2:$D$23</c:f>
              <c:numCache>
                <c:formatCode>General</c:formatCode>
                <c:ptCount val="22"/>
                <c:pt idx="0">
                  <c:v>-1.1092150170648464E-2</c:v>
                </c:pt>
                <c:pt idx="1">
                  <c:v>-4.2662116040955632E-4</c:v>
                </c:pt>
                <c:pt idx="2">
                  <c:v>2.1331058020477816E-3</c:v>
                </c:pt>
                <c:pt idx="3">
                  <c:v>-8.5324232081911266E-3</c:v>
                </c:pt>
                <c:pt idx="4">
                  <c:v>-1.6638225255972697E-2</c:v>
                </c:pt>
                <c:pt idx="5">
                  <c:v>6.1860068259385663E-2</c:v>
                </c:pt>
                <c:pt idx="6">
                  <c:v>0.17448805460750852</c:v>
                </c:pt>
                <c:pt idx="7">
                  <c:v>0.83148464163822522</c:v>
                </c:pt>
                <c:pt idx="8">
                  <c:v>6.9424061433447095</c:v>
                </c:pt>
                <c:pt idx="9">
                  <c:v>19.852815699658702</c:v>
                </c:pt>
                <c:pt idx="10">
                  <c:v>18.245307167235495</c:v>
                </c:pt>
                <c:pt idx="11">
                  <c:v>13.71117747440273</c:v>
                </c:pt>
                <c:pt idx="12">
                  <c:v>4.9377133105802047</c:v>
                </c:pt>
                <c:pt idx="13">
                  <c:v>2.8148464163822524</c:v>
                </c:pt>
                <c:pt idx="14">
                  <c:v>1.2436006825938566</c:v>
                </c:pt>
                <c:pt idx="15">
                  <c:v>0.70477815699658708</c:v>
                </c:pt>
                <c:pt idx="16">
                  <c:v>0.40998293515358364</c:v>
                </c:pt>
                <c:pt idx="17">
                  <c:v>0.19155290102389078</c:v>
                </c:pt>
                <c:pt idx="18">
                  <c:v>0.1514505119453925</c:v>
                </c:pt>
                <c:pt idx="19">
                  <c:v>0.14889078498293515</c:v>
                </c:pt>
                <c:pt idx="20">
                  <c:v>9.5989761092150169E-2</c:v>
                </c:pt>
                <c:pt idx="21">
                  <c:v>6.1006825938566552E-2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20D-4ACA-8FD7-56084E7A67F0}"/>
            </c:ext>
          </c:extLst>
        </c:ser>
        <c:ser>
          <c:idx val="1"/>
          <c:order val="1"/>
          <c:tx>
            <c:v>Tube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Consolidated!$A$2:$A$23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Consolidated!$D$24:$D$45</c:f>
              <c:numCache>
                <c:formatCode>General</c:formatCode>
                <c:ptCount val="22"/>
                <c:pt idx="0">
                  <c:v>-2.9010238907849831E-2</c:v>
                </c:pt>
                <c:pt idx="1">
                  <c:v>-2.773037542662116E-2</c:v>
                </c:pt>
                <c:pt idx="2">
                  <c:v>-3.6689419795221841E-2</c:v>
                </c:pt>
                <c:pt idx="3">
                  <c:v>-3.1569965870307165E-2</c:v>
                </c:pt>
                <c:pt idx="4">
                  <c:v>-1.0665529010238909E-2</c:v>
                </c:pt>
                <c:pt idx="5">
                  <c:v>1.9624573378839591E-2</c:v>
                </c:pt>
                <c:pt idx="6">
                  <c:v>0.14419795221843004</c:v>
                </c:pt>
                <c:pt idx="7">
                  <c:v>1.8792662116040955</c:v>
                </c:pt>
                <c:pt idx="8">
                  <c:v>15.756825938566553</c:v>
                </c:pt>
                <c:pt idx="9">
                  <c:v>25.639505119453926</c:v>
                </c:pt>
                <c:pt idx="10">
                  <c:v>19.55716723549488</c:v>
                </c:pt>
                <c:pt idx="11">
                  <c:v>8.8886518771331051</c:v>
                </c:pt>
                <c:pt idx="12">
                  <c:v>3.6339590443686007</c:v>
                </c:pt>
                <c:pt idx="13">
                  <c:v>2.2282423208191124</c:v>
                </c:pt>
                <c:pt idx="14">
                  <c:v>1.2798634812286689</c:v>
                </c:pt>
                <c:pt idx="15">
                  <c:v>0.7465870307167235</c:v>
                </c:pt>
                <c:pt idx="16">
                  <c:v>0.37414675767918087</c:v>
                </c:pt>
                <c:pt idx="17">
                  <c:v>0.17534129692832764</c:v>
                </c:pt>
                <c:pt idx="18">
                  <c:v>0.1825938566552901</c:v>
                </c:pt>
                <c:pt idx="19">
                  <c:v>0.16168941979522183</c:v>
                </c:pt>
                <c:pt idx="20">
                  <c:v>0.19795221843003413</c:v>
                </c:pt>
                <c:pt idx="21">
                  <c:v>7.252559726962457E-2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20D-4ACA-8FD7-56084E7A67F0}"/>
            </c:ext>
          </c:extLst>
        </c:ser>
        <c:ser>
          <c:idx val="2"/>
          <c:order val="2"/>
          <c:tx>
            <c:v>Tube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Consolidated!$A$2:$A$23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Consolidated!$D$46:$D$67</c:f>
              <c:numCache>
                <c:formatCode>General</c:formatCode>
                <c:ptCount val="22"/>
                <c:pt idx="0">
                  <c:v>-1.7918088737201365E-2</c:v>
                </c:pt>
                <c:pt idx="1">
                  <c:v>-1.9197952218430035E-2</c:v>
                </c:pt>
                <c:pt idx="2">
                  <c:v>-7.2525597269624577E-3</c:v>
                </c:pt>
                <c:pt idx="3">
                  <c:v>1.7491467576791809E-2</c:v>
                </c:pt>
                <c:pt idx="4">
                  <c:v>0.15656996587030717</c:v>
                </c:pt>
                <c:pt idx="5">
                  <c:v>0.18131399317406144</c:v>
                </c:pt>
                <c:pt idx="6">
                  <c:v>0.44197952218430037</c:v>
                </c:pt>
                <c:pt idx="7">
                  <c:v>1.3284982935153584</c:v>
                </c:pt>
                <c:pt idx="8">
                  <c:v>3.3430034129692832</c:v>
                </c:pt>
                <c:pt idx="9">
                  <c:v>7.0806313993174061</c:v>
                </c:pt>
                <c:pt idx="10">
                  <c:v>5.8425767918088738</c:v>
                </c:pt>
                <c:pt idx="11">
                  <c:v>3.7197098976109215</c:v>
                </c:pt>
                <c:pt idx="12">
                  <c:v>1.6749146757679181</c:v>
                </c:pt>
                <c:pt idx="13">
                  <c:v>0.54394197952218426</c:v>
                </c:pt>
                <c:pt idx="14">
                  <c:v>0.31697952218430037</c:v>
                </c:pt>
                <c:pt idx="15">
                  <c:v>0.15912969283276451</c:v>
                </c:pt>
                <c:pt idx="16">
                  <c:v>7.3378839590443681E-2</c:v>
                </c:pt>
                <c:pt idx="17">
                  <c:v>3.9249146757679182E-2</c:v>
                </c:pt>
                <c:pt idx="18">
                  <c:v>9.4283276450511946E-2</c:v>
                </c:pt>
                <c:pt idx="19">
                  <c:v>0.11902730375426621</c:v>
                </c:pt>
                <c:pt idx="20">
                  <c:v>7.7645051194539252E-2</c:v>
                </c:pt>
                <c:pt idx="21">
                  <c:v>3.0716723549488054E-2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20D-4ACA-8FD7-56084E7A67F0}"/>
            </c:ext>
          </c:extLst>
        </c:ser>
        <c:ser>
          <c:idx val="3"/>
          <c:order val="3"/>
          <c:tx>
            <c:v>Tube 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Consolidated!$A$2:$A$23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Consolidated!$D$68:$D$89</c:f>
              <c:numCache>
                <c:formatCode>General</c:formatCode>
                <c:ptCount val="22"/>
                <c:pt idx="0">
                  <c:v>-3.0716723549488054E-2</c:v>
                </c:pt>
                <c:pt idx="1">
                  <c:v>-6.8259385665529011E-3</c:v>
                </c:pt>
                <c:pt idx="2">
                  <c:v>-2.5597269624573378E-2</c:v>
                </c:pt>
                <c:pt idx="3">
                  <c:v>2.9863481228668942E-2</c:v>
                </c:pt>
                <c:pt idx="4">
                  <c:v>0.38566552901023893</c:v>
                </c:pt>
                <c:pt idx="5">
                  <c:v>1.8788395904436861</c:v>
                </c:pt>
                <c:pt idx="6">
                  <c:v>2.0601535836177476</c:v>
                </c:pt>
                <c:pt idx="7">
                  <c:v>2.7448805460750854</c:v>
                </c:pt>
                <c:pt idx="8">
                  <c:v>6.087883959044369</c:v>
                </c:pt>
                <c:pt idx="9">
                  <c:v>12.60580204778157</c:v>
                </c:pt>
                <c:pt idx="10">
                  <c:v>12.397610921501707</c:v>
                </c:pt>
                <c:pt idx="11">
                  <c:v>8.6365187713310583</c:v>
                </c:pt>
                <c:pt idx="12">
                  <c:v>3.2022184300341299</c:v>
                </c:pt>
                <c:pt idx="13">
                  <c:v>1.3937713310580204</c:v>
                </c:pt>
                <c:pt idx="14">
                  <c:v>0.81996587030716728</c:v>
                </c:pt>
                <c:pt idx="15">
                  <c:v>0.37798634812286691</c:v>
                </c:pt>
                <c:pt idx="16">
                  <c:v>0.22226962457337884</c:v>
                </c:pt>
                <c:pt idx="17">
                  <c:v>0.18472696245733788</c:v>
                </c:pt>
                <c:pt idx="18">
                  <c:v>0.20520477815699659</c:v>
                </c:pt>
                <c:pt idx="19">
                  <c:v>0.21160409556313994</c:v>
                </c:pt>
                <c:pt idx="20">
                  <c:v>9.2150170648464161E-2</c:v>
                </c:pt>
                <c:pt idx="21">
                  <c:v>5.9300341296928329E-2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20D-4ACA-8FD7-56084E7A67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6205823"/>
        <c:axId val="1862874735"/>
      </c:scatterChart>
      <c:valAx>
        <c:axId val="1846205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874735"/>
        <c:crosses val="autoZero"/>
        <c:crossBetween val="midCat"/>
      </c:valAx>
      <c:valAx>
        <c:axId val="186287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2058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DD121CA-8F28-48C1-9964-7EB17938B509}">
  <sheetPr/>
  <sheetViews>
    <sheetView zoomScale="9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9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9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58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39B477-FB55-497D-A88C-540E802FB69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18</xdr:row>
      <xdr:rowOff>0</xdr:rowOff>
    </xdr:from>
    <xdr:to>
      <xdr:col>10</xdr:col>
      <xdr:colOff>390525</xdr:colOff>
      <xdr:row>34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C3FFC2-A509-4108-B36C-8A2A0DCC8C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58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198D28-1A58-4A20-B12E-6538844170C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20</xdr:row>
      <xdr:rowOff>0</xdr:rowOff>
    </xdr:from>
    <xdr:to>
      <xdr:col>10</xdr:col>
      <xdr:colOff>1533525</xdr:colOff>
      <xdr:row>36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6D9E3A-508F-4F18-B64F-045D95388B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58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AC615-5870-4177-9638-C2741107248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16</xdr:row>
      <xdr:rowOff>114300</xdr:rowOff>
    </xdr:from>
    <xdr:to>
      <xdr:col>9</xdr:col>
      <xdr:colOff>361950</xdr:colOff>
      <xdr:row>33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A3AA67-C20C-48A4-A74A-CFA9C2F70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</xdr:row>
      <xdr:rowOff>0</xdr:rowOff>
    </xdr:from>
    <xdr:to>
      <xdr:col>17</xdr:col>
      <xdr:colOff>592666</xdr:colOff>
      <xdr:row>19</xdr:row>
      <xdr:rowOff>151342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CEFF4E9-10A9-41C7-8D95-E511FECEDF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104"/>
  <sheetViews>
    <sheetView workbookViewId="0">
      <selection activeCell="R18" sqref="R18"/>
    </sheetView>
  </sheetViews>
  <sheetFormatPr defaultRowHeight="12.7" x14ac:dyDescent="0.4"/>
  <cols>
    <col min="11" max="11" width="24.41015625" customWidth="1"/>
    <col min="12" max="12" width="15.87890625" customWidth="1"/>
  </cols>
  <sheetData>
    <row r="1" spans="1:98" x14ac:dyDescent="0.4">
      <c r="B1" t="s">
        <v>120</v>
      </c>
      <c r="C1" t="s">
        <v>82</v>
      </c>
      <c r="D1" t="s">
        <v>83</v>
      </c>
      <c r="E1" t="s">
        <v>84</v>
      </c>
      <c r="F1" t="s">
        <v>9</v>
      </c>
      <c r="G1" t="s">
        <v>17</v>
      </c>
      <c r="H1" t="s">
        <v>25</v>
      </c>
      <c r="I1" t="s">
        <v>34</v>
      </c>
      <c r="J1" t="s">
        <v>41</v>
      </c>
      <c r="K1" t="s">
        <v>49</v>
      </c>
      <c r="L1" t="s">
        <v>57</v>
      </c>
      <c r="M1" t="s">
        <v>65</v>
      </c>
      <c r="N1" t="s">
        <v>73</v>
      </c>
      <c r="O1" t="s">
        <v>85</v>
      </c>
      <c r="P1" t="s">
        <v>86</v>
      </c>
      <c r="Q1" t="s">
        <v>87</v>
      </c>
      <c r="R1" t="s">
        <v>10</v>
      </c>
      <c r="S1" t="s">
        <v>18</v>
      </c>
      <c r="T1" t="s">
        <v>26</v>
      </c>
      <c r="U1" t="s">
        <v>35</v>
      </c>
      <c r="V1" t="s">
        <v>42</v>
      </c>
      <c r="W1" t="s">
        <v>50</v>
      </c>
      <c r="X1" t="s">
        <v>58</v>
      </c>
      <c r="Y1" t="s">
        <v>66</v>
      </c>
      <c r="Z1" t="s">
        <v>74</v>
      </c>
      <c r="AA1" t="s">
        <v>88</v>
      </c>
      <c r="AB1" t="s">
        <v>89</v>
      </c>
      <c r="AC1" t="s">
        <v>90</v>
      </c>
      <c r="AD1" t="s">
        <v>11</v>
      </c>
      <c r="AE1" t="s">
        <v>19</v>
      </c>
      <c r="AF1" t="s">
        <v>27</v>
      </c>
      <c r="AG1" t="s">
        <v>36</v>
      </c>
      <c r="AH1" t="s">
        <v>43</v>
      </c>
      <c r="AI1" t="s">
        <v>51</v>
      </c>
      <c r="AJ1" t="s">
        <v>59</v>
      </c>
      <c r="AK1" t="s">
        <v>67</v>
      </c>
      <c r="AL1" t="s">
        <v>75</v>
      </c>
      <c r="AM1" t="s">
        <v>91</v>
      </c>
      <c r="AN1" t="s">
        <v>92</v>
      </c>
      <c r="AO1" t="s">
        <v>93</v>
      </c>
      <c r="AP1" t="s">
        <v>12</v>
      </c>
      <c r="AQ1" t="s">
        <v>20</v>
      </c>
      <c r="AR1" t="s">
        <v>28</v>
      </c>
      <c r="AS1" t="s">
        <v>37</v>
      </c>
      <c r="AT1" t="s">
        <v>44</v>
      </c>
      <c r="AU1" t="s">
        <v>52</v>
      </c>
      <c r="AV1" t="s">
        <v>60</v>
      </c>
      <c r="AW1" t="s">
        <v>68</v>
      </c>
      <c r="AX1" t="s">
        <v>76</v>
      </c>
      <c r="AY1" t="s">
        <v>94</v>
      </c>
      <c r="AZ1" t="s">
        <v>95</v>
      </c>
      <c r="BA1" t="s">
        <v>96</v>
      </c>
      <c r="BB1" t="s">
        <v>13</v>
      </c>
      <c r="BC1" t="s">
        <v>21</v>
      </c>
      <c r="BD1" t="s">
        <v>29</v>
      </c>
      <c r="BE1" t="s">
        <v>38</v>
      </c>
      <c r="BF1" t="s">
        <v>45</v>
      </c>
      <c r="BG1" t="s">
        <v>53</v>
      </c>
      <c r="BH1" t="s">
        <v>61</v>
      </c>
      <c r="BI1" t="s">
        <v>69</v>
      </c>
      <c r="BJ1" t="s">
        <v>77</v>
      </c>
      <c r="BK1" t="s">
        <v>97</v>
      </c>
      <c r="BL1" t="s">
        <v>98</v>
      </c>
      <c r="BM1" t="s">
        <v>99</v>
      </c>
      <c r="BN1" t="s">
        <v>14</v>
      </c>
      <c r="BO1" t="s">
        <v>22</v>
      </c>
      <c r="BP1" t="s">
        <v>32</v>
      </c>
      <c r="BQ1" t="s">
        <v>30</v>
      </c>
      <c r="BR1" t="s">
        <v>46</v>
      </c>
      <c r="BS1" t="s">
        <v>54</v>
      </c>
      <c r="BT1" t="s">
        <v>62</v>
      </c>
      <c r="BU1" t="s">
        <v>70</v>
      </c>
      <c r="BV1" t="s">
        <v>78</v>
      </c>
      <c r="BW1" t="s">
        <v>100</v>
      </c>
      <c r="BX1" t="s">
        <v>101</v>
      </c>
      <c r="BY1" t="s">
        <v>102</v>
      </c>
      <c r="BZ1" t="s">
        <v>15</v>
      </c>
      <c r="CA1" t="s">
        <v>23</v>
      </c>
      <c r="CB1" t="s">
        <v>31</v>
      </c>
      <c r="CC1" t="s">
        <v>39</v>
      </c>
      <c r="CD1" t="s">
        <v>47</v>
      </c>
      <c r="CE1" t="s">
        <v>55</v>
      </c>
      <c r="CF1" t="s">
        <v>63</v>
      </c>
      <c r="CG1" t="s">
        <v>71</v>
      </c>
      <c r="CH1" t="s">
        <v>79</v>
      </c>
      <c r="CI1" t="s">
        <v>103</v>
      </c>
      <c r="CJ1" t="s">
        <v>104</v>
      </c>
      <c r="CK1" t="s">
        <v>105</v>
      </c>
      <c r="CL1" t="s">
        <v>16</v>
      </c>
      <c r="CM1" t="s">
        <v>24</v>
      </c>
      <c r="CN1" t="s">
        <v>33</v>
      </c>
      <c r="CO1" t="s">
        <v>40</v>
      </c>
      <c r="CP1" t="s">
        <v>48</v>
      </c>
      <c r="CQ1" t="s">
        <v>56</v>
      </c>
      <c r="CR1" t="s">
        <v>64</v>
      </c>
      <c r="CS1" t="s">
        <v>72</v>
      </c>
      <c r="CT1" t="s">
        <v>80</v>
      </c>
    </row>
    <row r="2" spans="1:98" x14ac:dyDescent="0.4">
      <c r="B2">
        <v>1</v>
      </c>
      <c r="C2">
        <v>3407</v>
      </c>
      <c r="D2">
        <v>3338</v>
      </c>
      <c r="E2">
        <v>5016</v>
      </c>
      <c r="F2">
        <v>4325</v>
      </c>
      <c r="G2">
        <v>63463</v>
      </c>
      <c r="H2">
        <v>49206</v>
      </c>
      <c r="I2">
        <v>3405</v>
      </c>
      <c r="J2">
        <v>3731</v>
      </c>
      <c r="K2">
        <v>3643</v>
      </c>
      <c r="L2">
        <v>3546</v>
      </c>
      <c r="M2">
        <v>6631</v>
      </c>
      <c r="N2">
        <v>5286</v>
      </c>
      <c r="O2">
        <v>40209</v>
      </c>
      <c r="P2">
        <v>3363</v>
      </c>
      <c r="Q2">
        <v>6279</v>
      </c>
      <c r="R2">
        <v>3813</v>
      </c>
      <c r="S2">
        <v>40298</v>
      </c>
      <c r="T2">
        <v>24199</v>
      </c>
      <c r="U2">
        <v>3347</v>
      </c>
      <c r="V2">
        <v>3789</v>
      </c>
      <c r="W2">
        <v>3585</v>
      </c>
      <c r="X2">
        <v>3436</v>
      </c>
      <c r="Y2">
        <v>10870</v>
      </c>
      <c r="Z2">
        <v>4250</v>
      </c>
      <c r="AA2">
        <v>18707</v>
      </c>
      <c r="AB2">
        <v>3369</v>
      </c>
      <c r="AC2">
        <v>9962</v>
      </c>
      <c r="AD2">
        <v>3719</v>
      </c>
      <c r="AE2">
        <v>7769</v>
      </c>
      <c r="AF2">
        <v>11882</v>
      </c>
      <c r="AG2">
        <v>3319</v>
      </c>
      <c r="AH2">
        <v>4400</v>
      </c>
      <c r="AI2">
        <v>3456</v>
      </c>
      <c r="AJ2">
        <v>3292</v>
      </c>
      <c r="AK2">
        <v>23608</v>
      </c>
      <c r="AL2">
        <v>3885</v>
      </c>
      <c r="AM2">
        <v>7593</v>
      </c>
      <c r="AN2">
        <v>3344</v>
      </c>
      <c r="AO2">
        <v>14938</v>
      </c>
      <c r="AP2">
        <v>3713</v>
      </c>
      <c r="AQ2">
        <v>3702</v>
      </c>
      <c r="AR2">
        <v>8587</v>
      </c>
      <c r="AS2">
        <v>3322</v>
      </c>
      <c r="AT2">
        <v>6478</v>
      </c>
      <c r="AU2">
        <v>3536</v>
      </c>
      <c r="AV2">
        <v>3348</v>
      </c>
      <c r="AW2">
        <v>32424</v>
      </c>
      <c r="AX2">
        <v>3797</v>
      </c>
      <c r="AY2">
        <v>4340</v>
      </c>
      <c r="AZ2">
        <v>3325</v>
      </c>
      <c r="BA2">
        <v>35503</v>
      </c>
      <c r="BB2">
        <v>3589</v>
      </c>
      <c r="BC2">
        <v>3410</v>
      </c>
      <c r="BD2">
        <v>6364</v>
      </c>
      <c r="BE2">
        <v>3534</v>
      </c>
      <c r="BF2">
        <v>11200</v>
      </c>
      <c r="BG2">
        <v>3737</v>
      </c>
      <c r="BH2">
        <v>3304</v>
      </c>
      <c r="BI2">
        <v>32912</v>
      </c>
      <c r="BJ2">
        <v>3845</v>
      </c>
      <c r="BK2">
        <v>3606</v>
      </c>
      <c r="BL2">
        <v>3509</v>
      </c>
      <c r="BM2">
        <v>46131</v>
      </c>
      <c r="BN2">
        <v>3507</v>
      </c>
      <c r="BO2">
        <v>3339</v>
      </c>
      <c r="BP2">
        <v>5114</v>
      </c>
      <c r="BQ2">
        <v>3828</v>
      </c>
      <c r="BR2">
        <v>19961</v>
      </c>
      <c r="BS2">
        <v>4107</v>
      </c>
      <c r="BT2">
        <v>3434</v>
      </c>
      <c r="BU2">
        <v>17634</v>
      </c>
      <c r="BV2">
        <v>3860</v>
      </c>
      <c r="BW2">
        <v>3364</v>
      </c>
      <c r="BX2">
        <v>3773</v>
      </c>
      <c r="BY2">
        <v>49899</v>
      </c>
      <c r="BZ2">
        <v>3296</v>
      </c>
      <c r="CA2">
        <v>3290</v>
      </c>
      <c r="CB2">
        <v>4241</v>
      </c>
      <c r="CC2">
        <v>3743</v>
      </c>
      <c r="CD2">
        <v>17059</v>
      </c>
      <c r="CE2">
        <v>4639</v>
      </c>
      <c r="CF2">
        <v>4268</v>
      </c>
      <c r="CG2">
        <v>9798</v>
      </c>
      <c r="CH2">
        <v>3580</v>
      </c>
      <c r="CI2">
        <v>3308</v>
      </c>
      <c r="CJ2">
        <v>5313</v>
      </c>
      <c r="CK2">
        <v>19637</v>
      </c>
      <c r="CL2">
        <v>3299</v>
      </c>
      <c r="CM2">
        <v>3278</v>
      </c>
      <c r="CN2">
        <v>3775</v>
      </c>
      <c r="CO2">
        <v>3792</v>
      </c>
      <c r="CP2">
        <v>12083</v>
      </c>
      <c r="CQ2">
        <v>7290</v>
      </c>
      <c r="CR2">
        <v>7768</v>
      </c>
      <c r="CS2">
        <v>8193</v>
      </c>
      <c r="CT2">
        <v>3503</v>
      </c>
    </row>
    <row r="7" spans="1:98" x14ac:dyDescent="0.4">
      <c r="N7" s="9" t="s">
        <v>115</v>
      </c>
    </row>
    <row r="8" spans="1:98" x14ac:dyDescent="0.4">
      <c r="A8" t="s">
        <v>120</v>
      </c>
      <c r="B8">
        <v>1</v>
      </c>
      <c r="G8" t="s">
        <v>0</v>
      </c>
      <c r="H8" t="s">
        <v>1</v>
      </c>
      <c r="I8" t="s">
        <v>2</v>
      </c>
      <c r="K8" t="s">
        <v>107</v>
      </c>
      <c r="L8" t="s">
        <v>1</v>
      </c>
      <c r="M8" t="s">
        <v>2</v>
      </c>
      <c r="N8" t="s">
        <v>3</v>
      </c>
      <c r="O8" t="s">
        <v>114</v>
      </c>
    </row>
    <row r="9" spans="1:98" x14ac:dyDescent="0.4">
      <c r="A9" t="s">
        <v>82</v>
      </c>
      <c r="B9">
        <v>3407</v>
      </c>
      <c r="E9" s="5">
        <v>30</v>
      </c>
      <c r="G9">
        <f>E9*1</f>
        <v>30</v>
      </c>
      <c r="H9" t="str">
        <f t="shared" ref="H9:I9" si="0">A9</f>
        <v>A1</v>
      </c>
      <c r="I9">
        <f t="shared" si="0"/>
        <v>3407</v>
      </c>
      <c r="K9" t="s">
        <v>82</v>
      </c>
      <c r="L9" s="8" t="str">
        <f>A10</f>
        <v>A2</v>
      </c>
      <c r="M9" s="8">
        <f>B10</f>
        <v>3338</v>
      </c>
      <c r="N9" s="8">
        <f>(M9-I$15)/2344</f>
        <v>-1.1092150170648464E-2</v>
      </c>
      <c r="O9" s="8">
        <f>N9*40</f>
        <v>-0.44368600682593856</v>
      </c>
    </row>
    <row r="10" spans="1:98" x14ac:dyDescent="0.4">
      <c r="A10" t="s">
        <v>83</v>
      </c>
      <c r="B10">
        <v>3338</v>
      </c>
      <c r="E10">
        <f>E9/2</f>
        <v>15</v>
      </c>
      <c r="G10">
        <f>G9/2</f>
        <v>15</v>
      </c>
      <c r="H10" t="str">
        <f>A21</f>
        <v>B1</v>
      </c>
      <c r="I10">
        <f>B21</f>
        <v>40209</v>
      </c>
      <c r="K10" t="s">
        <v>85</v>
      </c>
      <c r="L10" s="8" t="str">
        <f>A22</f>
        <v>B2</v>
      </c>
      <c r="M10" s="8">
        <f>B22</f>
        <v>3363</v>
      </c>
      <c r="N10" s="8">
        <f t="shared" ref="N10:N73" si="1">(M10-I$15)/2344</f>
        <v>-4.2662116040955632E-4</v>
      </c>
      <c r="O10" s="8">
        <f t="shared" ref="O10:O73" si="2">N10*40</f>
        <v>-1.7064846416382253E-2</v>
      </c>
    </row>
    <row r="11" spans="1:98" x14ac:dyDescent="0.4">
      <c r="A11" t="s">
        <v>84</v>
      </c>
      <c r="B11">
        <v>5016</v>
      </c>
      <c r="E11">
        <f>E10/2</f>
        <v>7.5</v>
      </c>
      <c r="G11">
        <f>G10/2</f>
        <v>7.5</v>
      </c>
      <c r="H11" t="str">
        <f>A33</f>
        <v>C1</v>
      </c>
      <c r="I11">
        <f>B33</f>
        <v>18707</v>
      </c>
      <c r="K11" t="s">
        <v>88</v>
      </c>
      <c r="L11" s="8" t="str">
        <f>A34</f>
        <v>C2</v>
      </c>
      <c r="M11" s="8">
        <f>B34</f>
        <v>3369</v>
      </c>
      <c r="N11" s="8">
        <f t="shared" si="1"/>
        <v>2.1331058020477816E-3</v>
      </c>
      <c r="O11" s="8">
        <f t="shared" si="2"/>
        <v>8.5324232081911269E-2</v>
      </c>
    </row>
    <row r="12" spans="1:98" x14ac:dyDescent="0.4">
      <c r="A12" t="s">
        <v>9</v>
      </c>
      <c r="B12">
        <v>4325</v>
      </c>
      <c r="E12">
        <f>E11/4</f>
        <v>1.875</v>
      </c>
      <c r="G12">
        <f>G11/4</f>
        <v>1.875</v>
      </c>
      <c r="H12" t="str">
        <f>A45</f>
        <v>D1</v>
      </c>
      <c r="I12">
        <f>B45</f>
        <v>7593</v>
      </c>
      <c r="K12" t="s">
        <v>91</v>
      </c>
      <c r="L12" s="8" t="str">
        <f>A46</f>
        <v>D2</v>
      </c>
      <c r="M12" s="8">
        <f>B46</f>
        <v>3344</v>
      </c>
      <c r="N12" s="8">
        <f t="shared" si="1"/>
        <v>-8.5324232081911266E-3</v>
      </c>
      <c r="O12" s="8">
        <f t="shared" si="2"/>
        <v>-0.34129692832764508</v>
      </c>
    </row>
    <row r="13" spans="1:98" x14ac:dyDescent="0.4">
      <c r="A13" t="s">
        <v>17</v>
      </c>
      <c r="B13">
        <v>63463</v>
      </c>
      <c r="E13">
        <f>E12/4</f>
        <v>0.46875</v>
      </c>
      <c r="G13">
        <f>G12/4</f>
        <v>0.46875</v>
      </c>
      <c r="H13" t="str">
        <f>A57</f>
        <v>E1</v>
      </c>
      <c r="I13">
        <f>B57</f>
        <v>4340</v>
      </c>
      <c r="K13" t="s">
        <v>94</v>
      </c>
      <c r="L13" s="8" t="str">
        <f>A58</f>
        <v>E2</v>
      </c>
      <c r="M13" s="8">
        <f>B58</f>
        <v>3325</v>
      </c>
      <c r="N13" s="8">
        <f t="shared" si="1"/>
        <v>-1.6638225255972697E-2</v>
      </c>
      <c r="O13" s="8">
        <f t="shared" si="2"/>
        <v>-0.66552901023890787</v>
      </c>
    </row>
    <row r="14" spans="1:98" x14ac:dyDescent="0.4">
      <c r="A14" t="s">
        <v>25</v>
      </c>
      <c r="B14">
        <v>49206</v>
      </c>
      <c r="E14">
        <f>E13/4</f>
        <v>0.1171875</v>
      </c>
      <c r="G14">
        <f>G13/4</f>
        <v>0.1171875</v>
      </c>
      <c r="H14" t="str">
        <f>A69</f>
        <v>F1</v>
      </c>
      <c r="I14">
        <f>B69</f>
        <v>3606</v>
      </c>
      <c r="K14" t="s">
        <v>97</v>
      </c>
      <c r="L14" s="8" t="str">
        <f>A70</f>
        <v>F2</v>
      </c>
      <c r="M14" s="8">
        <f>B70</f>
        <v>3509</v>
      </c>
      <c r="N14" s="8">
        <f t="shared" si="1"/>
        <v>6.1860068259385663E-2</v>
      </c>
      <c r="O14" s="8">
        <f t="shared" si="2"/>
        <v>2.4744027303754264</v>
      </c>
    </row>
    <row r="15" spans="1:98" x14ac:dyDescent="0.4">
      <c r="A15" t="s">
        <v>34</v>
      </c>
      <c r="B15">
        <v>3405</v>
      </c>
      <c r="G15">
        <f t="shared" ref="G15" si="3">E15*1.14</f>
        <v>0</v>
      </c>
      <c r="H15" t="str">
        <f>A81</f>
        <v>G1</v>
      </c>
      <c r="I15">
        <f>B81</f>
        <v>3364</v>
      </c>
      <c r="K15" t="s">
        <v>100</v>
      </c>
      <c r="L15" s="8" t="str">
        <f>A82</f>
        <v>G2</v>
      </c>
      <c r="M15" s="8">
        <f>B82</f>
        <v>3773</v>
      </c>
      <c r="N15" s="8">
        <f t="shared" si="1"/>
        <v>0.17448805460750852</v>
      </c>
      <c r="O15" s="8">
        <f t="shared" si="2"/>
        <v>6.9795221843003405</v>
      </c>
    </row>
    <row r="16" spans="1:98" x14ac:dyDescent="0.4">
      <c r="A16" t="s">
        <v>41</v>
      </c>
      <c r="B16">
        <v>3731</v>
      </c>
      <c r="H16" t="s">
        <v>119</v>
      </c>
      <c r="I16">
        <f>SLOPE(I10:I15, G10:G15)</f>
        <v>2408.9076349669613</v>
      </c>
      <c r="K16" t="s">
        <v>103</v>
      </c>
      <c r="L16" s="8" t="str">
        <f>A94</f>
        <v>H2</v>
      </c>
      <c r="M16" s="8">
        <f>B94</f>
        <v>5313</v>
      </c>
      <c r="N16" s="8">
        <f t="shared" si="1"/>
        <v>0.83148464163822522</v>
      </c>
      <c r="O16" s="8">
        <f t="shared" si="2"/>
        <v>33.25938566552901</v>
      </c>
    </row>
    <row r="17" spans="1:15" x14ac:dyDescent="0.4">
      <c r="A17" t="s">
        <v>49</v>
      </c>
      <c r="B17">
        <v>3643</v>
      </c>
      <c r="K17" t="s">
        <v>104</v>
      </c>
      <c r="L17" s="8" t="str">
        <f>A95</f>
        <v>H3</v>
      </c>
      <c r="M17" s="8">
        <f>B95</f>
        <v>19637</v>
      </c>
      <c r="N17" s="8">
        <f t="shared" si="1"/>
        <v>6.9424061433447095</v>
      </c>
      <c r="O17" s="8">
        <f t="shared" si="2"/>
        <v>277.69624573378837</v>
      </c>
    </row>
    <row r="18" spans="1:15" x14ac:dyDescent="0.4">
      <c r="A18" t="s">
        <v>57</v>
      </c>
      <c r="B18">
        <v>3546</v>
      </c>
      <c r="K18" t="s">
        <v>101</v>
      </c>
      <c r="L18" s="8" t="str">
        <f>A83</f>
        <v>G3</v>
      </c>
      <c r="M18" s="8">
        <f>B83</f>
        <v>49899</v>
      </c>
      <c r="N18" s="8">
        <f t="shared" si="1"/>
        <v>19.852815699658702</v>
      </c>
      <c r="O18" s="8">
        <f t="shared" si="2"/>
        <v>794.11262798634812</v>
      </c>
    </row>
    <row r="19" spans="1:15" x14ac:dyDescent="0.4">
      <c r="A19" t="s">
        <v>65</v>
      </c>
      <c r="B19">
        <v>6631</v>
      </c>
      <c r="K19" t="s">
        <v>98</v>
      </c>
      <c r="L19" s="8" t="str">
        <f>A71</f>
        <v>F3</v>
      </c>
      <c r="M19" s="8">
        <f>B71</f>
        <v>46131</v>
      </c>
      <c r="N19" s="8">
        <f t="shared" si="1"/>
        <v>18.245307167235495</v>
      </c>
      <c r="O19" s="8">
        <f t="shared" si="2"/>
        <v>729.81228668941981</v>
      </c>
    </row>
    <row r="20" spans="1:15" x14ac:dyDescent="0.4">
      <c r="A20" t="s">
        <v>73</v>
      </c>
      <c r="B20">
        <v>5286</v>
      </c>
      <c r="K20" t="s">
        <v>95</v>
      </c>
      <c r="L20" s="8" t="str">
        <f>A59</f>
        <v>E3</v>
      </c>
      <c r="M20" s="8">
        <f>B59</f>
        <v>35503</v>
      </c>
      <c r="N20" s="8">
        <f t="shared" si="1"/>
        <v>13.71117747440273</v>
      </c>
      <c r="O20" s="8">
        <f t="shared" si="2"/>
        <v>548.44709897610915</v>
      </c>
    </row>
    <row r="21" spans="1:15" x14ac:dyDescent="0.4">
      <c r="A21" t="s">
        <v>85</v>
      </c>
      <c r="B21">
        <v>40209</v>
      </c>
      <c r="K21" t="s">
        <v>92</v>
      </c>
      <c r="L21" s="8" t="str">
        <f>A47</f>
        <v>D3</v>
      </c>
      <c r="M21" s="8">
        <f>B47</f>
        <v>14938</v>
      </c>
      <c r="N21" s="8">
        <f t="shared" si="1"/>
        <v>4.9377133105802047</v>
      </c>
      <c r="O21" s="8">
        <f t="shared" si="2"/>
        <v>197.50853242320818</v>
      </c>
    </row>
    <row r="22" spans="1:15" x14ac:dyDescent="0.4">
      <c r="A22" t="s">
        <v>86</v>
      </c>
      <c r="B22">
        <v>3363</v>
      </c>
      <c r="K22" t="s">
        <v>89</v>
      </c>
      <c r="L22" s="8" t="str">
        <f>A35</f>
        <v>C3</v>
      </c>
      <c r="M22" s="8">
        <f>B35</f>
        <v>9962</v>
      </c>
      <c r="N22" s="8">
        <f t="shared" si="1"/>
        <v>2.8148464163822524</v>
      </c>
      <c r="O22" s="8">
        <f t="shared" si="2"/>
        <v>112.5938566552901</v>
      </c>
    </row>
    <row r="23" spans="1:15" x14ac:dyDescent="0.4">
      <c r="A23" t="s">
        <v>87</v>
      </c>
      <c r="B23">
        <v>6279</v>
      </c>
      <c r="K23" t="s">
        <v>86</v>
      </c>
      <c r="L23" s="8" t="str">
        <f>A23</f>
        <v>B3</v>
      </c>
      <c r="M23" s="8">
        <f>B23</f>
        <v>6279</v>
      </c>
      <c r="N23" s="8">
        <f t="shared" si="1"/>
        <v>1.2436006825938566</v>
      </c>
      <c r="O23" s="8">
        <f t="shared" si="2"/>
        <v>49.744027303754265</v>
      </c>
    </row>
    <row r="24" spans="1:15" x14ac:dyDescent="0.4">
      <c r="A24" t="s">
        <v>10</v>
      </c>
      <c r="B24">
        <v>3813</v>
      </c>
      <c r="K24" t="s">
        <v>83</v>
      </c>
      <c r="L24" s="8" t="str">
        <f>A11</f>
        <v>A3</v>
      </c>
      <c r="M24" s="8">
        <f>B11</f>
        <v>5016</v>
      </c>
      <c r="N24" s="8">
        <f t="shared" si="1"/>
        <v>0.70477815699658708</v>
      </c>
      <c r="O24" s="8">
        <f t="shared" si="2"/>
        <v>28.191126279863482</v>
      </c>
    </row>
    <row r="25" spans="1:15" x14ac:dyDescent="0.4">
      <c r="A25" t="s">
        <v>18</v>
      </c>
      <c r="B25">
        <v>40298</v>
      </c>
      <c r="K25" t="s">
        <v>84</v>
      </c>
      <c r="L25" s="8" t="str">
        <f>A12</f>
        <v>A4</v>
      </c>
      <c r="M25" s="8">
        <f>B12</f>
        <v>4325</v>
      </c>
      <c r="N25" s="8">
        <f t="shared" si="1"/>
        <v>0.40998293515358364</v>
      </c>
      <c r="O25" s="8">
        <f t="shared" si="2"/>
        <v>16.399317406143346</v>
      </c>
    </row>
    <row r="26" spans="1:15" x14ac:dyDescent="0.4">
      <c r="A26" t="s">
        <v>26</v>
      </c>
      <c r="B26">
        <v>24199</v>
      </c>
      <c r="K26" t="s">
        <v>87</v>
      </c>
      <c r="L26" s="8" t="str">
        <f>A24</f>
        <v>B4</v>
      </c>
      <c r="M26" s="8">
        <f>B24</f>
        <v>3813</v>
      </c>
      <c r="N26" s="8">
        <f t="shared" si="1"/>
        <v>0.19155290102389078</v>
      </c>
      <c r="O26" s="8">
        <f t="shared" si="2"/>
        <v>7.662116040955631</v>
      </c>
    </row>
    <row r="27" spans="1:15" x14ac:dyDescent="0.4">
      <c r="A27" t="s">
        <v>35</v>
      </c>
      <c r="B27">
        <v>3347</v>
      </c>
      <c r="K27" t="s">
        <v>90</v>
      </c>
      <c r="L27" s="8" t="str">
        <f>A36</f>
        <v>C4</v>
      </c>
      <c r="M27" s="8">
        <f>B36</f>
        <v>3719</v>
      </c>
      <c r="N27" s="8">
        <f t="shared" si="1"/>
        <v>0.1514505119453925</v>
      </c>
      <c r="O27" s="8">
        <f t="shared" si="2"/>
        <v>6.0580204778156999</v>
      </c>
    </row>
    <row r="28" spans="1:15" x14ac:dyDescent="0.4">
      <c r="A28" t="s">
        <v>42</v>
      </c>
      <c r="B28">
        <v>3789</v>
      </c>
      <c r="K28" t="s">
        <v>93</v>
      </c>
      <c r="L28" s="8" t="str">
        <f>A48</f>
        <v>D4</v>
      </c>
      <c r="M28" s="8">
        <f>B48</f>
        <v>3713</v>
      </c>
      <c r="N28" s="8">
        <f t="shared" si="1"/>
        <v>0.14889078498293515</v>
      </c>
      <c r="O28" s="8">
        <f t="shared" si="2"/>
        <v>5.9556313993174061</v>
      </c>
    </row>
    <row r="29" spans="1:15" x14ac:dyDescent="0.4">
      <c r="A29" t="s">
        <v>50</v>
      </c>
      <c r="B29">
        <v>3585</v>
      </c>
      <c r="K29" t="s">
        <v>96</v>
      </c>
      <c r="L29" s="8" t="str">
        <f>A60</f>
        <v>E4</v>
      </c>
      <c r="M29" s="8">
        <f>B60</f>
        <v>3589</v>
      </c>
      <c r="N29" s="8">
        <f t="shared" si="1"/>
        <v>9.5989761092150169E-2</v>
      </c>
      <c r="O29" s="8">
        <f t="shared" si="2"/>
        <v>3.8395904436860069</v>
      </c>
    </row>
    <row r="30" spans="1:15" x14ac:dyDescent="0.4">
      <c r="A30" t="s">
        <v>58</v>
      </c>
      <c r="B30">
        <v>3436</v>
      </c>
      <c r="K30" t="s">
        <v>99</v>
      </c>
      <c r="L30" s="8" t="str">
        <f>A72</f>
        <v>F4</v>
      </c>
      <c r="M30" s="8">
        <f>B72</f>
        <v>3507</v>
      </c>
      <c r="N30" s="8">
        <f t="shared" si="1"/>
        <v>6.1006825938566552E-2</v>
      </c>
      <c r="O30" s="8">
        <f t="shared" si="2"/>
        <v>2.4402730375426622</v>
      </c>
    </row>
    <row r="31" spans="1:15" x14ac:dyDescent="0.4">
      <c r="A31" t="s">
        <v>66</v>
      </c>
      <c r="B31">
        <v>10870</v>
      </c>
      <c r="K31" t="s">
        <v>102</v>
      </c>
      <c r="L31" s="8" t="str">
        <f>A84</f>
        <v>G4</v>
      </c>
      <c r="M31" s="8">
        <f>B84</f>
        <v>3296</v>
      </c>
      <c r="N31" s="8">
        <f t="shared" si="1"/>
        <v>-2.9010238907849831E-2</v>
      </c>
      <c r="O31" s="8">
        <f t="shared" si="2"/>
        <v>-1.1604095563139931</v>
      </c>
    </row>
    <row r="32" spans="1:15" x14ac:dyDescent="0.4">
      <c r="A32" t="s">
        <v>74</v>
      </c>
      <c r="B32">
        <v>4250</v>
      </c>
      <c r="K32" t="s">
        <v>105</v>
      </c>
      <c r="L32" t="str">
        <f>A96</f>
        <v>H4</v>
      </c>
      <c r="M32">
        <f>B96</f>
        <v>3299</v>
      </c>
      <c r="N32" s="8">
        <f t="shared" si="1"/>
        <v>-2.773037542662116E-2</v>
      </c>
      <c r="O32" s="8">
        <f t="shared" si="2"/>
        <v>-1.1092150170648465</v>
      </c>
    </row>
    <row r="33" spans="1:15" x14ac:dyDescent="0.4">
      <c r="A33" t="s">
        <v>88</v>
      </c>
      <c r="B33">
        <v>18707</v>
      </c>
      <c r="K33" t="s">
        <v>16</v>
      </c>
      <c r="L33" t="str">
        <f>A97</f>
        <v>H5</v>
      </c>
      <c r="M33">
        <f>B97</f>
        <v>3278</v>
      </c>
      <c r="N33" s="8">
        <f t="shared" si="1"/>
        <v>-3.6689419795221841E-2</v>
      </c>
      <c r="O33" s="8">
        <f t="shared" si="2"/>
        <v>-1.4675767918088736</v>
      </c>
    </row>
    <row r="34" spans="1:15" x14ac:dyDescent="0.4">
      <c r="A34" t="s">
        <v>89</v>
      </c>
      <c r="B34">
        <v>3369</v>
      </c>
      <c r="K34" t="s">
        <v>15</v>
      </c>
      <c r="L34" t="str">
        <f>A85</f>
        <v>G5</v>
      </c>
      <c r="M34">
        <f>B85</f>
        <v>3290</v>
      </c>
      <c r="N34" s="8">
        <f t="shared" si="1"/>
        <v>-3.1569965870307165E-2</v>
      </c>
      <c r="O34" s="8">
        <f t="shared" si="2"/>
        <v>-1.2627986348122866</v>
      </c>
    </row>
    <row r="35" spans="1:15" x14ac:dyDescent="0.4">
      <c r="A35" t="s">
        <v>90</v>
      </c>
      <c r="B35">
        <v>9962</v>
      </c>
      <c r="K35" t="s">
        <v>14</v>
      </c>
      <c r="L35" t="str">
        <f>A73</f>
        <v>F5</v>
      </c>
      <c r="M35">
        <f>B73</f>
        <v>3339</v>
      </c>
      <c r="N35" s="8">
        <f t="shared" si="1"/>
        <v>-1.0665529010238909E-2</v>
      </c>
      <c r="O35" s="8">
        <f t="shared" si="2"/>
        <v>-0.42662116040955633</v>
      </c>
    </row>
    <row r="36" spans="1:15" x14ac:dyDescent="0.4">
      <c r="A36" t="s">
        <v>11</v>
      </c>
      <c r="B36">
        <v>3719</v>
      </c>
      <c r="K36" t="s">
        <v>13</v>
      </c>
      <c r="L36" t="str">
        <f>A61</f>
        <v>E5</v>
      </c>
      <c r="M36">
        <f>B61</f>
        <v>3410</v>
      </c>
      <c r="N36" s="8">
        <f t="shared" si="1"/>
        <v>1.9624573378839591E-2</v>
      </c>
      <c r="O36" s="8">
        <f t="shared" si="2"/>
        <v>0.78498293515358364</v>
      </c>
    </row>
    <row r="37" spans="1:15" x14ac:dyDescent="0.4">
      <c r="A37" t="s">
        <v>19</v>
      </c>
      <c r="B37">
        <v>7769</v>
      </c>
      <c r="K37" t="s">
        <v>12</v>
      </c>
      <c r="L37" t="str">
        <f>A49</f>
        <v>D5</v>
      </c>
      <c r="M37">
        <f>B49</f>
        <v>3702</v>
      </c>
      <c r="N37" s="8">
        <f t="shared" si="1"/>
        <v>0.14419795221843004</v>
      </c>
      <c r="O37" s="8">
        <f t="shared" si="2"/>
        <v>5.7679180887372015</v>
      </c>
    </row>
    <row r="38" spans="1:15" x14ac:dyDescent="0.4">
      <c r="A38" t="s">
        <v>27</v>
      </c>
      <c r="B38">
        <v>11882</v>
      </c>
      <c r="K38" t="s">
        <v>11</v>
      </c>
      <c r="L38" t="str">
        <f>A37</f>
        <v>C5</v>
      </c>
      <c r="M38">
        <f>B37</f>
        <v>7769</v>
      </c>
      <c r="N38" s="8">
        <f t="shared" si="1"/>
        <v>1.8792662116040955</v>
      </c>
      <c r="O38" s="8">
        <f t="shared" si="2"/>
        <v>75.170648464163818</v>
      </c>
    </row>
    <row r="39" spans="1:15" x14ac:dyDescent="0.4">
      <c r="A39" t="s">
        <v>36</v>
      </c>
      <c r="B39">
        <v>3319</v>
      </c>
      <c r="K39" t="s">
        <v>10</v>
      </c>
      <c r="L39" t="str">
        <f>A25</f>
        <v>B5</v>
      </c>
      <c r="M39">
        <f>B25</f>
        <v>40298</v>
      </c>
      <c r="N39" s="8">
        <f t="shared" si="1"/>
        <v>15.756825938566553</v>
      </c>
      <c r="O39" s="8">
        <f t="shared" si="2"/>
        <v>630.27303754266211</v>
      </c>
    </row>
    <row r="40" spans="1:15" x14ac:dyDescent="0.4">
      <c r="A40" t="s">
        <v>43</v>
      </c>
      <c r="B40">
        <v>4400</v>
      </c>
      <c r="K40" t="s">
        <v>9</v>
      </c>
      <c r="L40" t="str">
        <f>A13</f>
        <v>A5</v>
      </c>
      <c r="M40">
        <f>B13</f>
        <v>63463</v>
      </c>
      <c r="N40" s="8">
        <f t="shared" si="1"/>
        <v>25.639505119453926</v>
      </c>
      <c r="O40" s="8">
        <f t="shared" si="2"/>
        <v>1025.5802047781569</v>
      </c>
    </row>
    <row r="41" spans="1:15" x14ac:dyDescent="0.4">
      <c r="A41" t="s">
        <v>51</v>
      </c>
      <c r="B41">
        <v>3456</v>
      </c>
      <c r="K41" t="s">
        <v>17</v>
      </c>
      <c r="L41" t="str">
        <f>A14</f>
        <v>A6</v>
      </c>
      <c r="M41">
        <f>B14</f>
        <v>49206</v>
      </c>
      <c r="N41" s="8">
        <f t="shared" si="1"/>
        <v>19.55716723549488</v>
      </c>
      <c r="O41" s="8">
        <f t="shared" si="2"/>
        <v>782.28668941979527</v>
      </c>
    </row>
    <row r="42" spans="1:15" x14ac:dyDescent="0.4">
      <c r="A42" t="s">
        <v>59</v>
      </c>
      <c r="B42">
        <v>3292</v>
      </c>
      <c r="K42" t="s">
        <v>18</v>
      </c>
      <c r="L42" t="str">
        <f>A26</f>
        <v>B6</v>
      </c>
      <c r="M42">
        <f>B26</f>
        <v>24199</v>
      </c>
      <c r="N42" s="8">
        <f t="shared" si="1"/>
        <v>8.8886518771331051</v>
      </c>
      <c r="O42" s="8">
        <f t="shared" si="2"/>
        <v>355.54607508532422</v>
      </c>
    </row>
    <row r="43" spans="1:15" x14ac:dyDescent="0.4">
      <c r="A43" t="s">
        <v>67</v>
      </c>
      <c r="B43">
        <v>23608</v>
      </c>
      <c r="K43" t="s">
        <v>19</v>
      </c>
      <c r="L43" t="str">
        <f>A38</f>
        <v>C6</v>
      </c>
      <c r="M43">
        <f>B38</f>
        <v>11882</v>
      </c>
      <c r="N43" s="8">
        <f t="shared" si="1"/>
        <v>3.6339590443686007</v>
      </c>
      <c r="O43" s="8">
        <f t="shared" si="2"/>
        <v>145.35836177474403</v>
      </c>
    </row>
    <row r="44" spans="1:15" x14ac:dyDescent="0.4">
      <c r="A44" t="s">
        <v>75</v>
      </c>
      <c r="B44">
        <v>3885</v>
      </c>
      <c r="K44" t="s">
        <v>20</v>
      </c>
      <c r="L44" t="str">
        <f>A50</f>
        <v>D6</v>
      </c>
      <c r="M44">
        <f>B50</f>
        <v>8587</v>
      </c>
      <c r="N44" s="8">
        <f t="shared" si="1"/>
        <v>2.2282423208191124</v>
      </c>
      <c r="O44" s="8">
        <f t="shared" si="2"/>
        <v>89.129692832764505</v>
      </c>
    </row>
    <row r="45" spans="1:15" x14ac:dyDescent="0.4">
      <c r="A45" t="s">
        <v>91</v>
      </c>
      <c r="B45">
        <v>7593</v>
      </c>
      <c r="K45" t="s">
        <v>21</v>
      </c>
      <c r="L45" t="str">
        <f>A62</f>
        <v>E6</v>
      </c>
      <c r="M45">
        <f>B62</f>
        <v>6364</v>
      </c>
      <c r="N45" s="8">
        <f t="shared" si="1"/>
        <v>1.2798634812286689</v>
      </c>
      <c r="O45" s="8">
        <f t="shared" si="2"/>
        <v>51.194539249146757</v>
      </c>
    </row>
    <row r="46" spans="1:15" x14ac:dyDescent="0.4">
      <c r="A46" t="s">
        <v>92</v>
      </c>
      <c r="B46">
        <v>3344</v>
      </c>
      <c r="K46" t="s">
        <v>22</v>
      </c>
      <c r="L46" t="str">
        <f>A74</f>
        <v>F6</v>
      </c>
      <c r="M46">
        <f>B74</f>
        <v>5114</v>
      </c>
      <c r="N46" s="8">
        <f t="shared" si="1"/>
        <v>0.7465870307167235</v>
      </c>
      <c r="O46" s="8">
        <f t="shared" si="2"/>
        <v>29.863481228668938</v>
      </c>
    </row>
    <row r="47" spans="1:15" x14ac:dyDescent="0.4">
      <c r="A47" t="s">
        <v>93</v>
      </c>
      <c r="B47">
        <v>14938</v>
      </c>
      <c r="K47" t="s">
        <v>23</v>
      </c>
      <c r="L47" t="str">
        <f>A86</f>
        <v>G6</v>
      </c>
      <c r="M47">
        <f>B86</f>
        <v>4241</v>
      </c>
      <c r="N47" s="8">
        <f t="shared" si="1"/>
        <v>0.37414675767918087</v>
      </c>
      <c r="O47" s="8">
        <f t="shared" si="2"/>
        <v>14.965870307167235</v>
      </c>
    </row>
    <row r="48" spans="1:15" x14ac:dyDescent="0.4">
      <c r="A48" t="s">
        <v>12</v>
      </c>
      <c r="B48">
        <v>3713</v>
      </c>
      <c r="K48" t="s">
        <v>24</v>
      </c>
      <c r="L48" t="str">
        <f>A98</f>
        <v>H6</v>
      </c>
      <c r="M48">
        <f>B98</f>
        <v>3775</v>
      </c>
      <c r="N48" s="8">
        <f t="shared" si="1"/>
        <v>0.17534129692832764</v>
      </c>
      <c r="O48" s="8">
        <f t="shared" si="2"/>
        <v>7.013651877133106</v>
      </c>
    </row>
    <row r="49" spans="1:15" x14ac:dyDescent="0.4">
      <c r="A49" t="s">
        <v>20</v>
      </c>
      <c r="B49">
        <v>3702</v>
      </c>
      <c r="K49" t="s">
        <v>33</v>
      </c>
      <c r="L49" t="str">
        <f>A99</f>
        <v>H7</v>
      </c>
      <c r="M49">
        <f>B99</f>
        <v>3792</v>
      </c>
      <c r="N49" s="8">
        <f t="shared" si="1"/>
        <v>0.1825938566552901</v>
      </c>
      <c r="O49" s="8">
        <f t="shared" si="2"/>
        <v>7.3037542662116035</v>
      </c>
    </row>
    <row r="50" spans="1:15" x14ac:dyDescent="0.4">
      <c r="A50" t="s">
        <v>28</v>
      </c>
      <c r="B50">
        <v>8587</v>
      </c>
      <c r="K50" t="s">
        <v>31</v>
      </c>
      <c r="L50" t="str">
        <f>A87</f>
        <v>G7</v>
      </c>
      <c r="M50">
        <f>B87</f>
        <v>3743</v>
      </c>
      <c r="N50" s="8">
        <f t="shared" si="1"/>
        <v>0.16168941979522183</v>
      </c>
      <c r="O50" s="8">
        <f t="shared" si="2"/>
        <v>6.4675767918088738</v>
      </c>
    </row>
    <row r="51" spans="1:15" x14ac:dyDescent="0.4">
      <c r="A51" t="s">
        <v>37</v>
      </c>
      <c r="B51">
        <v>3322</v>
      </c>
      <c r="K51" t="s">
        <v>32</v>
      </c>
      <c r="L51" t="str">
        <f>A75</f>
        <v>F7</v>
      </c>
      <c r="M51">
        <f>B75</f>
        <v>3828</v>
      </c>
      <c r="N51" s="8">
        <f t="shared" si="1"/>
        <v>0.19795221843003413</v>
      </c>
      <c r="O51" s="8">
        <f t="shared" si="2"/>
        <v>7.9180887372013657</v>
      </c>
    </row>
    <row r="52" spans="1:15" x14ac:dyDescent="0.4">
      <c r="A52" t="s">
        <v>44</v>
      </c>
      <c r="B52">
        <v>6478</v>
      </c>
      <c r="K52" t="s">
        <v>29</v>
      </c>
      <c r="L52" t="str">
        <f>A63</f>
        <v>E7</v>
      </c>
      <c r="M52">
        <f>B63</f>
        <v>3534</v>
      </c>
      <c r="N52" s="8">
        <f t="shared" si="1"/>
        <v>7.252559726962457E-2</v>
      </c>
      <c r="O52" s="8">
        <f t="shared" si="2"/>
        <v>2.901023890784983</v>
      </c>
    </row>
    <row r="53" spans="1:15" x14ac:dyDescent="0.4">
      <c r="A53" t="s">
        <v>52</v>
      </c>
      <c r="B53">
        <v>3536</v>
      </c>
      <c r="K53" t="s">
        <v>28</v>
      </c>
      <c r="L53" t="str">
        <f>A51</f>
        <v>D7</v>
      </c>
      <c r="M53">
        <f>B51</f>
        <v>3322</v>
      </c>
      <c r="N53" s="8">
        <f t="shared" si="1"/>
        <v>-1.7918088737201365E-2</v>
      </c>
      <c r="O53" s="8">
        <f t="shared" si="2"/>
        <v>-0.71672354948805461</v>
      </c>
    </row>
    <row r="54" spans="1:15" x14ac:dyDescent="0.4">
      <c r="A54" t="s">
        <v>60</v>
      </c>
      <c r="B54">
        <v>3348</v>
      </c>
      <c r="K54" t="s">
        <v>27</v>
      </c>
      <c r="L54" s="8" t="str">
        <f>A39</f>
        <v>C7</v>
      </c>
      <c r="M54" s="8">
        <f>B39</f>
        <v>3319</v>
      </c>
      <c r="N54" s="8">
        <f t="shared" si="1"/>
        <v>-1.9197952218430035E-2</v>
      </c>
      <c r="O54" s="8">
        <f t="shared" si="2"/>
        <v>-0.76791808873720147</v>
      </c>
    </row>
    <row r="55" spans="1:15" x14ac:dyDescent="0.4">
      <c r="A55" t="s">
        <v>68</v>
      </c>
      <c r="B55">
        <v>32424</v>
      </c>
      <c r="K55" t="s">
        <v>26</v>
      </c>
      <c r="L55" s="8" t="str">
        <f>A27</f>
        <v>B7</v>
      </c>
      <c r="M55" s="8">
        <f>B27</f>
        <v>3347</v>
      </c>
      <c r="N55" s="8">
        <f t="shared" si="1"/>
        <v>-7.2525597269624577E-3</v>
      </c>
      <c r="O55" s="8">
        <f t="shared" si="2"/>
        <v>-0.29010238907849828</v>
      </c>
    </row>
    <row r="56" spans="1:15" x14ac:dyDescent="0.4">
      <c r="A56" t="s">
        <v>76</v>
      </c>
      <c r="B56">
        <v>3797</v>
      </c>
      <c r="K56" t="s">
        <v>25</v>
      </c>
      <c r="L56" s="8" t="str">
        <f>A15</f>
        <v>A7</v>
      </c>
      <c r="M56" s="8">
        <f>B15</f>
        <v>3405</v>
      </c>
      <c r="N56" s="8">
        <f t="shared" si="1"/>
        <v>1.7491467576791809E-2</v>
      </c>
      <c r="O56" s="8">
        <f t="shared" si="2"/>
        <v>0.69965870307167233</v>
      </c>
    </row>
    <row r="57" spans="1:15" x14ac:dyDescent="0.4">
      <c r="A57" t="s">
        <v>94</v>
      </c>
      <c r="B57">
        <v>4340</v>
      </c>
      <c r="K57" t="s">
        <v>34</v>
      </c>
      <c r="L57" s="8" t="str">
        <f>A16</f>
        <v>A8</v>
      </c>
      <c r="M57" s="8">
        <f>B16</f>
        <v>3731</v>
      </c>
      <c r="N57" s="8">
        <f t="shared" si="1"/>
        <v>0.15656996587030717</v>
      </c>
      <c r="O57" s="8">
        <f t="shared" si="2"/>
        <v>6.2627986348122864</v>
      </c>
    </row>
    <row r="58" spans="1:15" x14ac:dyDescent="0.4">
      <c r="A58" t="s">
        <v>95</v>
      </c>
      <c r="B58">
        <v>3325</v>
      </c>
      <c r="K58" t="s">
        <v>35</v>
      </c>
      <c r="L58" s="8" t="str">
        <f>A28</f>
        <v>B8</v>
      </c>
      <c r="M58" s="8">
        <f>B28</f>
        <v>3789</v>
      </c>
      <c r="N58" s="8">
        <f t="shared" si="1"/>
        <v>0.18131399317406144</v>
      </c>
      <c r="O58" s="8">
        <f t="shared" si="2"/>
        <v>7.252559726962458</v>
      </c>
    </row>
    <row r="59" spans="1:15" x14ac:dyDescent="0.4">
      <c r="A59" t="s">
        <v>96</v>
      </c>
      <c r="B59">
        <v>35503</v>
      </c>
      <c r="K59" t="s">
        <v>36</v>
      </c>
      <c r="L59" s="8" t="str">
        <f>A40</f>
        <v>C8</v>
      </c>
      <c r="M59" s="8">
        <f>B40</f>
        <v>4400</v>
      </c>
      <c r="N59" s="8">
        <f t="shared" si="1"/>
        <v>0.44197952218430037</v>
      </c>
      <c r="O59" s="8">
        <f t="shared" si="2"/>
        <v>17.679180887372013</v>
      </c>
    </row>
    <row r="60" spans="1:15" x14ac:dyDescent="0.4">
      <c r="A60" t="s">
        <v>13</v>
      </c>
      <c r="B60">
        <v>3589</v>
      </c>
      <c r="K60" t="s">
        <v>37</v>
      </c>
      <c r="L60" s="8" t="str">
        <f>A52</f>
        <v>D8</v>
      </c>
      <c r="M60" s="8">
        <f>B52</f>
        <v>6478</v>
      </c>
      <c r="N60" s="8">
        <f t="shared" si="1"/>
        <v>1.3284982935153584</v>
      </c>
      <c r="O60" s="8">
        <f t="shared" si="2"/>
        <v>53.139931740614337</v>
      </c>
    </row>
    <row r="61" spans="1:15" x14ac:dyDescent="0.4">
      <c r="A61" t="s">
        <v>21</v>
      </c>
      <c r="B61">
        <v>3410</v>
      </c>
      <c r="K61" t="s">
        <v>38</v>
      </c>
      <c r="L61" s="8" t="str">
        <f>A64</f>
        <v>E8</v>
      </c>
      <c r="M61" s="8">
        <f>B64</f>
        <v>11200</v>
      </c>
      <c r="N61" s="8">
        <f t="shared" si="1"/>
        <v>3.3430034129692832</v>
      </c>
      <c r="O61" s="8">
        <f t="shared" si="2"/>
        <v>133.72013651877131</v>
      </c>
    </row>
    <row r="62" spans="1:15" x14ac:dyDescent="0.4">
      <c r="A62" t="s">
        <v>29</v>
      </c>
      <c r="B62">
        <v>6364</v>
      </c>
      <c r="K62" t="s">
        <v>30</v>
      </c>
      <c r="L62" s="8" t="str">
        <f>A76</f>
        <v>F8</v>
      </c>
      <c r="M62" s="8">
        <f>B76</f>
        <v>19961</v>
      </c>
      <c r="N62" s="8">
        <f t="shared" si="1"/>
        <v>7.0806313993174061</v>
      </c>
      <c r="O62" s="8">
        <f t="shared" si="2"/>
        <v>283.22525597269623</v>
      </c>
    </row>
    <row r="63" spans="1:15" x14ac:dyDescent="0.4">
      <c r="A63" t="s">
        <v>38</v>
      </c>
      <c r="B63">
        <v>3534</v>
      </c>
      <c r="K63" t="s">
        <v>39</v>
      </c>
      <c r="L63" s="8" t="str">
        <f>A88</f>
        <v>G8</v>
      </c>
      <c r="M63" s="8">
        <f>B88</f>
        <v>17059</v>
      </c>
      <c r="N63" s="8">
        <f t="shared" si="1"/>
        <v>5.8425767918088738</v>
      </c>
      <c r="O63" s="8">
        <f t="shared" si="2"/>
        <v>233.70307167235495</v>
      </c>
    </row>
    <row r="64" spans="1:15" x14ac:dyDescent="0.4">
      <c r="A64" t="s">
        <v>45</v>
      </c>
      <c r="B64">
        <v>11200</v>
      </c>
      <c r="K64" t="s">
        <v>40</v>
      </c>
      <c r="L64" s="8" t="str">
        <f>A100</f>
        <v>H8</v>
      </c>
      <c r="M64" s="8">
        <f>B100</f>
        <v>12083</v>
      </c>
      <c r="N64" s="8">
        <f t="shared" si="1"/>
        <v>3.7197098976109215</v>
      </c>
      <c r="O64" s="8">
        <f t="shared" si="2"/>
        <v>148.78839590443687</v>
      </c>
    </row>
    <row r="65" spans="1:15" x14ac:dyDescent="0.4">
      <c r="A65" t="s">
        <v>53</v>
      </c>
      <c r="B65">
        <v>3737</v>
      </c>
      <c r="K65" t="s">
        <v>48</v>
      </c>
      <c r="L65" s="8" t="str">
        <f>A101</f>
        <v>H9</v>
      </c>
      <c r="M65" s="8">
        <f>B101</f>
        <v>7290</v>
      </c>
      <c r="N65" s="8">
        <f t="shared" si="1"/>
        <v>1.6749146757679181</v>
      </c>
      <c r="O65" s="8">
        <f t="shared" si="2"/>
        <v>66.996587030716725</v>
      </c>
    </row>
    <row r="66" spans="1:15" x14ac:dyDescent="0.4">
      <c r="A66" t="s">
        <v>61</v>
      </c>
      <c r="B66">
        <v>3304</v>
      </c>
      <c r="K66" t="s">
        <v>47</v>
      </c>
      <c r="L66" s="8" t="str">
        <f>A89</f>
        <v>G9</v>
      </c>
      <c r="M66" s="8">
        <f>B89</f>
        <v>4639</v>
      </c>
      <c r="N66" s="8">
        <f t="shared" si="1"/>
        <v>0.54394197952218426</v>
      </c>
      <c r="O66" s="8">
        <f t="shared" si="2"/>
        <v>21.757679180887372</v>
      </c>
    </row>
    <row r="67" spans="1:15" x14ac:dyDescent="0.4">
      <c r="A67" t="s">
        <v>69</v>
      </c>
      <c r="B67">
        <v>32912</v>
      </c>
      <c r="K67" t="s">
        <v>46</v>
      </c>
      <c r="L67" s="8" t="str">
        <f>A77</f>
        <v>F9</v>
      </c>
      <c r="M67" s="8">
        <f>B77</f>
        <v>4107</v>
      </c>
      <c r="N67" s="8">
        <f t="shared" si="1"/>
        <v>0.31697952218430037</v>
      </c>
      <c r="O67" s="8">
        <f t="shared" si="2"/>
        <v>12.679180887372015</v>
      </c>
    </row>
    <row r="68" spans="1:15" x14ac:dyDescent="0.4">
      <c r="A68" t="s">
        <v>77</v>
      </c>
      <c r="B68">
        <v>3845</v>
      </c>
      <c r="K68" t="s">
        <v>45</v>
      </c>
      <c r="L68" s="8" t="str">
        <f>A65</f>
        <v>E9</v>
      </c>
      <c r="M68" s="8">
        <f>B65</f>
        <v>3737</v>
      </c>
      <c r="N68" s="8">
        <f t="shared" si="1"/>
        <v>0.15912969283276451</v>
      </c>
      <c r="O68" s="8">
        <f t="shared" si="2"/>
        <v>6.365187713310581</v>
      </c>
    </row>
    <row r="69" spans="1:15" x14ac:dyDescent="0.4">
      <c r="A69" t="s">
        <v>97</v>
      </c>
      <c r="B69">
        <v>3606</v>
      </c>
      <c r="K69" t="s">
        <v>44</v>
      </c>
      <c r="L69" s="8" t="str">
        <f>A53</f>
        <v>D9</v>
      </c>
      <c r="M69" s="8">
        <f>B53</f>
        <v>3536</v>
      </c>
      <c r="N69" s="8">
        <f t="shared" si="1"/>
        <v>7.3378839590443681E-2</v>
      </c>
      <c r="O69" s="8">
        <f t="shared" si="2"/>
        <v>2.9351535836177471</v>
      </c>
    </row>
    <row r="70" spans="1:15" x14ac:dyDescent="0.4">
      <c r="A70" t="s">
        <v>98</v>
      </c>
      <c r="B70">
        <v>3509</v>
      </c>
      <c r="K70" t="s">
        <v>43</v>
      </c>
      <c r="L70" s="8" t="str">
        <f>A41</f>
        <v>C9</v>
      </c>
      <c r="M70" s="8">
        <f>B41</f>
        <v>3456</v>
      </c>
      <c r="N70" s="8">
        <f t="shared" si="1"/>
        <v>3.9249146757679182E-2</v>
      </c>
      <c r="O70" s="8">
        <f t="shared" si="2"/>
        <v>1.5699658703071673</v>
      </c>
    </row>
    <row r="71" spans="1:15" x14ac:dyDescent="0.4">
      <c r="A71" t="s">
        <v>99</v>
      </c>
      <c r="B71">
        <v>46131</v>
      </c>
      <c r="K71" t="s">
        <v>42</v>
      </c>
      <c r="L71" s="8" t="str">
        <f>A29</f>
        <v>B9</v>
      </c>
      <c r="M71" s="8">
        <f>B29</f>
        <v>3585</v>
      </c>
      <c r="N71" s="8">
        <f t="shared" si="1"/>
        <v>9.4283276450511946E-2</v>
      </c>
      <c r="O71" s="8">
        <f t="shared" si="2"/>
        <v>3.7713310580204777</v>
      </c>
    </row>
    <row r="72" spans="1:15" x14ac:dyDescent="0.4">
      <c r="A72" t="s">
        <v>14</v>
      </c>
      <c r="B72">
        <v>3507</v>
      </c>
      <c r="K72" t="s">
        <v>41</v>
      </c>
      <c r="L72" s="8" t="str">
        <f>A17</f>
        <v>A9</v>
      </c>
      <c r="M72" s="8">
        <f>B17</f>
        <v>3643</v>
      </c>
      <c r="N72" s="8">
        <f t="shared" si="1"/>
        <v>0.11902730375426621</v>
      </c>
      <c r="O72" s="8">
        <f t="shared" si="2"/>
        <v>4.761092150170648</v>
      </c>
    </row>
    <row r="73" spans="1:15" x14ac:dyDescent="0.4">
      <c r="A73" t="s">
        <v>22</v>
      </c>
      <c r="B73">
        <v>3339</v>
      </c>
      <c r="K73" t="s">
        <v>49</v>
      </c>
      <c r="L73" s="8" t="str">
        <f>A18</f>
        <v>A10</v>
      </c>
      <c r="M73" s="8">
        <f>B18</f>
        <v>3546</v>
      </c>
      <c r="N73" s="8">
        <f t="shared" si="1"/>
        <v>7.7645051194539252E-2</v>
      </c>
      <c r="O73" s="8">
        <f t="shared" si="2"/>
        <v>3.10580204778157</v>
      </c>
    </row>
    <row r="74" spans="1:15" x14ac:dyDescent="0.4">
      <c r="A74" t="s">
        <v>32</v>
      </c>
      <c r="B74">
        <v>5114</v>
      </c>
      <c r="K74" t="s">
        <v>50</v>
      </c>
      <c r="L74" s="8" t="str">
        <f>A30</f>
        <v>B10</v>
      </c>
      <c r="M74" s="8">
        <f>B30</f>
        <v>3436</v>
      </c>
      <c r="N74" s="8">
        <f t="shared" ref="N74:N96" si="4">(M74-I$15)/2344</f>
        <v>3.0716723549488054E-2</v>
      </c>
      <c r="O74" s="8">
        <f t="shared" ref="O74:O96" si="5">N74*40</f>
        <v>1.2286689419795223</v>
      </c>
    </row>
    <row r="75" spans="1:15" x14ac:dyDescent="0.4">
      <c r="A75" t="s">
        <v>30</v>
      </c>
      <c r="B75">
        <v>3828</v>
      </c>
      <c r="K75" t="s">
        <v>51</v>
      </c>
      <c r="L75" s="8" t="str">
        <f>A42</f>
        <v>C10</v>
      </c>
      <c r="M75" s="8">
        <f>B42</f>
        <v>3292</v>
      </c>
      <c r="N75" s="8">
        <f t="shared" si="4"/>
        <v>-3.0716723549488054E-2</v>
      </c>
      <c r="O75" s="8">
        <f t="shared" si="5"/>
        <v>-1.2286689419795223</v>
      </c>
    </row>
    <row r="76" spans="1:15" x14ac:dyDescent="0.4">
      <c r="A76" t="s">
        <v>46</v>
      </c>
      <c r="B76">
        <v>19961</v>
      </c>
      <c r="K76" t="s">
        <v>52</v>
      </c>
      <c r="L76" t="str">
        <f>A54</f>
        <v>D10</v>
      </c>
      <c r="M76">
        <f>B54</f>
        <v>3348</v>
      </c>
      <c r="N76" s="8">
        <f t="shared" si="4"/>
        <v>-6.8259385665529011E-3</v>
      </c>
      <c r="O76" s="8">
        <f t="shared" si="5"/>
        <v>-0.27303754266211605</v>
      </c>
    </row>
    <row r="77" spans="1:15" x14ac:dyDescent="0.4">
      <c r="A77" t="s">
        <v>54</v>
      </c>
      <c r="B77">
        <v>4107</v>
      </c>
      <c r="K77" t="s">
        <v>53</v>
      </c>
      <c r="L77" t="str">
        <f>A66</f>
        <v>E10</v>
      </c>
      <c r="M77">
        <f>B66</f>
        <v>3304</v>
      </c>
      <c r="N77" s="8">
        <f t="shared" si="4"/>
        <v>-2.5597269624573378E-2</v>
      </c>
      <c r="O77" s="8">
        <f t="shared" si="5"/>
        <v>-1.0238907849829351</v>
      </c>
    </row>
    <row r="78" spans="1:15" x14ac:dyDescent="0.4">
      <c r="A78" t="s">
        <v>62</v>
      </c>
      <c r="B78">
        <v>3434</v>
      </c>
      <c r="K78" t="s">
        <v>54</v>
      </c>
      <c r="L78" t="str">
        <f>A78</f>
        <v>F10</v>
      </c>
      <c r="M78">
        <f>B78</f>
        <v>3434</v>
      </c>
      <c r="N78" s="8">
        <f t="shared" si="4"/>
        <v>2.9863481228668942E-2</v>
      </c>
      <c r="O78" s="8">
        <f t="shared" si="5"/>
        <v>1.1945392491467577</v>
      </c>
    </row>
    <row r="79" spans="1:15" x14ac:dyDescent="0.4">
      <c r="A79" t="s">
        <v>70</v>
      </c>
      <c r="B79">
        <v>17634</v>
      </c>
      <c r="K79" t="s">
        <v>55</v>
      </c>
      <c r="L79" t="str">
        <f>A90</f>
        <v>G10</v>
      </c>
      <c r="M79">
        <f>B90</f>
        <v>4268</v>
      </c>
      <c r="N79" s="8">
        <f t="shared" si="4"/>
        <v>0.38566552901023893</v>
      </c>
      <c r="O79" s="8">
        <f t="shared" si="5"/>
        <v>15.426621160409557</v>
      </c>
    </row>
    <row r="80" spans="1:15" x14ac:dyDescent="0.4">
      <c r="A80" t="s">
        <v>78</v>
      </c>
      <c r="B80">
        <v>3860</v>
      </c>
      <c r="K80" t="s">
        <v>56</v>
      </c>
      <c r="L80" t="str">
        <f>A102</f>
        <v>H10</v>
      </c>
      <c r="M80">
        <f>B102</f>
        <v>7768</v>
      </c>
      <c r="N80" s="8">
        <f t="shared" si="4"/>
        <v>1.8788395904436861</v>
      </c>
      <c r="O80" s="8">
        <f t="shared" si="5"/>
        <v>75.153583617747444</v>
      </c>
    </row>
    <row r="81" spans="1:15" x14ac:dyDescent="0.4">
      <c r="A81" t="s">
        <v>100</v>
      </c>
      <c r="B81">
        <v>3364</v>
      </c>
      <c r="K81" t="s">
        <v>64</v>
      </c>
      <c r="L81" t="str">
        <f>A103</f>
        <v>H11</v>
      </c>
      <c r="M81">
        <f>B103</f>
        <v>8193</v>
      </c>
      <c r="N81" s="8">
        <f t="shared" si="4"/>
        <v>2.0601535836177476</v>
      </c>
      <c r="O81" s="8">
        <f t="shared" si="5"/>
        <v>82.406143344709903</v>
      </c>
    </row>
    <row r="82" spans="1:15" x14ac:dyDescent="0.4">
      <c r="A82" t="s">
        <v>101</v>
      </c>
      <c r="B82">
        <v>3773</v>
      </c>
      <c r="K82" t="s">
        <v>63</v>
      </c>
      <c r="L82" t="str">
        <f>A91</f>
        <v>G11</v>
      </c>
      <c r="M82">
        <f>B91</f>
        <v>9798</v>
      </c>
      <c r="N82" s="8">
        <f t="shared" si="4"/>
        <v>2.7448805460750854</v>
      </c>
      <c r="O82" s="8">
        <f t="shared" si="5"/>
        <v>109.79522184300342</v>
      </c>
    </row>
    <row r="83" spans="1:15" x14ac:dyDescent="0.4">
      <c r="A83" t="s">
        <v>102</v>
      </c>
      <c r="B83">
        <v>49899</v>
      </c>
      <c r="K83" t="s">
        <v>62</v>
      </c>
      <c r="L83" t="str">
        <f>A79</f>
        <v>F11</v>
      </c>
      <c r="M83">
        <f>B79</f>
        <v>17634</v>
      </c>
      <c r="N83" s="8">
        <f t="shared" si="4"/>
        <v>6.087883959044369</v>
      </c>
      <c r="O83" s="8">
        <f t="shared" si="5"/>
        <v>243.51535836177476</v>
      </c>
    </row>
    <row r="84" spans="1:15" x14ac:dyDescent="0.4">
      <c r="A84" t="s">
        <v>15</v>
      </c>
      <c r="B84">
        <v>3296</v>
      </c>
      <c r="K84" t="s">
        <v>61</v>
      </c>
      <c r="L84" t="str">
        <f>A67</f>
        <v>E11</v>
      </c>
      <c r="M84">
        <f>B67</f>
        <v>32912</v>
      </c>
      <c r="N84" s="8">
        <f t="shared" si="4"/>
        <v>12.60580204778157</v>
      </c>
      <c r="O84" s="8">
        <f t="shared" si="5"/>
        <v>504.23208191126275</v>
      </c>
    </row>
    <row r="85" spans="1:15" x14ac:dyDescent="0.4">
      <c r="A85" t="s">
        <v>23</v>
      </c>
      <c r="B85">
        <v>3290</v>
      </c>
      <c r="K85" t="s">
        <v>60</v>
      </c>
      <c r="L85" t="str">
        <f>A55</f>
        <v>D11</v>
      </c>
      <c r="M85">
        <f>B55</f>
        <v>32424</v>
      </c>
      <c r="N85" s="8">
        <f t="shared" si="4"/>
        <v>12.397610921501707</v>
      </c>
      <c r="O85" s="8">
        <f t="shared" si="5"/>
        <v>495.9044368600683</v>
      </c>
    </row>
    <row r="86" spans="1:15" x14ac:dyDescent="0.4">
      <c r="A86" t="s">
        <v>31</v>
      </c>
      <c r="B86">
        <v>4241</v>
      </c>
      <c r="K86" t="s">
        <v>59</v>
      </c>
      <c r="L86" t="str">
        <f>A43</f>
        <v>C11</v>
      </c>
      <c r="M86">
        <f>B43</f>
        <v>23608</v>
      </c>
      <c r="N86" s="8">
        <f t="shared" si="4"/>
        <v>8.6365187713310583</v>
      </c>
      <c r="O86" s="8">
        <f t="shared" si="5"/>
        <v>345.4607508532423</v>
      </c>
    </row>
    <row r="87" spans="1:15" x14ac:dyDescent="0.4">
      <c r="A87" t="s">
        <v>39</v>
      </c>
      <c r="B87">
        <v>3743</v>
      </c>
      <c r="K87" t="s">
        <v>58</v>
      </c>
      <c r="L87" t="str">
        <f>A31</f>
        <v>B11</v>
      </c>
      <c r="M87">
        <f>B31</f>
        <v>10870</v>
      </c>
      <c r="N87" s="8">
        <f t="shared" si="4"/>
        <v>3.2022184300341299</v>
      </c>
      <c r="O87" s="8">
        <f t="shared" si="5"/>
        <v>128.08873720136521</v>
      </c>
    </row>
    <row r="88" spans="1:15" x14ac:dyDescent="0.4">
      <c r="A88" t="s">
        <v>47</v>
      </c>
      <c r="B88">
        <v>17059</v>
      </c>
      <c r="K88" t="s">
        <v>57</v>
      </c>
      <c r="L88" t="str">
        <f>A19</f>
        <v>A11</v>
      </c>
      <c r="M88">
        <f>B19</f>
        <v>6631</v>
      </c>
      <c r="N88" s="8">
        <f t="shared" si="4"/>
        <v>1.3937713310580204</v>
      </c>
      <c r="O88" s="8">
        <f t="shared" si="5"/>
        <v>55.750853242320815</v>
      </c>
    </row>
    <row r="89" spans="1:15" x14ac:dyDescent="0.4">
      <c r="A89" t="s">
        <v>55</v>
      </c>
      <c r="B89">
        <v>4639</v>
      </c>
      <c r="K89" t="s">
        <v>65</v>
      </c>
      <c r="L89" t="str">
        <f>A20</f>
        <v>A12</v>
      </c>
      <c r="M89">
        <f>B20</f>
        <v>5286</v>
      </c>
      <c r="N89" s="8">
        <f t="shared" si="4"/>
        <v>0.81996587030716728</v>
      </c>
      <c r="O89" s="8">
        <f t="shared" si="5"/>
        <v>32.798634812286693</v>
      </c>
    </row>
    <row r="90" spans="1:15" x14ac:dyDescent="0.4">
      <c r="A90" t="s">
        <v>63</v>
      </c>
      <c r="B90">
        <v>4268</v>
      </c>
      <c r="K90" t="s">
        <v>66</v>
      </c>
      <c r="L90" t="str">
        <f>A32</f>
        <v>B12</v>
      </c>
      <c r="M90">
        <f>B32</f>
        <v>4250</v>
      </c>
      <c r="N90" s="8">
        <f t="shared" si="4"/>
        <v>0.37798634812286691</v>
      </c>
      <c r="O90" s="8">
        <f t="shared" si="5"/>
        <v>15.119453924914676</v>
      </c>
    </row>
    <row r="91" spans="1:15" x14ac:dyDescent="0.4">
      <c r="A91" t="s">
        <v>71</v>
      </c>
      <c r="B91">
        <v>9798</v>
      </c>
      <c r="K91" t="s">
        <v>67</v>
      </c>
      <c r="L91" t="str">
        <f>A44</f>
        <v>C12</v>
      </c>
      <c r="M91">
        <f>B44</f>
        <v>3885</v>
      </c>
      <c r="N91" s="8">
        <f t="shared" si="4"/>
        <v>0.22226962457337884</v>
      </c>
      <c r="O91" s="8">
        <f t="shared" si="5"/>
        <v>8.8907849829351537</v>
      </c>
    </row>
    <row r="92" spans="1:15" x14ac:dyDescent="0.4">
      <c r="A92" t="s">
        <v>79</v>
      </c>
      <c r="B92">
        <v>3580</v>
      </c>
      <c r="K92" t="s">
        <v>68</v>
      </c>
      <c r="L92" t="str">
        <f>A56</f>
        <v>D12</v>
      </c>
      <c r="M92">
        <f>B56</f>
        <v>3797</v>
      </c>
      <c r="N92" s="8">
        <f t="shared" si="4"/>
        <v>0.18472696245733788</v>
      </c>
      <c r="O92" s="8">
        <f t="shared" si="5"/>
        <v>7.3890784982935154</v>
      </c>
    </row>
    <row r="93" spans="1:15" x14ac:dyDescent="0.4">
      <c r="A93" t="s">
        <v>103</v>
      </c>
      <c r="B93">
        <v>3308</v>
      </c>
      <c r="K93" t="s">
        <v>69</v>
      </c>
      <c r="L93" t="str">
        <f>A68</f>
        <v>E12</v>
      </c>
      <c r="M93">
        <f>B68</f>
        <v>3845</v>
      </c>
      <c r="N93" s="8">
        <f t="shared" si="4"/>
        <v>0.20520477815699659</v>
      </c>
      <c r="O93" s="8">
        <f t="shared" si="5"/>
        <v>8.2081911262798641</v>
      </c>
    </row>
    <row r="94" spans="1:15" x14ac:dyDescent="0.4">
      <c r="A94" t="s">
        <v>104</v>
      </c>
      <c r="B94">
        <v>5313</v>
      </c>
      <c r="K94" t="s">
        <v>70</v>
      </c>
      <c r="L94" t="str">
        <f>A80</f>
        <v>F12</v>
      </c>
      <c r="M94">
        <f>B80</f>
        <v>3860</v>
      </c>
      <c r="N94" s="8">
        <f t="shared" si="4"/>
        <v>0.21160409556313994</v>
      </c>
      <c r="O94" s="8">
        <f t="shared" si="5"/>
        <v>8.4641638225255971</v>
      </c>
    </row>
    <row r="95" spans="1:15" x14ac:dyDescent="0.4">
      <c r="A95" t="s">
        <v>105</v>
      </c>
      <c r="B95">
        <v>19637</v>
      </c>
      <c r="K95" t="s">
        <v>71</v>
      </c>
      <c r="L95" t="str">
        <f>A92</f>
        <v>G12</v>
      </c>
      <c r="M95">
        <f>B92</f>
        <v>3580</v>
      </c>
      <c r="N95" s="8">
        <f t="shared" si="4"/>
        <v>9.2150170648464161E-2</v>
      </c>
      <c r="O95" s="8">
        <f t="shared" si="5"/>
        <v>3.6860068259385663</v>
      </c>
    </row>
    <row r="96" spans="1:15" x14ac:dyDescent="0.4">
      <c r="A96" t="s">
        <v>16</v>
      </c>
      <c r="B96">
        <v>3299</v>
      </c>
      <c r="K96" t="s">
        <v>72</v>
      </c>
      <c r="L96" t="str">
        <f>A104</f>
        <v>H12</v>
      </c>
      <c r="M96">
        <f>B104</f>
        <v>3503</v>
      </c>
      <c r="N96" s="8">
        <f t="shared" si="4"/>
        <v>5.9300341296928329E-2</v>
      </c>
      <c r="O96" s="8">
        <f t="shared" si="5"/>
        <v>2.3720136518771331</v>
      </c>
    </row>
    <row r="97" spans="1:2" x14ac:dyDescent="0.4">
      <c r="A97" t="s">
        <v>24</v>
      </c>
      <c r="B97">
        <v>3278</v>
      </c>
    </row>
    <row r="98" spans="1:2" x14ac:dyDescent="0.4">
      <c r="A98" t="s">
        <v>33</v>
      </c>
      <c r="B98">
        <v>3775</v>
      </c>
    </row>
    <row r="99" spans="1:2" x14ac:dyDescent="0.4">
      <c r="A99" t="s">
        <v>40</v>
      </c>
      <c r="B99">
        <v>3792</v>
      </c>
    </row>
    <row r="100" spans="1:2" x14ac:dyDescent="0.4">
      <c r="A100" t="s">
        <v>48</v>
      </c>
      <c r="B100">
        <v>12083</v>
      </c>
    </row>
    <row r="101" spans="1:2" x14ac:dyDescent="0.4">
      <c r="A101" t="s">
        <v>56</v>
      </c>
      <c r="B101">
        <v>7290</v>
      </c>
    </row>
    <row r="102" spans="1:2" x14ac:dyDescent="0.4">
      <c r="A102" t="s">
        <v>64</v>
      </c>
      <c r="B102">
        <v>7768</v>
      </c>
    </row>
    <row r="103" spans="1:2" x14ac:dyDescent="0.4">
      <c r="A103" t="s">
        <v>72</v>
      </c>
      <c r="B103">
        <v>8193</v>
      </c>
    </row>
    <row r="104" spans="1:2" x14ac:dyDescent="0.4">
      <c r="A104" t="s">
        <v>80</v>
      </c>
      <c r="B104">
        <v>3503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T104"/>
  <sheetViews>
    <sheetView workbookViewId="0">
      <selection activeCell="N9" sqref="N9:N96"/>
    </sheetView>
  </sheetViews>
  <sheetFormatPr defaultRowHeight="12.7" x14ac:dyDescent="0.4"/>
  <cols>
    <col min="11" max="11" width="24.41015625" customWidth="1"/>
    <col min="12" max="12" width="15.87890625" customWidth="1"/>
  </cols>
  <sheetData>
    <row r="1" spans="1:98" x14ac:dyDescent="0.4">
      <c r="B1" t="s">
        <v>120</v>
      </c>
      <c r="C1" t="s">
        <v>82</v>
      </c>
      <c r="D1" t="s">
        <v>83</v>
      </c>
      <c r="E1" t="s">
        <v>84</v>
      </c>
      <c r="F1" t="s">
        <v>9</v>
      </c>
      <c r="G1" t="s">
        <v>17</v>
      </c>
      <c r="H1" t="s">
        <v>25</v>
      </c>
      <c r="I1" t="s">
        <v>34</v>
      </c>
      <c r="J1" t="s">
        <v>41</v>
      </c>
      <c r="K1" t="s">
        <v>49</v>
      </c>
      <c r="L1" t="s">
        <v>57</v>
      </c>
      <c r="M1" t="s">
        <v>65</v>
      </c>
      <c r="N1" t="s">
        <v>73</v>
      </c>
      <c r="O1" t="s">
        <v>85</v>
      </c>
      <c r="P1" t="s">
        <v>86</v>
      </c>
      <c r="Q1" t="s">
        <v>87</v>
      </c>
      <c r="R1" t="s">
        <v>10</v>
      </c>
      <c r="S1" t="s">
        <v>18</v>
      </c>
      <c r="T1" t="s">
        <v>26</v>
      </c>
      <c r="U1" t="s">
        <v>35</v>
      </c>
      <c r="V1" t="s">
        <v>42</v>
      </c>
      <c r="W1" t="s">
        <v>50</v>
      </c>
      <c r="X1" t="s">
        <v>58</v>
      </c>
      <c r="Y1" t="s">
        <v>66</v>
      </c>
      <c r="Z1" t="s">
        <v>74</v>
      </c>
      <c r="AA1" t="s">
        <v>88</v>
      </c>
      <c r="AB1" t="s">
        <v>89</v>
      </c>
      <c r="AC1" t="s">
        <v>90</v>
      </c>
      <c r="AD1" t="s">
        <v>11</v>
      </c>
      <c r="AE1" t="s">
        <v>19</v>
      </c>
      <c r="AF1" t="s">
        <v>27</v>
      </c>
      <c r="AG1" t="s">
        <v>36</v>
      </c>
      <c r="AH1" t="s">
        <v>43</v>
      </c>
      <c r="AI1" t="s">
        <v>51</v>
      </c>
      <c r="AJ1" t="s">
        <v>59</v>
      </c>
      <c r="AK1" t="s">
        <v>67</v>
      </c>
      <c r="AL1" t="s">
        <v>75</v>
      </c>
      <c r="AM1" t="s">
        <v>91</v>
      </c>
      <c r="AN1" t="s">
        <v>92</v>
      </c>
      <c r="AO1" t="s">
        <v>93</v>
      </c>
      <c r="AP1" t="s">
        <v>12</v>
      </c>
      <c r="AQ1" t="s">
        <v>20</v>
      </c>
      <c r="AR1" t="s">
        <v>28</v>
      </c>
      <c r="AS1" t="s">
        <v>37</v>
      </c>
      <c r="AT1" t="s">
        <v>44</v>
      </c>
      <c r="AU1" t="s">
        <v>52</v>
      </c>
      <c r="AV1" t="s">
        <v>60</v>
      </c>
      <c r="AW1" t="s">
        <v>68</v>
      </c>
      <c r="AX1" t="s">
        <v>76</v>
      </c>
      <c r="AY1" t="s">
        <v>94</v>
      </c>
      <c r="AZ1" t="s">
        <v>95</v>
      </c>
      <c r="BA1" t="s">
        <v>96</v>
      </c>
      <c r="BB1" t="s">
        <v>13</v>
      </c>
      <c r="BC1" t="s">
        <v>21</v>
      </c>
      <c r="BD1" t="s">
        <v>29</v>
      </c>
      <c r="BE1" t="s">
        <v>38</v>
      </c>
      <c r="BF1" t="s">
        <v>45</v>
      </c>
      <c r="BG1" t="s">
        <v>53</v>
      </c>
      <c r="BH1" t="s">
        <v>61</v>
      </c>
      <c r="BI1" t="s">
        <v>69</v>
      </c>
      <c r="BJ1" t="s">
        <v>77</v>
      </c>
      <c r="BK1" t="s">
        <v>97</v>
      </c>
      <c r="BL1" t="s">
        <v>98</v>
      </c>
      <c r="BM1" t="s">
        <v>99</v>
      </c>
      <c r="BN1" t="s">
        <v>14</v>
      </c>
      <c r="BO1" t="s">
        <v>22</v>
      </c>
      <c r="BP1" t="s">
        <v>32</v>
      </c>
      <c r="BQ1" t="s">
        <v>30</v>
      </c>
      <c r="BR1" t="s">
        <v>46</v>
      </c>
      <c r="BS1" t="s">
        <v>54</v>
      </c>
      <c r="BT1" t="s">
        <v>62</v>
      </c>
      <c r="BU1" t="s">
        <v>70</v>
      </c>
      <c r="BV1" t="s">
        <v>78</v>
      </c>
      <c r="BW1" t="s">
        <v>100</v>
      </c>
      <c r="BX1" t="s">
        <v>101</v>
      </c>
      <c r="BY1" t="s">
        <v>102</v>
      </c>
      <c r="BZ1" t="s">
        <v>15</v>
      </c>
      <c r="CA1" t="s">
        <v>23</v>
      </c>
      <c r="CB1" t="s">
        <v>31</v>
      </c>
      <c r="CC1" t="s">
        <v>39</v>
      </c>
      <c r="CD1" t="s">
        <v>47</v>
      </c>
      <c r="CE1" t="s">
        <v>55</v>
      </c>
      <c r="CF1" t="s">
        <v>63</v>
      </c>
      <c r="CG1" t="s">
        <v>71</v>
      </c>
      <c r="CH1" t="s">
        <v>79</v>
      </c>
      <c r="CI1" t="s">
        <v>103</v>
      </c>
      <c r="CJ1" t="s">
        <v>104</v>
      </c>
      <c r="CK1" t="s">
        <v>105</v>
      </c>
      <c r="CL1" t="s">
        <v>16</v>
      </c>
      <c r="CM1" t="s">
        <v>24</v>
      </c>
      <c r="CN1" t="s">
        <v>33</v>
      </c>
      <c r="CO1" t="s">
        <v>40</v>
      </c>
      <c r="CP1" t="s">
        <v>48</v>
      </c>
      <c r="CQ1" t="s">
        <v>56</v>
      </c>
      <c r="CR1" t="s">
        <v>64</v>
      </c>
      <c r="CS1" t="s">
        <v>72</v>
      </c>
      <c r="CT1" t="s">
        <v>80</v>
      </c>
    </row>
    <row r="2" spans="1:98" x14ac:dyDescent="0.4">
      <c r="B2">
        <v>1</v>
      </c>
      <c r="C2">
        <v>3472</v>
      </c>
      <c r="D2">
        <v>3371</v>
      </c>
      <c r="E2">
        <v>4963</v>
      </c>
      <c r="F2">
        <v>4315</v>
      </c>
      <c r="G2">
        <v>62873</v>
      </c>
      <c r="H2">
        <v>49050</v>
      </c>
      <c r="I2">
        <v>3427</v>
      </c>
      <c r="J2">
        <v>3680</v>
      </c>
      <c r="K2">
        <v>3687</v>
      </c>
      <c r="L2">
        <v>3571</v>
      </c>
      <c r="M2">
        <v>6631</v>
      </c>
      <c r="N2">
        <v>5355</v>
      </c>
      <c r="O2">
        <v>36263</v>
      </c>
      <c r="P2">
        <v>3417</v>
      </c>
      <c r="Q2">
        <v>6577</v>
      </c>
      <c r="R2">
        <v>3886</v>
      </c>
      <c r="S2">
        <v>41345</v>
      </c>
      <c r="T2">
        <v>24885</v>
      </c>
      <c r="U2">
        <v>3405</v>
      </c>
      <c r="V2">
        <v>3852</v>
      </c>
      <c r="W2">
        <v>3640</v>
      </c>
      <c r="X2">
        <v>3507</v>
      </c>
      <c r="Y2">
        <v>11198</v>
      </c>
      <c r="Z2">
        <v>4348</v>
      </c>
      <c r="AA2">
        <v>17604</v>
      </c>
      <c r="AB2">
        <v>3427</v>
      </c>
      <c r="AC2">
        <v>10112</v>
      </c>
      <c r="AD2">
        <v>3765</v>
      </c>
      <c r="AE2">
        <v>7920</v>
      </c>
      <c r="AF2">
        <v>12198</v>
      </c>
      <c r="AG2">
        <v>3367</v>
      </c>
      <c r="AH2">
        <v>4466</v>
      </c>
      <c r="AI2">
        <v>3506</v>
      </c>
      <c r="AJ2">
        <v>3339</v>
      </c>
      <c r="AK2">
        <v>24130</v>
      </c>
      <c r="AL2">
        <v>3953</v>
      </c>
      <c r="AM2">
        <v>7125</v>
      </c>
      <c r="AN2">
        <v>3383</v>
      </c>
      <c r="AO2">
        <v>15492</v>
      </c>
      <c r="AP2">
        <v>3795</v>
      </c>
      <c r="AQ2">
        <v>3762</v>
      </c>
      <c r="AR2">
        <v>8759</v>
      </c>
      <c r="AS2">
        <v>3387</v>
      </c>
      <c r="AT2">
        <v>6848</v>
      </c>
      <c r="AU2">
        <v>3606</v>
      </c>
      <c r="AV2">
        <v>3534</v>
      </c>
      <c r="AW2">
        <v>33379</v>
      </c>
      <c r="AX2">
        <v>3870</v>
      </c>
      <c r="AY2">
        <v>4280</v>
      </c>
      <c r="AZ2">
        <v>3379</v>
      </c>
      <c r="BA2">
        <v>32833</v>
      </c>
      <c r="BB2">
        <v>3629</v>
      </c>
      <c r="BC2">
        <v>3484</v>
      </c>
      <c r="BD2">
        <v>6555</v>
      </c>
      <c r="BE2">
        <v>3609</v>
      </c>
      <c r="BF2">
        <v>12557</v>
      </c>
      <c r="BG2">
        <v>3794</v>
      </c>
      <c r="BH2">
        <v>3376</v>
      </c>
      <c r="BI2">
        <v>33783</v>
      </c>
      <c r="BJ2">
        <v>3890</v>
      </c>
      <c r="BK2">
        <v>3663</v>
      </c>
      <c r="BL2">
        <v>3568</v>
      </c>
      <c r="BM2">
        <v>46144</v>
      </c>
      <c r="BN2">
        <v>3578</v>
      </c>
      <c r="BO2">
        <v>3399</v>
      </c>
      <c r="BP2">
        <v>5268</v>
      </c>
      <c r="BQ2">
        <v>3840</v>
      </c>
      <c r="BR2">
        <v>20337</v>
      </c>
      <c r="BS2">
        <v>4182</v>
      </c>
      <c r="BT2">
        <v>3497</v>
      </c>
      <c r="BU2">
        <v>17922</v>
      </c>
      <c r="BV2">
        <v>3876</v>
      </c>
      <c r="BW2">
        <v>3444</v>
      </c>
      <c r="BX2">
        <v>3868</v>
      </c>
      <c r="BY2">
        <v>51507</v>
      </c>
      <c r="BZ2">
        <v>3342</v>
      </c>
      <c r="CA2">
        <v>3342</v>
      </c>
      <c r="CB2">
        <v>4374</v>
      </c>
      <c r="CC2">
        <v>4008</v>
      </c>
      <c r="CD2">
        <v>21037</v>
      </c>
      <c r="CE2">
        <v>4829</v>
      </c>
      <c r="CF2">
        <v>4310</v>
      </c>
      <c r="CG2">
        <v>9828</v>
      </c>
      <c r="CH2">
        <v>3636</v>
      </c>
      <c r="CI2">
        <v>3387</v>
      </c>
      <c r="CJ2">
        <v>5527</v>
      </c>
      <c r="CK2">
        <v>19883</v>
      </c>
      <c r="CL2">
        <v>3359</v>
      </c>
      <c r="CM2">
        <v>3540</v>
      </c>
      <c r="CN2">
        <v>3839</v>
      </c>
      <c r="CO2">
        <v>3861</v>
      </c>
      <c r="CP2">
        <v>12151</v>
      </c>
      <c r="CQ2">
        <v>6995</v>
      </c>
      <c r="CR2">
        <v>7016</v>
      </c>
      <c r="CS2">
        <v>8335</v>
      </c>
      <c r="CT2">
        <v>3580</v>
      </c>
    </row>
    <row r="7" spans="1:98" ht="17.350000000000001" x14ac:dyDescent="0.5">
      <c r="N7" s="4" t="s">
        <v>110</v>
      </c>
    </row>
    <row r="8" spans="1:98" x14ac:dyDescent="0.4">
      <c r="A8" t="s">
        <v>120</v>
      </c>
      <c r="B8">
        <v>1</v>
      </c>
      <c r="G8" t="s">
        <v>0</v>
      </c>
      <c r="H8" t="s">
        <v>1</v>
      </c>
      <c r="I8" t="s">
        <v>2</v>
      </c>
      <c r="K8" t="s">
        <v>107</v>
      </c>
      <c r="L8" t="s">
        <v>1</v>
      </c>
      <c r="M8" t="s">
        <v>2</v>
      </c>
      <c r="N8" t="s">
        <v>3</v>
      </c>
      <c r="O8" t="s">
        <v>118</v>
      </c>
    </row>
    <row r="9" spans="1:98" x14ac:dyDescent="0.4">
      <c r="A9" t="s">
        <v>82</v>
      </c>
      <c r="B9">
        <v>3472</v>
      </c>
      <c r="G9">
        <f>'Plate 1'!G9</f>
        <v>30</v>
      </c>
      <c r="H9" t="str">
        <f t="shared" ref="H9:I9" si="0">A9</f>
        <v>A1</v>
      </c>
      <c r="I9">
        <f t="shared" si="0"/>
        <v>3472</v>
      </c>
      <c r="K9" t="s">
        <v>82</v>
      </c>
      <c r="L9" t="str">
        <f>A10</f>
        <v>A2</v>
      </c>
      <c r="M9">
        <f>B10</f>
        <v>3371</v>
      </c>
      <c r="N9" s="8">
        <f>(M9-I$15)/2125.6</f>
        <v>-3.4343244260444113E-2</v>
      </c>
      <c r="O9">
        <f>N9*40</f>
        <v>-1.3737297704177645</v>
      </c>
    </row>
    <row r="10" spans="1:98" x14ac:dyDescent="0.4">
      <c r="A10" t="s">
        <v>83</v>
      </c>
      <c r="B10">
        <v>3371</v>
      </c>
      <c r="G10">
        <f>'Plate 1'!G10</f>
        <v>15</v>
      </c>
      <c r="H10" t="str">
        <f>A21</f>
        <v>B1</v>
      </c>
      <c r="I10">
        <f>B21</f>
        <v>36263</v>
      </c>
      <c r="K10" t="s">
        <v>85</v>
      </c>
      <c r="L10" t="str">
        <f>A22</f>
        <v>B2</v>
      </c>
      <c r="M10">
        <f>B22</f>
        <v>3417</v>
      </c>
      <c r="N10" s="8">
        <f t="shared" ref="N10:N73" si="1">(M10-I$15)/2125.6</f>
        <v>-1.2702295822356042E-2</v>
      </c>
      <c r="O10">
        <f t="shared" ref="O10:O73" si="2">N10*40</f>
        <v>-0.50809183289424165</v>
      </c>
    </row>
    <row r="11" spans="1:98" x14ac:dyDescent="0.4">
      <c r="A11" t="s">
        <v>84</v>
      </c>
      <c r="B11">
        <v>4963</v>
      </c>
      <c r="G11">
        <f>'Plate 1'!G11</f>
        <v>7.5</v>
      </c>
      <c r="H11" t="str">
        <f>A33</f>
        <v>C1</v>
      </c>
      <c r="I11">
        <f>B33</f>
        <v>17604</v>
      </c>
      <c r="K11" t="s">
        <v>88</v>
      </c>
      <c r="L11" t="str">
        <f>A34</f>
        <v>C2</v>
      </c>
      <c r="M11">
        <f>B34</f>
        <v>3427</v>
      </c>
      <c r="N11" s="8">
        <f t="shared" si="1"/>
        <v>-7.9977418140760263E-3</v>
      </c>
      <c r="O11">
        <f t="shared" si="2"/>
        <v>-0.31990967256304104</v>
      </c>
    </row>
    <row r="12" spans="1:98" x14ac:dyDescent="0.4">
      <c r="A12" t="s">
        <v>9</v>
      </c>
      <c r="B12">
        <v>4315</v>
      </c>
      <c r="G12">
        <f>'Plate 1'!G12</f>
        <v>1.875</v>
      </c>
      <c r="H12" t="str">
        <f>A45</f>
        <v>D1</v>
      </c>
      <c r="I12">
        <f>B45</f>
        <v>7125</v>
      </c>
      <c r="K12" t="s">
        <v>91</v>
      </c>
      <c r="L12" t="str">
        <f>A46</f>
        <v>D2</v>
      </c>
      <c r="M12">
        <f>B46</f>
        <v>3383</v>
      </c>
      <c r="N12" s="8">
        <f t="shared" si="1"/>
        <v>-2.8697779450508092E-2</v>
      </c>
      <c r="O12">
        <f t="shared" si="2"/>
        <v>-1.1479111780203237</v>
      </c>
    </row>
    <row r="13" spans="1:98" x14ac:dyDescent="0.4">
      <c r="A13" t="s">
        <v>17</v>
      </c>
      <c r="B13">
        <v>62873</v>
      </c>
      <c r="G13">
        <f>'Plate 1'!G13</f>
        <v>0.46875</v>
      </c>
      <c r="H13" t="str">
        <f>A57</f>
        <v>E1</v>
      </c>
      <c r="I13">
        <f>B57</f>
        <v>4280</v>
      </c>
      <c r="K13" t="s">
        <v>94</v>
      </c>
      <c r="L13" t="str">
        <f>A58</f>
        <v>E2</v>
      </c>
      <c r="M13">
        <f>B58</f>
        <v>3379</v>
      </c>
      <c r="N13" s="8">
        <f t="shared" si="1"/>
        <v>-3.0579601053820099E-2</v>
      </c>
      <c r="O13">
        <f t="shared" si="2"/>
        <v>-1.223184042152804</v>
      </c>
    </row>
    <row r="14" spans="1:98" x14ac:dyDescent="0.4">
      <c r="A14" t="s">
        <v>25</v>
      </c>
      <c r="B14">
        <v>49050</v>
      </c>
      <c r="G14">
        <f>'Plate 1'!G14</f>
        <v>0.1171875</v>
      </c>
      <c r="H14" t="str">
        <f>A69</f>
        <v>F1</v>
      </c>
      <c r="I14">
        <f>B69</f>
        <v>3663</v>
      </c>
      <c r="K14" t="s">
        <v>97</v>
      </c>
      <c r="L14" t="str">
        <f>A70</f>
        <v>F2</v>
      </c>
      <c r="M14">
        <f>B70</f>
        <v>3568</v>
      </c>
      <c r="N14" s="8">
        <f t="shared" si="1"/>
        <v>5.8336469702672186E-2</v>
      </c>
      <c r="O14">
        <f t="shared" si="2"/>
        <v>2.3334587881068876</v>
      </c>
    </row>
    <row r="15" spans="1:98" x14ac:dyDescent="0.4">
      <c r="A15" t="s">
        <v>34</v>
      </c>
      <c r="B15">
        <v>3427</v>
      </c>
      <c r="G15">
        <f>'Plate 1'!G15</f>
        <v>0</v>
      </c>
      <c r="H15" t="str">
        <f>A81</f>
        <v>G1</v>
      </c>
      <c r="I15">
        <f>B81</f>
        <v>3444</v>
      </c>
      <c r="K15" t="s">
        <v>100</v>
      </c>
      <c r="L15" t="str">
        <f>A82</f>
        <v>G2</v>
      </c>
      <c r="M15">
        <f>B82</f>
        <v>3868</v>
      </c>
      <c r="N15" s="8">
        <f t="shared" si="1"/>
        <v>0.19947308995107266</v>
      </c>
      <c r="O15">
        <f t="shared" si="2"/>
        <v>7.9789235980429059</v>
      </c>
    </row>
    <row r="16" spans="1:98" x14ac:dyDescent="0.4">
      <c r="A16" t="s">
        <v>41</v>
      </c>
      <c r="B16">
        <v>3680</v>
      </c>
      <c r="H16" t="s">
        <v>119</v>
      </c>
      <c r="I16">
        <f>SLOPE(I10:I15, G10:G15)</f>
        <v>2156.4745378968782</v>
      </c>
      <c r="K16" t="s">
        <v>103</v>
      </c>
      <c r="L16" t="str">
        <f>A94</f>
        <v>H2</v>
      </c>
      <c r="M16">
        <f>B94</f>
        <v>5527</v>
      </c>
      <c r="N16" s="8">
        <f t="shared" si="1"/>
        <v>0.97995859992472722</v>
      </c>
      <c r="O16">
        <f t="shared" si="2"/>
        <v>39.198343996989088</v>
      </c>
    </row>
    <row r="17" spans="1:15" x14ac:dyDescent="0.4">
      <c r="A17" t="s">
        <v>49</v>
      </c>
      <c r="B17">
        <v>3687</v>
      </c>
      <c r="K17" t="s">
        <v>104</v>
      </c>
      <c r="L17" t="str">
        <f>A95</f>
        <v>H3</v>
      </c>
      <c r="M17">
        <f>B95</f>
        <v>19883</v>
      </c>
      <c r="N17" s="8">
        <f t="shared" si="1"/>
        <v>7.7338163342115172</v>
      </c>
      <c r="O17">
        <f t="shared" si="2"/>
        <v>309.35265336846066</v>
      </c>
    </row>
    <row r="18" spans="1:15" x14ac:dyDescent="0.4">
      <c r="A18" t="s">
        <v>57</v>
      </c>
      <c r="B18">
        <v>3571</v>
      </c>
      <c r="K18" t="s">
        <v>101</v>
      </c>
      <c r="L18" t="str">
        <f>A83</f>
        <v>G3</v>
      </c>
      <c r="M18">
        <f>B83</f>
        <v>51507</v>
      </c>
      <c r="N18" s="8">
        <f t="shared" si="1"/>
        <v>22.611497929996236</v>
      </c>
      <c r="O18">
        <f t="shared" si="2"/>
        <v>904.45991719984943</v>
      </c>
    </row>
    <row r="19" spans="1:15" x14ac:dyDescent="0.4">
      <c r="A19" t="s">
        <v>65</v>
      </c>
      <c r="B19">
        <v>6631</v>
      </c>
      <c r="K19" t="s">
        <v>98</v>
      </c>
      <c r="L19" t="str">
        <f>A71</f>
        <v>F3</v>
      </c>
      <c r="M19">
        <f>B71</f>
        <v>46144</v>
      </c>
      <c r="N19" s="8">
        <f t="shared" si="1"/>
        <v>20.088445615355663</v>
      </c>
      <c r="O19">
        <f t="shared" si="2"/>
        <v>803.53782461422657</v>
      </c>
    </row>
    <row r="20" spans="1:15" x14ac:dyDescent="0.4">
      <c r="A20" t="s">
        <v>73</v>
      </c>
      <c r="B20">
        <v>5355</v>
      </c>
      <c r="K20" t="s">
        <v>95</v>
      </c>
      <c r="L20" t="str">
        <f>A59</f>
        <v>E3</v>
      </c>
      <c r="M20">
        <f>B59</f>
        <v>32833</v>
      </c>
      <c r="N20" s="8">
        <f t="shared" si="1"/>
        <v>13.826213774934137</v>
      </c>
      <c r="O20">
        <f t="shared" si="2"/>
        <v>553.04855099736551</v>
      </c>
    </row>
    <row r="21" spans="1:15" x14ac:dyDescent="0.4">
      <c r="A21" t="s">
        <v>85</v>
      </c>
      <c r="B21">
        <v>36263</v>
      </c>
      <c r="K21" t="s">
        <v>92</v>
      </c>
      <c r="L21" t="str">
        <f>A47</f>
        <v>D3</v>
      </c>
      <c r="M21">
        <f>B47</f>
        <v>15492</v>
      </c>
      <c r="N21" s="8">
        <f t="shared" si="1"/>
        <v>5.6680466691757623</v>
      </c>
      <c r="O21">
        <f t="shared" si="2"/>
        <v>226.72186676703049</v>
      </c>
    </row>
    <row r="22" spans="1:15" x14ac:dyDescent="0.4">
      <c r="A22" t="s">
        <v>86</v>
      </c>
      <c r="B22">
        <v>3417</v>
      </c>
      <c r="K22" t="s">
        <v>89</v>
      </c>
      <c r="L22" t="str">
        <f>A35</f>
        <v>C3</v>
      </c>
      <c r="M22">
        <f>B35</f>
        <v>10112</v>
      </c>
      <c r="N22" s="8">
        <f t="shared" si="1"/>
        <v>3.1369966127211142</v>
      </c>
      <c r="O22">
        <f t="shared" si="2"/>
        <v>125.47986450884457</v>
      </c>
    </row>
    <row r="23" spans="1:15" x14ac:dyDescent="0.4">
      <c r="A23" t="s">
        <v>87</v>
      </c>
      <c r="B23">
        <v>6577</v>
      </c>
      <c r="K23" t="s">
        <v>86</v>
      </c>
      <c r="L23" t="str">
        <f>A23</f>
        <v>B3</v>
      </c>
      <c r="M23">
        <f>B23</f>
        <v>6577</v>
      </c>
      <c r="N23" s="8">
        <f t="shared" si="1"/>
        <v>1.4739367707941289</v>
      </c>
      <c r="O23">
        <f t="shared" si="2"/>
        <v>58.957470831765157</v>
      </c>
    </row>
    <row r="24" spans="1:15" x14ac:dyDescent="0.4">
      <c r="A24" t="s">
        <v>10</v>
      </c>
      <c r="B24">
        <v>3886</v>
      </c>
      <c r="K24" t="s">
        <v>83</v>
      </c>
      <c r="L24" t="str">
        <f>A11</f>
        <v>A3</v>
      </c>
      <c r="M24">
        <f>B11</f>
        <v>4963</v>
      </c>
      <c r="N24" s="8">
        <f t="shared" si="1"/>
        <v>0.7146217538577343</v>
      </c>
      <c r="O24">
        <f t="shared" si="2"/>
        <v>28.584870154309371</v>
      </c>
    </row>
    <row r="25" spans="1:15" x14ac:dyDescent="0.4">
      <c r="A25" t="s">
        <v>18</v>
      </c>
      <c r="B25">
        <v>41345</v>
      </c>
      <c r="K25" t="s">
        <v>84</v>
      </c>
      <c r="L25" t="str">
        <f>A12</f>
        <v>A4</v>
      </c>
      <c r="M25">
        <f>B12</f>
        <v>4315</v>
      </c>
      <c r="N25" s="8">
        <f t="shared" si="1"/>
        <v>0.40976665412118934</v>
      </c>
      <c r="O25">
        <f t="shared" si="2"/>
        <v>16.390666164847573</v>
      </c>
    </row>
    <row r="26" spans="1:15" x14ac:dyDescent="0.4">
      <c r="A26" t="s">
        <v>26</v>
      </c>
      <c r="B26">
        <v>24885</v>
      </c>
      <c r="K26" t="s">
        <v>87</v>
      </c>
      <c r="L26" t="str">
        <f>A24</f>
        <v>B4</v>
      </c>
      <c r="M26">
        <f>B24</f>
        <v>3886</v>
      </c>
      <c r="N26" s="8">
        <f t="shared" si="1"/>
        <v>0.20794128716597668</v>
      </c>
      <c r="O26">
        <f t="shared" si="2"/>
        <v>8.3176514866390665</v>
      </c>
    </row>
    <row r="27" spans="1:15" x14ac:dyDescent="0.4">
      <c r="A27" t="s">
        <v>35</v>
      </c>
      <c r="B27">
        <v>3405</v>
      </c>
      <c r="K27" t="s">
        <v>90</v>
      </c>
      <c r="L27" t="str">
        <f>A36</f>
        <v>C4</v>
      </c>
      <c r="M27">
        <f>B36</f>
        <v>3765</v>
      </c>
      <c r="N27" s="8">
        <f t="shared" si="1"/>
        <v>0.15101618366578848</v>
      </c>
      <c r="O27">
        <f t="shared" si="2"/>
        <v>6.0406473466315393</v>
      </c>
    </row>
    <row r="28" spans="1:15" x14ac:dyDescent="0.4">
      <c r="A28" t="s">
        <v>42</v>
      </c>
      <c r="B28">
        <v>3852</v>
      </c>
      <c r="K28" t="s">
        <v>93</v>
      </c>
      <c r="L28" t="str">
        <f>A48</f>
        <v>D4</v>
      </c>
      <c r="M28">
        <f>B48</f>
        <v>3795</v>
      </c>
      <c r="N28" s="8">
        <f t="shared" si="1"/>
        <v>0.16512984569062852</v>
      </c>
      <c r="O28">
        <f t="shared" si="2"/>
        <v>6.6051938276251407</v>
      </c>
    </row>
    <row r="29" spans="1:15" x14ac:dyDescent="0.4">
      <c r="A29" t="s">
        <v>50</v>
      </c>
      <c r="B29">
        <v>3640</v>
      </c>
      <c r="K29" t="s">
        <v>96</v>
      </c>
      <c r="L29" t="str">
        <f>A60</f>
        <v>E4</v>
      </c>
      <c r="M29">
        <f>B60</f>
        <v>3629</v>
      </c>
      <c r="N29" s="8">
        <f t="shared" si="1"/>
        <v>8.7034249153180282E-2</v>
      </c>
      <c r="O29">
        <f t="shared" si="2"/>
        <v>3.4813699661272111</v>
      </c>
    </row>
    <row r="30" spans="1:15" x14ac:dyDescent="0.4">
      <c r="A30" t="s">
        <v>58</v>
      </c>
      <c r="B30">
        <v>3507</v>
      </c>
      <c r="K30" t="s">
        <v>99</v>
      </c>
      <c r="L30" t="str">
        <f>A72</f>
        <v>F4</v>
      </c>
      <c r="M30">
        <f>B72</f>
        <v>3578</v>
      </c>
      <c r="N30" s="8">
        <f t="shared" si="1"/>
        <v>6.3041023710952201E-2</v>
      </c>
      <c r="O30">
        <f t="shared" si="2"/>
        <v>2.5216409484380882</v>
      </c>
    </row>
    <row r="31" spans="1:15" x14ac:dyDescent="0.4">
      <c r="A31" t="s">
        <v>66</v>
      </c>
      <c r="B31">
        <v>11198</v>
      </c>
      <c r="K31" t="s">
        <v>102</v>
      </c>
      <c r="L31" t="str">
        <f>A84</f>
        <v>G4</v>
      </c>
      <c r="M31">
        <f>B84</f>
        <v>3342</v>
      </c>
      <c r="N31" s="8">
        <f t="shared" si="1"/>
        <v>-4.7986450884456154E-2</v>
      </c>
      <c r="O31">
        <f t="shared" si="2"/>
        <v>-1.9194580353782462</v>
      </c>
    </row>
    <row r="32" spans="1:15" x14ac:dyDescent="0.4">
      <c r="A32" t="s">
        <v>74</v>
      </c>
      <c r="B32">
        <v>4348</v>
      </c>
      <c r="K32" t="s">
        <v>105</v>
      </c>
      <c r="L32" t="str">
        <f>A96</f>
        <v>H4</v>
      </c>
      <c r="M32">
        <f>B96</f>
        <v>3359</v>
      </c>
      <c r="N32" s="8">
        <f t="shared" si="1"/>
        <v>-3.998870907038013E-2</v>
      </c>
      <c r="O32">
        <f t="shared" si="2"/>
        <v>-1.5995483628152052</v>
      </c>
    </row>
    <row r="33" spans="1:15" x14ac:dyDescent="0.4">
      <c r="A33" t="s">
        <v>88</v>
      </c>
      <c r="B33">
        <v>17604</v>
      </c>
      <c r="K33" t="s">
        <v>16</v>
      </c>
      <c r="L33" t="str">
        <f>A97</f>
        <v>H5</v>
      </c>
      <c r="M33">
        <f>B97</f>
        <v>3540</v>
      </c>
      <c r="N33" s="8">
        <f t="shared" si="1"/>
        <v>4.5163718479488149E-2</v>
      </c>
      <c r="O33">
        <f t="shared" si="2"/>
        <v>1.8065487391795259</v>
      </c>
    </row>
    <row r="34" spans="1:15" x14ac:dyDescent="0.4">
      <c r="A34" t="s">
        <v>89</v>
      </c>
      <c r="B34">
        <v>3427</v>
      </c>
      <c r="K34" t="s">
        <v>15</v>
      </c>
      <c r="L34" t="str">
        <f>A85</f>
        <v>G5</v>
      </c>
      <c r="M34">
        <f>B85</f>
        <v>3342</v>
      </c>
      <c r="N34" s="8">
        <f t="shared" si="1"/>
        <v>-4.7986450884456154E-2</v>
      </c>
      <c r="O34">
        <f t="shared" si="2"/>
        <v>-1.9194580353782462</v>
      </c>
    </row>
    <row r="35" spans="1:15" x14ac:dyDescent="0.4">
      <c r="A35" t="s">
        <v>90</v>
      </c>
      <c r="B35">
        <v>10112</v>
      </c>
      <c r="K35" t="s">
        <v>14</v>
      </c>
      <c r="L35" t="str">
        <f>A73</f>
        <v>F5</v>
      </c>
      <c r="M35">
        <f>B73</f>
        <v>3399</v>
      </c>
      <c r="N35" s="8">
        <f t="shared" si="1"/>
        <v>-2.1170493037260069E-2</v>
      </c>
      <c r="O35">
        <f t="shared" si="2"/>
        <v>-0.84681972149040274</v>
      </c>
    </row>
    <row r="36" spans="1:15" x14ac:dyDescent="0.4">
      <c r="A36" t="s">
        <v>11</v>
      </c>
      <c r="B36">
        <v>3765</v>
      </c>
      <c r="K36" t="s">
        <v>13</v>
      </c>
      <c r="L36" t="str">
        <f>A61</f>
        <v>E5</v>
      </c>
      <c r="M36">
        <f>B61</f>
        <v>3484</v>
      </c>
      <c r="N36" s="8">
        <f t="shared" si="1"/>
        <v>1.8818216033120061E-2</v>
      </c>
      <c r="O36">
        <f t="shared" si="2"/>
        <v>0.75272864132480244</v>
      </c>
    </row>
    <row r="37" spans="1:15" x14ac:dyDescent="0.4">
      <c r="A37" t="s">
        <v>19</v>
      </c>
      <c r="B37">
        <v>7920</v>
      </c>
      <c r="K37" t="s">
        <v>12</v>
      </c>
      <c r="L37" t="str">
        <f>A49</f>
        <v>D5</v>
      </c>
      <c r="M37">
        <f>B49</f>
        <v>3762</v>
      </c>
      <c r="N37" s="8">
        <f t="shared" si="1"/>
        <v>0.14960481746330448</v>
      </c>
      <c r="O37">
        <f t="shared" si="2"/>
        <v>5.9841926985321789</v>
      </c>
    </row>
    <row r="38" spans="1:15" x14ac:dyDescent="0.4">
      <c r="A38" t="s">
        <v>27</v>
      </c>
      <c r="B38">
        <v>12198</v>
      </c>
      <c r="K38" t="s">
        <v>11</v>
      </c>
      <c r="L38" t="str">
        <f>A37</f>
        <v>C5</v>
      </c>
      <c r="M38">
        <f>B37</f>
        <v>7920</v>
      </c>
      <c r="N38" s="8">
        <f t="shared" si="1"/>
        <v>2.1057583741061348</v>
      </c>
      <c r="O38">
        <f t="shared" si="2"/>
        <v>84.230334964245387</v>
      </c>
    </row>
    <row r="39" spans="1:15" x14ac:dyDescent="0.4">
      <c r="A39" t="s">
        <v>36</v>
      </c>
      <c r="B39">
        <v>3367</v>
      </c>
      <c r="K39" t="s">
        <v>10</v>
      </c>
      <c r="L39" t="str">
        <f>A25</f>
        <v>B5</v>
      </c>
      <c r="M39">
        <f>B25</f>
        <v>41345</v>
      </c>
      <c r="N39" s="8">
        <f t="shared" si="1"/>
        <v>17.830730146782084</v>
      </c>
      <c r="O39">
        <f t="shared" si="2"/>
        <v>713.2292058712834</v>
      </c>
    </row>
    <row r="40" spans="1:15" x14ac:dyDescent="0.4">
      <c r="A40" t="s">
        <v>43</v>
      </c>
      <c r="B40">
        <v>4466</v>
      </c>
      <c r="K40" t="s">
        <v>9</v>
      </c>
      <c r="L40" t="str">
        <f>A13</f>
        <v>A5</v>
      </c>
      <c r="M40">
        <f>B13</f>
        <v>62873</v>
      </c>
      <c r="N40" s="8">
        <f t="shared" si="1"/>
        <v>27.958694015807303</v>
      </c>
      <c r="O40">
        <f t="shared" si="2"/>
        <v>1118.3477606322922</v>
      </c>
    </row>
    <row r="41" spans="1:15" x14ac:dyDescent="0.4">
      <c r="A41" t="s">
        <v>51</v>
      </c>
      <c r="B41">
        <v>3506</v>
      </c>
      <c r="K41" t="s">
        <v>17</v>
      </c>
      <c r="L41" t="str">
        <f>A14</f>
        <v>A6</v>
      </c>
      <c r="M41">
        <f>B14</f>
        <v>49050</v>
      </c>
      <c r="N41" s="8">
        <f t="shared" si="1"/>
        <v>21.455589010161837</v>
      </c>
      <c r="O41">
        <f t="shared" si="2"/>
        <v>858.22356040647355</v>
      </c>
    </row>
    <row r="42" spans="1:15" x14ac:dyDescent="0.4">
      <c r="A42" t="s">
        <v>59</v>
      </c>
      <c r="B42">
        <v>3339</v>
      </c>
      <c r="K42" t="s">
        <v>18</v>
      </c>
      <c r="L42" t="str">
        <f>A26</f>
        <v>B6</v>
      </c>
      <c r="M42">
        <f>B26</f>
        <v>24885</v>
      </c>
      <c r="N42" s="8">
        <f t="shared" si="1"/>
        <v>10.087034249153181</v>
      </c>
      <c r="O42">
        <f t="shared" si="2"/>
        <v>403.4813699661272</v>
      </c>
    </row>
    <row r="43" spans="1:15" x14ac:dyDescent="0.4">
      <c r="A43" t="s">
        <v>67</v>
      </c>
      <c r="B43">
        <v>24130</v>
      </c>
      <c r="K43" t="s">
        <v>19</v>
      </c>
      <c r="L43" t="str">
        <f>A38</f>
        <v>C6</v>
      </c>
      <c r="M43">
        <f>B38</f>
        <v>12198</v>
      </c>
      <c r="N43" s="8">
        <f t="shared" si="1"/>
        <v>4.1183665788483257</v>
      </c>
      <c r="O43">
        <f t="shared" si="2"/>
        <v>164.73466315393301</v>
      </c>
    </row>
    <row r="44" spans="1:15" x14ac:dyDescent="0.4">
      <c r="A44" t="s">
        <v>75</v>
      </c>
      <c r="B44">
        <v>3953</v>
      </c>
      <c r="K44" t="s">
        <v>20</v>
      </c>
      <c r="L44" t="str">
        <f>A50</f>
        <v>D6</v>
      </c>
      <c r="M44">
        <f>B50</f>
        <v>8759</v>
      </c>
      <c r="N44" s="8">
        <f t="shared" si="1"/>
        <v>2.5004704554008281</v>
      </c>
      <c r="O44">
        <f t="shared" si="2"/>
        <v>100.01881821603313</v>
      </c>
    </row>
    <row r="45" spans="1:15" x14ac:dyDescent="0.4">
      <c r="A45" t="s">
        <v>91</v>
      </c>
      <c r="B45">
        <v>7125</v>
      </c>
      <c r="K45" t="s">
        <v>21</v>
      </c>
      <c r="L45" t="str">
        <f>A62</f>
        <v>E6</v>
      </c>
      <c r="M45">
        <f>B62</f>
        <v>6555</v>
      </c>
      <c r="N45" s="8">
        <f t="shared" si="1"/>
        <v>1.4635867519759127</v>
      </c>
      <c r="O45">
        <f t="shared" si="2"/>
        <v>58.54347007903651</v>
      </c>
    </row>
    <row r="46" spans="1:15" x14ac:dyDescent="0.4">
      <c r="A46" t="s">
        <v>92</v>
      </c>
      <c r="B46">
        <v>3383</v>
      </c>
      <c r="K46" t="s">
        <v>22</v>
      </c>
      <c r="L46" t="str">
        <f>A74</f>
        <v>F6</v>
      </c>
      <c r="M46">
        <f>B74</f>
        <v>5268</v>
      </c>
      <c r="N46" s="8">
        <f t="shared" si="1"/>
        <v>0.85811065111027474</v>
      </c>
      <c r="O46">
        <f t="shared" si="2"/>
        <v>34.324426044410991</v>
      </c>
    </row>
    <row r="47" spans="1:15" x14ac:dyDescent="0.4">
      <c r="A47" t="s">
        <v>93</v>
      </c>
      <c r="B47">
        <v>15492</v>
      </c>
      <c r="K47" t="s">
        <v>23</v>
      </c>
      <c r="L47" t="str">
        <f>A86</f>
        <v>G6</v>
      </c>
      <c r="M47">
        <f>B86</f>
        <v>4374</v>
      </c>
      <c r="N47" s="8">
        <f t="shared" si="1"/>
        <v>0.43752352277004142</v>
      </c>
      <c r="O47">
        <f t="shared" si="2"/>
        <v>17.500940910801656</v>
      </c>
    </row>
    <row r="48" spans="1:15" x14ac:dyDescent="0.4">
      <c r="A48" t="s">
        <v>12</v>
      </c>
      <c r="B48">
        <v>3795</v>
      </c>
      <c r="K48" t="s">
        <v>24</v>
      </c>
      <c r="L48" t="str">
        <f>A98</f>
        <v>H6</v>
      </c>
      <c r="M48">
        <f>B98</f>
        <v>3839</v>
      </c>
      <c r="N48" s="8">
        <f t="shared" si="1"/>
        <v>0.1858298833270606</v>
      </c>
      <c r="O48">
        <f t="shared" si="2"/>
        <v>7.4331953330824243</v>
      </c>
    </row>
    <row r="49" spans="1:15" x14ac:dyDescent="0.4">
      <c r="A49" t="s">
        <v>20</v>
      </c>
      <c r="B49">
        <v>3762</v>
      </c>
      <c r="K49" t="s">
        <v>33</v>
      </c>
      <c r="L49" t="str">
        <f>A99</f>
        <v>H7</v>
      </c>
      <c r="M49">
        <f>B99</f>
        <v>3861</v>
      </c>
      <c r="N49" s="8">
        <f t="shared" si="1"/>
        <v>0.19617990214527664</v>
      </c>
      <c r="O49">
        <f t="shared" si="2"/>
        <v>7.8471960858110652</v>
      </c>
    </row>
    <row r="50" spans="1:15" x14ac:dyDescent="0.4">
      <c r="A50" t="s">
        <v>28</v>
      </c>
      <c r="B50">
        <v>8759</v>
      </c>
      <c r="K50" t="s">
        <v>31</v>
      </c>
      <c r="L50" t="str">
        <f>A87</f>
        <v>G7</v>
      </c>
      <c r="M50">
        <f>B87</f>
        <v>4008</v>
      </c>
      <c r="N50" s="8">
        <f t="shared" si="1"/>
        <v>0.26533684606699287</v>
      </c>
      <c r="O50">
        <f t="shared" si="2"/>
        <v>10.613473842679715</v>
      </c>
    </row>
    <row r="51" spans="1:15" x14ac:dyDescent="0.4">
      <c r="A51" t="s">
        <v>37</v>
      </c>
      <c r="B51">
        <v>3387</v>
      </c>
      <c r="K51" t="s">
        <v>32</v>
      </c>
      <c r="L51" t="str">
        <f>A75</f>
        <v>F7</v>
      </c>
      <c r="M51">
        <f>B75</f>
        <v>3840</v>
      </c>
      <c r="N51" s="8">
        <f t="shared" si="1"/>
        <v>0.18630033872788859</v>
      </c>
      <c r="O51">
        <f t="shared" si="2"/>
        <v>7.4520135491155433</v>
      </c>
    </row>
    <row r="52" spans="1:15" x14ac:dyDescent="0.4">
      <c r="A52" t="s">
        <v>44</v>
      </c>
      <c r="B52">
        <v>6848</v>
      </c>
      <c r="K52" t="s">
        <v>29</v>
      </c>
      <c r="L52" t="str">
        <f>A63</f>
        <v>E7</v>
      </c>
      <c r="M52">
        <f>B63</f>
        <v>3609</v>
      </c>
      <c r="N52" s="8">
        <f t="shared" si="1"/>
        <v>7.7625141136620252E-2</v>
      </c>
      <c r="O52">
        <f t="shared" si="2"/>
        <v>3.1050056454648098</v>
      </c>
    </row>
    <row r="53" spans="1:15" x14ac:dyDescent="0.4">
      <c r="A53" t="s">
        <v>52</v>
      </c>
      <c r="B53">
        <v>3606</v>
      </c>
      <c r="K53" t="s">
        <v>28</v>
      </c>
      <c r="L53" t="str">
        <f>A51</f>
        <v>D7</v>
      </c>
      <c r="M53">
        <f>B51</f>
        <v>3387</v>
      </c>
      <c r="N53" s="8">
        <f t="shared" si="1"/>
        <v>-2.6815957847196085E-2</v>
      </c>
      <c r="O53">
        <f t="shared" si="2"/>
        <v>-1.0726383138878435</v>
      </c>
    </row>
    <row r="54" spans="1:15" x14ac:dyDescent="0.4">
      <c r="A54" t="s">
        <v>60</v>
      </c>
      <c r="B54">
        <v>3534</v>
      </c>
      <c r="K54" t="s">
        <v>27</v>
      </c>
      <c r="L54" t="str">
        <f>A39</f>
        <v>C7</v>
      </c>
      <c r="M54">
        <f>B39</f>
        <v>3367</v>
      </c>
      <c r="N54" s="8">
        <f t="shared" si="1"/>
        <v>-3.6225065863756116E-2</v>
      </c>
      <c r="O54">
        <f t="shared" si="2"/>
        <v>-1.4490026345502447</v>
      </c>
    </row>
    <row r="55" spans="1:15" x14ac:dyDescent="0.4">
      <c r="A55" t="s">
        <v>68</v>
      </c>
      <c r="B55">
        <v>33379</v>
      </c>
      <c r="K55" t="s">
        <v>26</v>
      </c>
      <c r="L55" t="str">
        <f>A27</f>
        <v>B7</v>
      </c>
      <c r="M55">
        <f>B27</f>
        <v>3405</v>
      </c>
      <c r="N55" s="8">
        <f t="shared" si="1"/>
        <v>-1.834776063229206E-2</v>
      </c>
      <c r="O55">
        <f t="shared" si="2"/>
        <v>-0.73391042529168238</v>
      </c>
    </row>
    <row r="56" spans="1:15" x14ac:dyDescent="0.4">
      <c r="A56" t="s">
        <v>76</v>
      </c>
      <c r="B56">
        <v>3870</v>
      </c>
      <c r="K56" t="s">
        <v>25</v>
      </c>
      <c r="L56" t="str">
        <f>A15</f>
        <v>A7</v>
      </c>
      <c r="M56">
        <f>B15</f>
        <v>3427</v>
      </c>
      <c r="N56" s="8">
        <f t="shared" si="1"/>
        <v>-7.9977418140760263E-3</v>
      </c>
      <c r="O56">
        <f t="shared" si="2"/>
        <v>-0.31990967256304104</v>
      </c>
    </row>
    <row r="57" spans="1:15" x14ac:dyDescent="0.4">
      <c r="A57" t="s">
        <v>94</v>
      </c>
      <c r="B57">
        <v>4280</v>
      </c>
      <c r="K57" t="s">
        <v>34</v>
      </c>
      <c r="L57" t="str">
        <f>A16</f>
        <v>A8</v>
      </c>
      <c r="M57">
        <f>B16</f>
        <v>3680</v>
      </c>
      <c r="N57" s="8">
        <f t="shared" si="1"/>
        <v>0.11102747459540836</v>
      </c>
      <c r="O57">
        <f t="shared" si="2"/>
        <v>4.4410989838163344</v>
      </c>
    </row>
    <row r="58" spans="1:15" x14ac:dyDescent="0.4">
      <c r="A58" t="s">
        <v>95</v>
      </c>
      <c r="B58">
        <v>3379</v>
      </c>
      <c r="K58" t="s">
        <v>35</v>
      </c>
      <c r="L58" t="str">
        <f>A28</f>
        <v>B8</v>
      </c>
      <c r="M58">
        <f>B28</f>
        <v>3852</v>
      </c>
      <c r="N58" s="8">
        <f t="shared" si="1"/>
        <v>0.19194580353782462</v>
      </c>
      <c r="O58">
        <f t="shared" si="2"/>
        <v>7.6778321415129849</v>
      </c>
    </row>
    <row r="59" spans="1:15" x14ac:dyDescent="0.4">
      <c r="A59" t="s">
        <v>96</v>
      </c>
      <c r="B59">
        <v>32833</v>
      </c>
      <c r="K59" t="s">
        <v>36</v>
      </c>
      <c r="L59" t="str">
        <f>A40</f>
        <v>C8</v>
      </c>
      <c r="M59">
        <f>B40</f>
        <v>4466</v>
      </c>
      <c r="N59" s="8">
        <f t="shared" si="1"/>
        <v>0.48080541964621754</v>
      </c>
      <c r="O59">
        <f t="shared" si="2"/>
        <v>19.232216785848703</v>
      </c>
    </row>
    <row r="60" spans="1:15" x14ac:dyDescent="0.4">
      <c r="A60" t="s">
        <v>13</v>
      </c>
      <c r="B60">
        <v>3629</v>
      </c>
      <c r="K60" t="s">
        <v>37</v>
      </c>
      <c r="L60" t="str">
        <f>A52</f>
        <v>D8</v>
      </c>
      <c r="M60">
        <f>B52</f>
        <v>6848</v>
      </c>
      <c r="N60" s="8">
        <f t="shared" si="1"/>
        <v>1.6014301844185173</v>
      </c>
      <c r="O60">
        <f t="shared" si="2"/>
        <v>64.057207376740692</v>
      </c>
    </row>
    <row r="61" spans="1:15" x14ac:dyDescent="0.4">
      <c r="A61" t="s">
        <v>21</v>
      </c>
      <c r="B61">
        <v>3484</v>
      </c>
      <c r="K61" t="s">
        <v>38</v>
      </c>
      <c r="L61" t="str">
        <f>A64</f>
        <v>E8</v>
      </c>
      <c r="M61">
        <f>B64</f>
        <v>12557</v>
      </c>
      <c r="N61" s="8">
        <f t="shared" si="1"/>
        <v>4.2872600677455779</v>
      </c>
      <c r="O61">
        <f t="shared" si="2"/>
        <v>171.49040270982312</v>
      </c>
    </row>
    <row r="62" spans="1:15" x14ac:dyDescent="0.4">
      <c r="A62" t="s">
        <v>29</v>
      </c>
      <c r="B62">
        <v>6555</v>
      </c>
      <c r="K62" t="s">
        <v>30</v>
      </c>
      <c r="L62" t="str">
        <f>A76</f>
        <v>F8</v>
      </c>
      <c r="M62">
        <f>B76</f>
        <v>20337</v>
      </c>
      <c r="N62" s="8">
        <f t="shared" si="1"/>
        <v>7.9474030861874301</v>
      </c>
      <c r="O62">
        <f t="shared" si="2"/>
        <v>317.89612344749719</v>
      </c>
    </row>
    <row r="63" spans="1:15" x14ac:dyDescent="0.4">
      <c r="A63" t="s">
        <v>38</v>
      </c>
      <c r="B63">
        <v>3609</v>
      </c>
      <c r="K63" t="s">
        <v>39</v>
      </c>
      <c r="L63" t="str">
        <f>A88</f>
        <v>G8</v>
      </c>
      <c r="M63">
        <f>B88</f>
        <v>21037</v>
      </c>
      <c r="N63" s="8">
        <f t="shared" si="1"/>
        <v>8.2767218667670317</v>
      </c>
      <c r="O63">
        <f t="shared" si="2"/>
        <v>331.06887467068128</v>
      </c>
    </row>
    <row r="64" spans="1:15" x14ac:dyDescent="0.4">
      <c r="A64" t="s">
        <v>45</v>
      </c>
      <c r="B64">
        <v>12557</v>
      </c>
      <c r="K64" t="s">
        <v>40</v>
      </c>
      <c r="L64" t="str">
        <f>A100</f>
        <v>H8</v>
      </c>
      <c r="M64">
        <f>B100</f>
        <v>12151</v>
      </c>
      <c r="N64" s="8">
        <f t="shared" si="1"/>
        <v>4.0962551750094089</v>
      </c>
      <c r="O64">
        <f t="shared" si="2"/>
        <v>163.85020700037637</v>
      </c>
    </row>
    <row r="65" spans="1:15" x14ac:dyDescent="0.4">
      <c r="A65" t="s">
        <v>53</v>
      </c>
      <c r="B65">
        <v>3794</v>
      </c>
      <c r="K65" t="s">
        <v>48</v>
      </c>
      <c r="L65" t="str">
        <f>A101</f>
        <v>H9</v>
      </c>
      <c r="M65">
        <f>B101</f>
        <v>6995</v>
      </c>
      <c r="N65" s="8">
        <f t="shared" si="1"/>
        <v>1.6705871283402334</v>
      </c>
      <c r="O65">
        <f t="shared" si="2"/>
        <v>66.823485133609339</v>
      </c>
    </row>
    <row r="66" spans="1:15" x14ac:dyDescent="0.4">
      <c r="A66" t="s">
        <v>61</v>
      </c>
      <c r="B66">
        <v>3376</v>
      </c>
      <c r="K66" t="s">
        <v>47</v>
      </c>
      <c r="L66" t="str">
        <f>A89</f>
        <v>G9</v>
      </c>
      <c r="M66">
        <f>B89</f>
        <v>4829</v>
      </c>
      <c r="N66" s="8">
        <f t="shared" si="1"/>
        <v>0.65158073014678208</v>
      </c>
      <c r="O66">
        <f t="shared" si="2"/>
        <v>26.063229205871284</v>
      </c>
    </row>
    <row r="67" spans="1:15" x14ac:dyDescent="0.4">
      <c r="A67" t="s">
        <v>69</v>
      </c>
      <c r="B67">
        <v>33783</v>
      </c>
      <c r="K67" t="s">
        <v>46</v>
      </c>
      <c r="L67" t="str">
        <f>A77</f>
        <v>F9</v>
      </c>
      <c r="M67">
        <f>B77</f>
        <v>4182</v>
      </c>
      <c r="N67" s="8">
        <f t="shared" si="1"/>
        <v>0.34719608581106515</v>
      </c>
      <c r="O67">
        <f t="shared" si="2"/>
        <v>13.887843432442606</v>
      </c>
    </row>
    <row r="68" spans="1:15" x14ac:dyDescent="0.4">
      <c r="A68" t="s">
        <v>77</v>
      </c>
      <c r="B68">
        <v>3890</v>
      </c>
      <c r="K68" t="s">
        <v>45</v>
      </c>
      <c r="L68" t="str">
        <f>A65</f>
        <v>E9</v>
      </c>
      <c r="M68">
        <f>B65</f>
        <v>3794</v>
      </c>
      <c r="N68" s="8">
        <f t="shared" si="1"/>
        <v>0.16465939028980053</v>
      </c>
      <c r="O68">
        <f t="shared" si="2"/>
        <v>6.5863756115920218</v>
      </c>
    </row>
    <row r="69" spans="1:15" x14ac:dyDescent="0.4">
      <c r="A69" t="s">
        <v>97</v>
      </c>
      <c r="B69">
        <v>3663</v>
      </c>
      <c r="K69" t="s">
        <v>44</v>
      </c>
      <c r="L69" t="str">
        <f>A53</f>
        <v>D9</v>
      </c>
      <c r="M69">
        <f>B53</f>
        <v>3606</v>
      </c>
      <c r="N69" s="8">
        <f t="shared" si="1"/>
        <v>7.6213774934136252E-2</v>
      </c>
      <c r="O69">
        <f t="shared" si="2"/>
        <v>3.0485509973654503</v>
      </c>
    </row>
    <row r="70" spans="1:15" x14ac:dyDescent="0.4">
      <c r="A70" t="s">
        <v>98</v>
      </c>
      <c r="B70">
        <v>3568</v>
      </c>
      <c r="K70" t="s">
        <v>43</v>
      </c>
      <c r="L70" t="str">
        <f>A41</f>
        <v>C9</v>
      </c>
      <c r="M70">
        <f>B41</f>
        <v>3506</v>
      </c>
      <c r="N70" s="8">
        <f t="shared" si="1"/>
        <v>2.9168234851336093E-2</v>
      </c>
      <c r="O70">
        <f t="shared" si="2"/>
        <v>1.1667293940534438</v>
      </c>
    </row>
    <row r="71" spans="1:15" x14ac:dyDescent="0.4">
      <c r="A71" t="s">
        <v>99</v>
      </c>
      <c r="B71">
        <v>46144</v>
      </c>
      <c r="K71" t="s">
        <v>42</v>
      </c>
      <c r="L71" t="str">
        <f>A29</f>
        <v>B9</v>
      </c>
      <c r="M71">
        <f>B29</f>
        <v>3640</v>
      </c>
      <c r="N71" s="8">
        <f t="shared" si="1"/>
        <v>9.2209258562288302E-2</v>
      </c>
      <c r="O71">
        <f t="shared" si="2"/>
        <v>3.688370342491532</v>
      </c>
    </row>
    <row r="72" spans="1:15" x14ac:dyDescent="0.4">
      <c r="A72" t="s">
        <v>14</v>
      </c>
      <c r="B72">
        <v>3578</v>
      </c>
      <c r="K72" t="s">
        <v>41</v>
      </c>
      <c r="L72" t="str">
        <f>A17</f>
        <v>A9</v>
      </c>
      <c r="M72">
        <f>B17</f>
        <v>3687</v>
      </c>
      <c r="N72" s="8">
        <f t="shared" si="1"/>
        <v>0.11432066240120436</v>
      </c>
      <c r="O72">
        <f t="shared" si="2"/>
        <v>4.5728264960481741</v>
      </c>
    </row>
    <row r="73" spans="1:15" x14ac:dyDescent="0.4">
      <c r="A73" t="s">
        <v>22</v>
      </c>
      <c r="B73">
        <v>3399</v>
      </c>
      <c r="K73" t="s">
        <v>49</v>
      </c>
      <c r="L73" t="str">
        <f>A18</f>
        <v>A10</v>
      </c>
      <c r="M73">
        <f>B18</f>
        <v>3571</v>
      </c>
      <c r="N73" s="8">
        <f t="shared" si="1"/>
        <v>5.9747835905156192E-2</v>
      </c>
      <c r="O73">
        <f t="shared" si="2"/>
        <v>2.3899134362062475</v>
      </c>
    </row>
    <row r="74" spans="1:15" x14ac:dyDescent="0.4">
      <c r="A74" t="s">
        <v>32</v>
      </c>
      <c r="B74">
        <v>5268</v>
      </c>
      <c r="K74" t="s">
        <v>50</v>
      </c>
      <c r="L74" t="str">
        <f>A30</f>
        <v>B10</v>
      </c>
      <c r="M74">
        <f>B30</f>
        <v>3507</v>
      </c>
      <c r="N74" s="8">
        <f t="shared" ref="N74:N96" si="3">(M74-I$15)/2125.6</f>
        <v>2.9638690252164097E-2</v>
      </c>
      <c r="O74">
        <f t="shared" ref="O74:O96" si="4">N74*40</f>
        <v>1.1855476100865638</v>
      </c>
    </row>
    <row r="75" spans="1:15" x14ac:dyDescent="0.4">
      <c r="A75" t="s">
        <v>30</v>
      </c>
      <c r="B75">
        <v>3840</v>
      </c>
      <c r="K75" t="s">
        <v>51</v>
      </c>
      <c r="L75" t="str">
        <f>A42</f>
        <v>C10</v>
      </c>
      <c r="M75">
        <f>B42</f>
        <v>3339</v>
      </c>
      <c r="N75" s="8">
        <f t="shared" si="3"/>
        <v>-4.939781708694016E-2</v>
      </c>
      <c r="O75">
        <f t="shared" si="4"/>
        <v>-1.9759126834776064</v>
      </c>
    </row>
    <row r="76" spans="1:15" x14ac:dyDescent="0.4">
      <c r="A76" t="s">
        <v>46</v>
      </c>
      <c r="B76">
        <v>20337</v>
      </c>
      <c r="K76" t="s">
        <v>52</v>
      </c>
      <c r="L76" t="str">
        <f>A54</f>
        <v>D10</v>
      </c>
      <c r="M76">
        <f>B54</f>
        <v>3534</v>
      </c>
      <c r="N76" s="8">
        <f t="shared" si="3"/>
        <v>4.2340986074520137E-2</v>
      </c>
      <c r="O76">
        <f t="shared" si="4"/>
        <v>1.6936394429808055</v>
      </c>
    </row>
    <row r="77" spans="1:15" x14ac:dyDescent="0.4">
      <c r="A77" t="s">
        <v>54</v>
      </c>
      <c r="B77">
        <v>4182</v>
      </c>
      <c r="K77" t="s">
        <v>53</v>
      </c>
      <c r="L77" t="str">
        <f>A66</f>
        <v>E10</v>
      </c>
      <c r="M77">
        <f>B66</f>
        <v>3376</v>
      </c>
      <c r="N77" s="8">
        <f t="shared" si="3"/>
        <v>-3.1990967256304105E-2</v>
      </c>
      <c r="O77">
        <f t="shared" si="4"/>
        <v>-1.2796386902521641</v>
      </c>
    </row>
    <row r="78" spans="1:15" x14ac:dyDescent="0.4">
      <c r="A78" t="s">
        <v>62</v>
      </c>
      <c r="B78">
        <v>3497</v>
      </c>
      <c r="K78" t="s">
        <v>54</v>
      </c>
      <c r="L78" t="str">
        <f>A78</f>
        <v>F10</v>
      </c>
      <c r="M78">
        <f>B78</f>
        <v>3497</v>
      </c>
      <c r="N78" s="8">
        <f t="shared" si="3"/>
        <v>2.4934136243884082E-2</v>
      </c>
      <c r="O78">
        <f t="shared" si="4"/>
        <v>0.99736544975536323</v>
      </c>
    </row>
    <row r="79" spans="1:15" x14ac:dyDescent="0.4">
      <c r="A79" t="s">
        <v>70</v>
      </c>
      <c r="B79">
        <v>17922</v>
      </c>
      <c r="K79" t="s">
        <v>55</v>
      </c>
      <c r="L79" t="str">
        <f>A90</f>
        <v>G10</v>
      </c>
      <c r="M79">
        <f>B90</f>
        <v>4310</v>
      </c>
      <c r="N79" s="8">
        <f t="shared" si="3"/>
        <v>0.40741437711704931</v>
      </c>
      <c r="O79">
        <f t="shared" si="4"/>
        <v>16.296575084681972</v>
      </c>
    </row>
    <row r="80" spans="1:15" x14ac:dyDescent="0.4">
      <c r="A80" t="s">
        <v>78</v>
      </c>
      <c r="B80">
        <v>3876</v>
      </c>
      <c r="K80" t="s">
        <v>56</v>
      </c>
      <c r="L80" t="str">
        <f>A102</f>
        <v>H10</v>
      </c>
      <c r="M80">
        <f>B102</f>
        <v>7016</v>
      </c>
      <c r="N80" s="8">
        <f t="shared" si="3"/>
        <v>1.6804666917576214</v>
      </c>
      <c r="O80">
        <f t="shared" si="4"/>
        <v>67.218667670304853</v>
      </c>
    </row>
    <row r="81" spans="1:15" x14ac:dyDescent="0.4">
      <c r="A81" t="s">
        <v>100</v>
      </c>
      <c r="B81">
        <v>3444</v>
      </c>
      <c r="K81" t="s">
        <v>64</v>
      </c>
      <c r="L81" t="str">
        <f>A103</f>
        <v>H11</v>
      </c>
      <c r="M81">
        <f>B103</f>
        <v>8335</v>
      </c>
      <c r="N81" s="8">
        <f t="shared" si="3"/>
        <v>2.3009973654497555</v>
      </c>
      <c r="O81">
        <f t="shared" si="4"/>
        <v>92.039894617990228</v>
      </c>
    </row>
    <row r="82" spans="1:15" x14ac:dyDescent="0.4">
      <c r="A82" t="s">
        <v>101</v>
      </c>
      <c r="B82">
        <v>3868</v>
      </c>
      <c r="K82" t="s">
        <v>63</v>
      </c>
      <c r="L82" t="str">
        <f>A91</f>
        <v>G11</v>
      </c>
      <c r="M82">
        <f>B91</f>
        <v>9828</v>
      </c>
      <c r="N82" s="8">
        <f t="shared" si="3"/>
        <v>3.0033872788859619</v>
      </c>
      <c r="O82">
        <f t="shared" si="4"/>
        <v>120.13549115543847</v>
      </c>
    </row>
    <row r="83" spans="1:15" x14ac:dyDescent="0.4">
      <c r="A83" t="s">
        <v>102</v>
      </c>
      <c r="B83">
        <v>51507</v>
      </c>
      <c r="K83" t="s">
        <v>62</v>
      </c>
      <c r="L83" t="str">
        <f>A79</f>
        <v>F11</v>
      </c>
      <c r="M83">
        <f>B79</f>
        <v>17922</v>
      </c>
      <c r="N83" s="8">
        <f t="shared" si="3"/>
        <v>6.8112532931878063</v>
      </c>
      <c r="O83">
        <f t="shared" si="4"/>
        <v>272.45013172751226</v>
      </c>
    </row>
    <row r="84" spans="1:15" x14ac:dyDescent="0.4">
      <c r="A84" t="s">
        <v>15</v>
      </c>
      <c r="B84">
        <v>3342</v>
      </c>
      <c r="K84" t="s">
        <v>61</v>
      </c>
      <c r="L84" t="str">
        <f>A67</f>
        <v>E11</v>
      </c>
      <c r="M84">
        <f>B67</f>
        <v>33783</v>
      </c>
      <c r="N84" s="8">
        <f t="shared" si="3"/>
        <v>14.273146405720738</v>
      </c>
      <c r="O84">
        <f t="shared" si="4"/>
        <v>570.9258562288295</v>
      </c>
    </row>
    <row r="85" spans="1:15" x14ac:dyDescent="0.4">
      <c r="A85" t="s">
        <v>23</v>
      </c>
      <c r="B85">
        <v>3342</v>
      </c>
      <c r="K85" t="s">
        <v>60</v>
      </c>
      <c r="L85" t="str">
        <f>A55</f>
        <v>D11</v>
      </c>
      <c r="M85">
        <f>B55</f>
        <v>33379</v>
      </c>
      <c r="N85" s="8">
        <f t="shared" si="3"/>
        <v>14.083082423786225</v>
      </c>
      <c r="O85">
        <f t="shared" si="4"/>
        <v>563.32329695144904</v>
      </c>
    </row>
    <row r="86" spans="1:15" x14ac:dyDescent="0.4">
      <c r="A86" t="s">
        <v>31</v>
      </c>
      <c r="B86">
        <v>4374</v>
      </c>
      <c r="K86" t="s">
        <v>59</v>
      </c>
      <c r="L86" t="str">
        <f>A43</f>
        <v>C11</v>
      </c>
      <c r="M86">
        <f>B43</f>
        <v>24130</v>
      </c>
      <c r="N86" s="8">
        <f t="shared" si="3"/>
        <v>9.7318404215280392</v>
      </c>
      <c r="O86">
        <f t="shared" si="4"/>
        <v>389.27361686112158</v>
      </c>
    </row>
    <row r="87" spans="1:15" x14ac:dyDescent="0.4">
      <c r="A87" t="s">
        <v>39</v>
      </c>
      <c r="B87">
        <v>4008</v>
      </c>
      <c r="K87" t="s">
        <v>58</v>
      </c>
      <c r="L87" t="str">
        <f>A31</f>
        <v>B11</v>
      </c>
      <c r="M87">
        <f>B31</f>
        <v>11198</v>
      </c>
      <c r="N87" s="8">
        <f t="shared" si="3"/>
        <v>3.6479111780203239</v>
      </c>
      <c r="O87">
        <f t="shared" si="4"/>
        <v>145.91644712081296</v>
      </c>
    </row>
    <row r="88" spans="1:15" x14ac:dyDescent="0.4">
      <c r="A88" t="s">
        <v>47</v>
      </c>
      <c r="B88">
        <v>21037</v>
      </c>
      <c r="K88" t="s">
        <v>57</v>
      </c>
      <c r="L88" t="str">
        <f>A19</f>
        <v>A11</v>
      </c>
      <c r="M88">
        <f>B19</f>
        <v>6631</v>
      </c>
      <c r="N88" s="8">
        <f t="shared" si="3"/>
        <v>1.4993413624388408</v>
      </c>
      <c r="O88">
        <f t="shared" si="4"/>
        <v>59.973654497553632</v>
      </c>
    </row>
    <row r="89" spans="1:15" x14ac:dyDescent="0.4">
      <c r="A89" t="s">
        <v>55</v>
      </c>
      <c r="B89">
        <v>4829</v>
      </c>
      <c r="K89" t="s">
        <v>65</v>
      </c>
      <c r="L89" t="str">
        <f>A20</f>
        <v>A12</v>
      </c>
      <c r="M89">
        <f>B20</f>
        <v>5355</v>
      </c>
      <c r="N89" s="8">
        <f t="shared" si="3"/>
        <v>0.89904027098231087</v>
      </c>
      <c r="O89">
        <f t="shared" si="4"/>
        <v>35.961610839292433</v>
      </c>
    </row>
    <row r="90" spans="1:15" x14ac:dyDescent="0.4">
      <c r="A90" t="s">
        <v>63</v>
      </c>
      <c r="B90">
        <v>4310</v>
      </c>
      <c r="K90" t="s">
        <v>66</v>
      </c>
      <c r="L90" t="str">
        <f>A32</f>
        <v>B12</v>
      </c>
      <c r="M90">
        <f>B32</f>
        <v>4348</v>
      </c>
      <c r="N90" s="8">
        <f t="shared" si="3"/>
        <v>0.42529168234851339</v>
      </c>
      <c r="O90">
        <f t="shared" si="4"/>
        <v>17.011667293940537</v>
      </c>
    </row>
    <row r="91" spans="1:15" x14ac:dyDescent="0.4">
      <c r="A91" t="s">
        <v>71</v>
      </c>
      <c r="B91">
        <v>9828</v>
      </c>
      <c r="K91" t="s">
        <v>67</v>
      </c>
      <c r="L91" t="str">
        <f>A44</f>
        <v>C12</v>
      </c>
      <c r="M91">
        <f>B44</f>
        <v>3953</v>
      </c>
      <c r="N91" s="8">
        <f t="shared" si="3"/>
        <v>0.23946179902145279</v>
      </c>
      <c r="O91">
        <f t="shared" si="4"/>
        <v>9.5784719608581117</v>
      </c>
    </row>
    <row r="92" spans="1:15" x14ac:dyDescent="0.4">
      <c r="A92" t="s">
        <v>79</v>
      </c>
      <c r="B92">
        <v>3636</v>
      </c>
      <c r="K92" t="s">
        <v>68</v>
      </c>
      <c r="L92" t="str">
        <f>A56</f>
        <v>D12</v>
      </c>
      <c r="M92">
        <f>B56</f>
        <v>3870</v>
      </c>
      <c r="N92" s="8">
        <f t="shared" si="3"/>
        <v>0.20041400075272864</v>
      </c>
      <c r="O92">
        <f t="shared" si="4"/>
        <v>8.0165600301091455</v>
      </c>
    </row>
    <row r="93" spans="1:15" x14ac:dyDescent="0.4">
      <c r="A93" t="s">
        <v>103</v>
      </c>
      <c r="B93">
        <v>3387</v>
      </c>
      <c r="K93" t="s">
        <v>69</v>
      </c>
      <c r="L93" t="str">
        <f>A68</f>
        <v>E12</v>
      </c>
      <c r="M93">
        <f>B68</f>
        <v>3890</v>
      </c>
      <c r="N93" s="8">
        <f t="shared" si="3"/>
        <v>0.20982310876928867</v>
      </c>
      <c r="O93">
        <f t="shared" si="4"/>
        <v>8.3929243507715476</v>
      </c>
    </row>
    <row r="94" spans="1:15" x14ac:dyDescent="0.4">
      <c r="A94" t="s">
        <v>104</v>
      </c>
      <c r="B94">
        <v>5527</v>
      </c>
      <c r="K94" t="s">
        <v>70</v>
      </c>
      <c r="L94" t="str">
        <f>A80</f>
        <v>F12</v>
      </c>
      <c r="M94">
        <f>B80</f>
        <v>3876</v>
      </c>
      <c r="N94" s="8">
        <f t="shared" si="3"/>
        <v>0.20323673315769666</v>
      </c>
      <c r="O94">
        <f t="shared" si="4"/>
        <v>8.1294693263078663</v>
      </c>
    </row>
    <row r="95" spans="1:15" x14ac:dyDescent="0.4">
      <c r="A95" t="s">
        <v>105</v>
      </c>
      <c r="B95">
        <v>19883</v>
      </c>
      <c r="K95" t="s">
        <v>71</v>
      </c>
      <c r="L95" t="str">
        <f>A92</f>
        <v>G12</v>
      </c>
      <c r="M95">
        <f>B92</f>
        <v>3636</v>
      </c>
      <c r="N95" s="8">
        <f t="shared" si="3"/>
        <v>9.0327436958976298E-2</v>
      </c>
      <c r="O95">
        <f t="shared" si="4"/>
        <v>3.6130974783590517</v>
      </c>
    </row>
    <row r="96" spans="1:15" x14ac:dyDescent="0.4">
      <c r="A96" t="s">
        <v>16</v>
      </c>
      <c r="B96">
        <v>3359</v>
      </c>
      <c r="K96" t="s">
        <v>72</v>
      </c>
      <c r="L96" t="str">
        <f>A104</f>
        <v>H12</v>
      </c>
      <c r="M96">
        <f>B104</f>
        <v>3580</v>
      </c>
      <c r="N96" s="8">
        <f t="shared" si="3"/>
        <v>6.398193451260821E-2</v>
      </c>
      <c r="O96">
        <f t="shared" si="4"/>
        <v>2.5592773805043283</v>
      </c>
    </row>
    <row r="97" spans="1:2" x14ac:dyDescent="0.4">
      <c r="A97" t="s">
        <v>24</v>
      </c>
      <c r="B97">
        <v>3540</v>
      </c>
    </row>
    <row r="98" spans="1:2" x14ac:dyDescent="0.4">
      <c r="A98" t="s">
        <v>33</v>
      </c>
      <c r="B98">
        <v>3839</v>
      </c>
    </row>
    <row r="99" spans="1:2" x14ac:dyDescent="0.4">
      <c r="A99" t="s">
        <v>40</v>
      </c>
      <c r="B99">
        <v>3861</v>
      </c>
    </row>
    <row r="100" spans="1:2" x14ac:dyDescent="0.4">
      <c r="A100" t="s">
        <v>48</v>
      </c>
      <c r="B100">
        <v>12151</v>
      </c>
    </row>
    <row r="101" spans="1:2" x14ac:dyDescent="0.4">
      <c r="A101" t="s">
        <v>56</v>
      </c>
      <c r="B101">
        <v>6995</v>
      </c>
    </row>
    <row r="102" spans="1:2" x14ac:dyDescent="0.4">
      <c r="A102" t="s">
        <v>64</v>
      </c>
      <c r="B102">
        <v>7016</v>
      </c>
    </row>
    <row r="103" spans="1:2" x14ac:dyDescent="0.4">
      <c r="A103" t="s">
        <v>72</v>
      </c>
      <c r="B103">
        <v>8335</v>
      </c>
    </row>
    <row r="104" spans="1:2" x14ac:dyDescent="0.4">
      <c r="A104" t="s">
        <v>80</v>
      </c>
      <c r="B104">
        <v>3580</v>
      </c>
    </row>
  </sheetData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T104"/>
  <sheetViews>
    <sheetView topLeftCell="E7" workbookViewId="0">
      <selection activeCell="Q23" sqref="Q23"/>
    </sheetView>
  </sheetViews>
  <sheetFormatPr defaultRowHeight="12.7" x14ac:dyDescent="0.4"/>
  <cols>
    <col min="11" max="11" width="24.41015625" customWidth="1"/>
    <col min="12" max="12" width="15.87890625" customWidth="1"/>
  </cols>
  <sheetData>
    <row r="1" spans="1:98" x14ac:dyDescent="0.4">
      <c r="B1" t="s">
        <v>120</v>
      </c>
      <c r="C1" t="s">
        <v>82</v>
      </c>
      <c r="D1" t="s">
        <v>83</v>
      </c>
      <c r="E1" t="s">
        <v>84</v>
      </c>
      <c r="F1" t="s">
        <v>9</v>
      </c>
      <c r="G1" t="s">
        <v>17</v>
      </c>
      <c r="H1" t="s">
        <v>25</v>
      </c>
      <c r="I1" t="s">
        <v>34</v>
      </c>
      <c r="J1" t="s">
        <v>41</v>
      </c>
      <c r="K1" t="s">
        <v>49</v>
      </c>
      <c r="L1" t="s">
        <v>57</v>
      </c>
      <c r="M1" t="s">
        <v>65</v>
      </c>
      <c r="N1" t="s">
        <v>73</v>
      </c>
      <c r="O1" t="s">
        <v>85</v>
      </c>
      <c r="P1" t="s">
        <v>86</v>
      </c>
      <c r="Q1" t="s">
        <v>87</v>
      </c>
      <c r="R1" t="s">
        <v>10</v>
      </c>
      <c r="S1" t="s">
        <v>18</v>
      </c>
      <c r="T1" t="s">
        <v>26</v>
      </c>
      <c r="U1" t="s">
        <v>35</v>
      </c>
      <c r="V1" t="s">
        <v>42</v>
      </c>
      <c r="W1" t="s">
        <v>50</v>
      </c>
      <c r="X1" t="s">
        <v>58</v>
      </c>
      <c r="Y1" t="s">
        <v>66</v>
      </c>
      <c r="Z1" t="s">
        <v>74</v>
      </c>
      <c r="AA1" t="s">
        <v>88</v>
      </c>
      <c r="AB1" t="s">
        <v>89</v>
      </c>
      <c r="AC1" t="s">
        <v>90</v>
      </c>
      <c r="AD1" t="s">
        <v>11</v>
      </c>
      <c r="AE1" t="s">
        <v>19</v>
      </c>
      <c r="AF1" t="s">
        <v>27</v>
      </c>
      <c r="AG1" t="s">
        <v>36</v>
      </c>
      <c r="AH1" t="s">
        <v>43</v>
      </c>
      <c r="AI1" t="s">
        <v>51</v>
      </c>
      <c r="AJ1" t="s">
        <v>59</v>
      </c>
      <c r="AK1" t="s">
        <v>67</v>
      </c>
      <c r="AL1" t="s">
        <v>75</v>
      </c>
      <c r="AM1" t="s">
        <v>91</v>
      </c>
      <c r="AN1" t="s">
        <v>92</v>
      </c>
      <c r="AO1" t="s">
        <v>93</v>
      </c>
      <c r="AP1" t="s">
        <v>12</v>
      </c>
      <c r="AQ1" t="s">
        <v>20</v>
      </c>
      <c r="AR1" t="s">
        <v>28</v>
      </c>
      <c r="AS1" t="s">
        <v>37</v>
      </c>
      <c r="AT1" t="s">
        <v>44</v>
      </c>
      <c r="AU1" t="s">
        <v>52</v>
      </c>
      <c r="AV1" t="s">
        <v>60</v>
      </c>
      <c r="AW1" t="s">
        <v>68</v>
      </c>
      <c r="AX1" t="s">
        <v>76</v>
      </c>
      <c r="AY1" t="s">
        <v>94</v>
      </c>
      <c r="AZ1" t="s">
        <v>95</v>
      </c>
      <c r="BA1" t="s">
        <v>96</v>
      </c>
      <c r="BB1" t="s">
        <v>13</v>
      </c>
      <c r="BC1" t="s">
        <v>21</v>
      </c>
      <c r="BD1" t="s">
        <v>29</v>
      </c>
      <c r="BE1" t="s">
        <v>38</v>
      </c>
      <c r="BF1" t="s">
        <v>45</v>
      </c>
      <c r="BG1" t="s">
        <v>53</v>
      </c>
      <c r="BH1" t="s">
        <v>61</v>
      </c>
      <c r="BI1" t="s">
        <v>69</v>
      </c>
      <c r="BJ1" t="s">
        <v>77</v>
      </c>
      <c r="BK1" t="s">
        <v>97</v>
      </c>
      <c r="BL1" t="s">
        <v>98</v>
      </c>
      <c r="BM1" t="s">
        <v>99</v>
      </c>
      <c r="BN1" t="s">
        <v>14</v>
      </c>
      <c r="BO1" t="s">
        <v>22</v>
      </c>
      <c r="BP1" t="s">
        <v>32</v>
      </c>
      <c r="BQ1" t="s">
        <v>30</v>
      </c>
      <c r="BR1" t="s">
        <v>46</v>
      </c>
      <c r="BS1" t="s">
        <v>54</v>
      </c>
      <c r="BT1" t="s">
        <v>62</v>
      </c>
      <c r="BU1" t="s">
        <v>70</v>
      </c>
      <c r="BV1" t="s">
        <v>78</v>
      </c>
      <c r="BW1" t="s">
        <v>100</v>
      </c>
      <c r="BX1" t="s">
        <v>101</v>
      </c>
      <c r="BY1" t="s">
        <v>102</v>
      </c>
      <c r="BZ1" t="s">
        <v>15</v>
      </c>
      <c r="CA1" t="s">
        <v>23</v>
      </c>
      <c r="CB1" t="s">
        <v>31</v>
      </c>
      <c r="CC1" t="s">
        <v>39</v>
      </c>
      <c r="CD1" t="s">
        <v>47</v>
      </c>
      <c r="CE1" t="s">
        <v>55</v>
      </c>
      <c r="CF1" t="s">
        <v>63</v>
      </c>
      <c r="CG1" t="s">
        <v>71</v>
      </c>
      <c r="CH1" t="s">
        <v>79</v>
      </c>
      <c r="CI1" t="s">
        <v>103</v>
      </c>
      <c r="CJ1" t="s">
        <v>104</v>
      </c>
      <c r="CK1" t="s">
        <v>105</v>
      </c>
      <c r="CL1" t="s">
        <v>16</v>
      </c>
      <c r="CM1" t="s">
        <v>24</v>
      </c>
      <c r="CN1" t="s">
        <v>33</v>
      </c>
      <c r="CO1" t="s">
        <v>40</v>
      </c>
      <c r="CP1" t="s">
        <v>48</v>
      </c>
      <c r="CQ1" t="s">
        <v>56</v>
      </c>
      <c r="CR1" t="s">
        <v>64</v>
      </c>
      <c r="CS1" t="s">
        <v>72</v>
      </c>
      <c r="CT1" t="s">
        <v>80</v>
      </c>
    </row>
    <row r="2" spans="1:98" x14ac:dyDescent="0.4">
      <c r="B2">
        <v>1</v>
      </c>
      <c r="C2">
        <v>3421</v>
      </c>
      <c r="D2">
        <v>3364</v>
      </c>
      <c r="E2">
        <v>4941</v>
      </c>
      <c r="F2">
        <v>4329</v>
      </c>
      <c r="G2">
        <v>59220</v>
      </c>
      <c r="H2">
        <v>48490</v>
      </c>
      <c r="I2">
        <v>3449</v>
      </c>
      <c r="J2">
        <v>3679</v>
      </c>
      <c r="K2">
        <v>3640</v>
      </c>
      <c r="L2">
        <v>3598</v>
      </c>
      <c r="M2">
        <v>6647</v>
      </c>
      <c r="N2">
        <v>5427</v>
      </c>
      <c r="O2">
        <v>34573</v>
      </c>
      <c r="P2">
        <v>3367</v>
      </c>
      <c r="Q2">
        <v>6393</v>
      </c>
      <c r="R2">
        <v>3819</v>
      </c>
      <c r="S2">
        <v>42566</v>
      </c>
      <c r="T2">
        <v>24739</v>
      </c>
      <c r="U2">
        <v>3372</v>
      </c>
      <c r="V2">
        <v>3930</v>
      </c>
      <c r="W2">
        <v>3627</v>
      </c>
      <c r="X2">
        <v>3408</v>
      </c>
      <c r="Y2">
        <v>10904</v>
      </c>
      <c r="Z2">
        <v>4182</v>
      </c>
      <c r="AA2">
        <v>18185</v>
      </c>
      <c r="AB2">
        <v>3345</v>
      </c>
      <c r="AC2">
        <v>10306</v>
      </c>
      <c r="AD2">
        <v>3758</v>
      </c>
      <c r="AE2">
        <v>7923</v>
      </c>
      <c r="AF2">
        <v>11241</v>
      </c>
      <c r="AG2">
        <v>3372</v>
      </c>
      <c r="AH2">
        <v>4425</v>
      </c>
      <c r="AI2">
        <v>3468</v>
      </c>
      <c r="AJ2">
        <v>3385</v>
      </c>
      <c r="AK2">
        <v>23077</v>
      </c>
      <c r="AL2">
        <v>3889</v>
      </c>
      <c r="AM2">
        <v>6835</v>
      </c>
      <c r="AN2">
        <v>3418</v>
      </c>
      <c r="AO2">
        <v>15559</v>
      </c>
      <c r="AP2">
        <v>3747</v>
      </c>
      <c r="AQ2">
        <v>3720</v>
      </c>
      <c r="AR2">
        <v>8602</v>
      </c>
      <c r="AS2">
        <v>3365</v>
      </c>
      <c r="AT2">
        <v>6390</v>
      </c>
      <c r="AU2">
        <v>3583</v>
      </c>
      <c r="AV2">
        <v>3343</v>
      </c>
      <c r="AW2">
        <v>33121</v>
      </c>
      <c r="AX2">
        <v>3731</v>
      </c>
      <c r="AY2">
        <v>4221</v>
      </c>
      <c r="AZ2">
        <v>3364</v>
      </c>
      <c r="BA2">
        <v>29168</v>
      </c>
      <c r="BB2">
        <v>3601</v>
      </c>
      <c r="BC2">
        <v>3444</v>
      </c>
      <c r="BD2">
        <v>6278</v>
      </c>
      <c r="BE2">
        <v>3562</v>
      </c>
      <c r="BF2">
        <v>14595</v>
      </c>
      <c r="BG2">
        <v>3805</v>
      </c>
      <c r="BH2">
        <v>3356</v>
      </c>
      <c r="BI2">
        <v>32695</v>
      </c>
      <c r="BJ2">
        <v>3766</v>
      </c>
      <c r="BK2">
        <v>3624</v>
      </c>
      <c r="BL2">
        <v>3452</v>
      </c>
      <c r="BM2">
        <v>44268</v>
      </c>
      <c r="BN2">
        <v>3460</v>
      </c>
      <c r="BO2">
        <v>3355</v>
      </c>
      <c r="BP2">
        <v>5121</v>
      </c>
      <c r="BQ2">
        <v>3749</v>
      </c>
      <c r="BR2">
        <v>19731</v>
      </c>
      <c r="BS2">
        <v>4198</v>
      </c>
      <c r="BT2">
        <v>3436</v>
      </c>
      <c r="BU2">
        <v>17447</v>
      </c>
      <c r="BV2">
        <v>3856</v>
      </c>
      <c r="BW2">
        <v>3423</v>
      </c>
      <c r="BX2">
        <v>3766</v>
      </c>
      <c r="BY2">
        <v>50578</v>
      </c>
      <c r="BZ2">
        <v>3335</v>
      </c>
      <c r="CA2">
        <v>3353</v>
      </c>
      <c r="CB2">
        <v>4182</v>
      </c>
      <c r="CC2">
        <v>3912</v>
      </c>
      <c r="CD2">
        <v>17568</v>
      </c>
      <c r="CE2">
        <v>4866</v>
      </c>
      <c r="CF2">
        <v>4249</v>
      </c>
      <c r="CG2">
        <v>9118</v>
      </c>
      <c r="CH2">
        <v>3613</v>
      </c>
      <c r="CI2">
        <v>3433</v>
      </c>
      <c r="CJ2">
        <v>5274</v>
      </c>
      <c r="CK2">
        <v>18303</v>
      </c>
      <c r="CL2">
        <v>3342</v>
      </c>
      <c r="CM2">
        <v>3349</v>
      </c>
      <c r="CN2">
        <v>3793</v>
      </c>
      <c r="CO2">
        <v>3882</v>
      </c>
      <c r="CP2">
        <v>11493</v>
      </c>
      <c r="CQ2">
        <v>6644</v>
      </c>
      <c r="CR2">
        <v>5541</v>
      </c>
      <c r="CS2">
        <v>7892</v>
      </c>
      <c r="CT2">
        <v>3506</v>
      </c>
    </row>
    <row r="7" spans="1:98" x14ac:dyDescent="0.4">
      <c r="N7" s="1" t="s">
        <v>109</v>
      </c>
    </row>
    <row r="8" spans="1:98" x14ac:dyDescent="0.4">
      <c r="A8" t="s">
        <v>120</v>
      </c>
      <c r="B8">
        <v>1</v>
      </c>
      <c r="G8" t="s">
        <v>0</v>
      </c>
      <c r="H8" t="s">
        <v>1</v>
      </c>
      <c r="I8" t="s">
        <v>2</v>
      </c>
      <c r="K8" t="s">
        <v>107</v>
      </c>
      <c r="L8" t="s">
        <v>1</v>
      </c>
      <c r="M8" t="s">
        <v>2</v>
      </c>
      <c r="N8" t="s">
        <v>3</v>
      </c>
      <c r="O8" t="s">
        <v>118</v>
      </c>
    </row>
    <row r="9" spans="1:98" x14ac:dyDescent="0.4">
      <c r="A9" t="s">
        <v>82</v>
      </c>
      <c r="B9">
        <v>3421</v>
      </c>
      <c r="G9">
        <f>'Plate 1'!G9</f>
        <v>30</v>
      </c>
      <c r="H9" t="str">
        <f t="shared" ref="H9:I9" si="0">A9</f>
        <v>A1</v>
      </c>
      <c r="I9">
        <f t="shared" si="0"/>
        <v>3421</v>
      </c>
      <c r="K9" t="s">
        <v>82</v>
      </c>
      <c r="L9" t="str">
        <f>A10</f>
        <v>A2</v>
      </c>
      <c r="M9">
        <f>B10</f>
        <v>3364</v>
      </c>
      <c r="N9" s="8">
        <f>(M9-I$15)/2051.8</f>
        <v>-2.8755239302076224E-2</v>
      </c>
      <c r="O9">
        <f>N9*40</f>
        <v>-1.150209572083049</v>
      </c>
    </row>
    <row r="10" spans="1:98" x14ac:dyDescent="0.4">
      <c r="A10" t="s">
        <v>83</v>
      </c>
      <c r="B10">
        <v>3364</v>
      </c>
      <c r="G10">
        <f>'Plate 1'!G10</f>
        <v>15</v>
      </c>
      <c r="H10" t="str">
        <f>A21</f>
        <v>B1</v>
      </c>
      <c r="I10">
        <f>B21</f>
        <v>34573</v>
      </c>
      <c r="K10" t="s">
        <v>85</v>
      </c>
      <c r="L10" t="str">
        <f>A22</f>
        <v>B2</v>
      </c>
      <c r="M10">
        <f>B22</f>
        <v>3367</v>
      </c>
      <c r="N10" s="8">
        <f t="shared" ref="N10:N73" si="1">(M10-I$15)/2051.8</f>
        <v>-2.7293108490106247E-2</v>
      </c>
      <c r="O10">
        <f t="shared" ref="O10:O73" si="2">N10*40</f>
        <v>-1.09172433960425</v>
      </c>
    </row>
    <row r="11" spans="1:98" x14ac:dyDescent="0.4">
      <c r="A11" t="s">
        <v>84</v>
      </c>
      <c r="B11">
        <v>4941</v>
      </c>
      <c r="G11">
        <f>'Plate 1'!G11</f>
        <v>7.5</v>
      </c>
      <c r="H11" t="str">
        <f>A33</f>
        <v>C1</v>
      </c>
      <c r="I11">
        <f>B33</f>
        <v>18185</v>
      </c>
      <c r="K11" t="s">
        <v>88</v>
      </c>
      <c r="L11" t="str">
        <f>A34</f>
        <v>C2</v>
      </c>
      <c r="M11">
        <f>B34</f>
        <v>3345</v>
      </c>
      <c r="N11" s="8">
        <f t="shared" si="1"/>
        <v>-3.8015401111219413E-2</v>
      </c>
      <c r="O11">
        <f t="shared" si="2"/>
        <v>-1.5206160444487766</v>
      </c>
    </row>
    <row r="12" spans="1:98" x14ac:dyDescent="0.4">
      <c r="A12" t="s">
        <v>9</v>
      </c>
      <c r="B12">
        <v>4329</v>
      </c>
      <c r="G12">
        <f>'Plate 1'!G12</f>
        <v>1.875</v>
      </c>
      <c r="H12" t="str">
        <f>A45</f>
        <v>D1</v>
      </c>
      <c r="I12">
        <f>B45</f>
        <v>6835</v>
      </c>
      <c r="K12" t="s">
        <v>91</v>
      </c>
      <c r="L12" t="str">
        <f>A46</f>
        <v>D2</v>
      </c>
      <c r="M12">
        <f>B46</f>
        <v>3418</v>
      </c>
      <c r="N12" s="8">
        <f t="shared" si="1"/>
        <v>-2.4368846866166293E-3</v>
      </c>
      <c r="O12">
        <f t="shared" si="2"/>
        <v>-9.7475387464665164E-2</v>
      </c>
    </row>
    <row r="13" spans="1:98" x14ac:dyDescent="0.4">
      <c r="A13" t="s">
        <v>17</v>
      </c>
      <c r="B13">
        <v>59220</v>
      </c>
      <c r="G13">
        <f>'Plate 1'!G13</f>
        <v>0.46875</v>
      </c>
      <c r="H13" t="str">
        <f>A57</f>
        <v>E1</v>
      </c>
      <c r="I13">
        <f>B57</f>
        <v>4221</v>
      </c>
      <c r="K13" t="s">
        <v>94</v>
      </c>
      <c r="L13" t="str">
        <f>A58</f>
        <v>E2</v>
      </c>
      <c r="M13">
        <f>B58</f>
        <v>3364</v>
      </c>
      <c r="N13" s="8">
        <f t="shared" si="1"/>
        <v>-2.8755239302076224E-2</v>
      </c>
      <c r="O13">
        <f t="shared" si="2"/>
        <v>-1.150209572083049</v>
      </c>
    </row>
    <row r="14" spans="1:98" x14ac:dyDescent="0.4">
      <c r="A14" t="s">
        <v>25</v>
      </c>
      <c r="B14">
        <v>48490</v>
      </c>
      <c r="G14">
        <f>'Plate 1'!G14</f>
        <v>0.1171875</v>
      </c>
      <c r="H14" t="str">
        <f>A69</f>
        <v>F1</v>
      </c>
      <c r="I14">
        <f>B69</f>
        <v>3624</v>
      </c>
      <c r="K14" t="s">
        <v>97</v>
      </c>
      <c r="L14" t="str">
        <f>A70</f>
        <v>F2</v>
      </c>
      <c r="M14">
        <f>B70</f>
        <v>3452</v>
      </c>
      <c r="N14" s="8">
        <f t="shared" si="1"/>
        <v>1.4133931182376448E-2</v>
      </c>
      <c r="O14">
        <f t="shared" si="2"/>
        <v>0.56535724729505787</v>
      </c>
    </row>
    <row r="15" spans="1:98" x14ac:dyDescent="0.4">
      <c r="A15" t="s">
        <v>34</v>
      </c>
      <c r="B15">
        <v>3449</v>
      </c>
      <c r="G15">
        <f>'Plate 1'!G15</f>
        <v>0</v>
      </c>
      <c r="H15" t="str">
        <f>A81</f>
        <v>G1</v>
      </c>
      <c r="I15">
        <f>B81</f>
        <v>3423</v>
      </c>
      <c r="K15" t="s">
        <v>100</v>
      </c>
      <c r="L15" t="str">
        <f>A82</f>
        <v>G2</v>
      </c>
      <c r="M15">
        <f>B82</f>
        <v>3766</v>
      </c>
      <c r="N15" s="8">
        <f t="shared" si="1"/>
        <v>0.16717028950190074</v>
      </c>
      <c r="O15">
        <f t="shared" si="2"/>
        <v>6.6868115800760295</v>
      </c>
    </row>
    <row r="16" spans="1:98" x14ac:dyDescent="0.4">
      <c r="A16" t="s">
        <v>41</v>
      </c>
      <c r="B16">
        <v>3679</v>
      </c>
      <c r="H16" t="s">
        <v>119</v>
      </c>
      <c r="I16">
        <f>SLOPE(I10:I15, G10:G15)</f>
        <v>2072.2751873049569</v>
      </c>
      <c r="K16" t="s">
        <v>103</v>
      </c>
      <c r="L16" t="str">
        <f>A94</f>
        <v>H2</v>
      </c>
      <c r="M16">
        <f>B94</f>
        <v>5274</v>
      </c>
      <c r="N16" s="8">
        <f t="shared" si="1"/>
        <v>0.90213471098547604</v>
      </c>
      <c r="O16">
        <f t="shared" si="2"/>
        <v>36.085388439419042</v>
      </c>
    </row>
    <row r="17" spans="1:15" x14ac:dyDescent="0.4">
      <c r="A17" t="s">
        <v>49</v>
      </c>
      <c r="B17">
        <v>3640</v>
      </c>
      <c r="K17" t="s">
        <v>104</v>
      </c>
      <c r="L17" t="str">
        <f>A95</f>
        <v>H3</v>
      </c>
      <c r="M17">
        <f>B95</f>
        <v>18303</v>
      </c>
      <c r="N17" s="8">
        <f t="shared" si="1"/>
        <v>7.2521688273710883</v>
      </c>
      <c r="O17">
        <f t="shared" si="2"/>
        <v>290.08675309484352</v>
      </c>
    </row>
    <row r="18" spans="1:15" x14ac:dyDescent="0.4">
      <c r="A18" t="s">
        <v>57</v>
      </c>
      <c r="B18">
        <v>3598</v>
      </c>
      <c r="K18" t="s">
        <v>101</v>
      </c>
      <c r="L18" t="str">
        <f>A83</f>
        <v>G3</v>
      </c>
      <c r="M18">
        <f>B83</f>
        <v>50578</v>
      </c>
      <c r="N18" s="8">
        <f t="shared" si="1"/>
        <v>22.982259479481428</v>
      </c>
      <c r="O18">
        <f t="shared" si="2"/>
        <v>919.29037917925712</v>
      </c>
    </row>
    <row r="19" spans="1:15" x14ac:dyDescent="0.4">
      <c r="A19" t="s">
        <v>65</v>
      </c>
      <c r="B19">
        <v>6647</v>
      </c>
      <c r="K19" t="s">
        <v>98</v>
      </c>
      <c r="L19" t="str">
        <f>A71</f>
        <v>F3</v>
      </c>
      <c r="M19">
        <f>B71</f>
        <v>44268</v>
      </c>
      <c r="N19" s="8">
        <f t="shared" si="1"/>
        <v>19.906911004971242</v>
      </c>
      <c r="O19">
        <f t="shared" si="2"/>
        <v>796.27644019884974</v>
      </c>
    </row>
    <row r="20" spans="1:15" x14ac:dyDescent="0.4">
      <c r="A20" t="s">
        <v>73</v>
      </c>
      <c r="B20">
        <v>5427</v>
      </c>
      <c r="K20" t="s">
        <v>95</v>
      </c>
      <c r="L20" t="str">
        <f>A59</f>
        <v>E3</v>
      </c>
      <c r="M20">
        <f>B59</f>
        <v>29168</v>
      </c>
      <c r="N20" s="8">
        <f t="shared" si="1"/>
        <v>12.547519251389023</v>
      </c>
      <c r="O20">
        <f t="shared" si="2"/>
        <v>501.90077005556088</v>
      </c>
    </row>
    <row r="21" spans="1:15" x14ac:dyDescent="0.4">
      <c r="A21" t="s">
        <v>85</v>
      </c>
      <c r="B21">
        <v>34573</v>
      </c>
      <c r="K21" t="s">
        <v>92</v>
      </c>
      <c r="L21" t="str">
        <f>A47</f>
        <v>D3</v>
      </c>
      <c r="M21">
        <f>B47</f>
        <v>15559</v>
      </c>
      <c r="N21" s="8">
        <f t="shared" si="1"/>
        <v>5.9148065113558825</v>
      </c>
      <c r="O21">
        <f t="shared" si="2"/>
        <v>236.59226045423532</v>
      </c>
    </row>
    <row r="22" spans="1:15" x14ac:dyDescent="0.4">
      <c r="A22" t="s">
        <v>86</v>
      </c>
      <c r="B22">
        <v>3367</v>
      </c>
      <c r="K22" t="s">
        <v>89</v>
      </c>
      <c r="L22" t="str">
        <f>A35</f>
        <v>C3</v>
      </c>
      <c r="M22">
        <f>B35</f>
        <v>10306</v>
      </c>
      <c r="N22" s="8">
        <f t="shared" si="1"/>
        <v>3.3546154595964515</v>
      </c>
      <c r="O22">
        <f t="shared" si="2"/>
        <v>134.18461838385807</v>
      </c>
    </row>
    <row r="23" spans="1:15" x14ac:dyDescent="0.4">
      <c r="A23" t="s">
        <v>87</v>
      </c>
      <c r="B23">
        <v>6393</v>
      </c>
      <c r="K23" t="s">
        <v>86</v>
      </c>
      <c r="L23" t="str">
        <f>A23</f>
        <v>B3</v>
      </c>
      <c r="M23">
        <f>B23</f>
        <v>6393</v>
      </c>
      <c r="N23" s="8">
        <f t="shared" si="1"/>
        <v>1.4475095038502777</v>
      </c>
      <c r="O23">
        <f t="shared" si="2"/>
        <v>57.900380154011103</v>
      </c>
    </row>
    <row r="24" spans="1:15" x14ac:dyDescent="0.4">
      <c r="A24" t="s">
        <v>10</v>
      </c>
      <c r="B24">
        <v>3819</v>
      </c>
      <c r="K24" t="s">
        <v>83</v>
      </c>
      <c r="L24" t="str">
        <f>A11</f>
        <v>A3</v>
      </c>
      <c r="M24">
        <f>B11</f>
        <v>4941</v>
      </c>
      <c r="N24" s="8">
        <f t="shared" si="1"/>
        <v>0.73983819085680858</v>
      </c>
      <c r="O24">
        <f t="shared" si="2"/>
        <v>29.593527634272341</v>
      </c>
    </row>
    <row r="25" spans="1:15" x14ac:dyDescent="0.4">
      <c r="A25" t="s">
        <v>18</v>
      </c>
      <c r="B25">
        <v>42566</v>
      </c>
      <c r="K25" t="s">
        <v>84</v>
      </c>
      <c r="L25" t="str">
        <f>A12</f>
        <v>A4</v>
      </c>
      <c r="M25">
        <f>B12</f>
        <v>4329</v>
      </c>
      <c r="N25" s="8">
        <f t="shared" si="1"/>
        <v>0.44156350521493321</v>
      </c>
      <c r="O25">
        <f t="shared" si="2"/>
        <v>17.662540208597328</v>
      </c>
    </row>
    <row r="26" spans="1:15" x14ac:dyDescent="0.4">
      <c r="A26" t="s">
        <v>26</v>
      </c>
      <c r="B26">
        <v>24739</v>
      </c>
      <c r="K26" t="s">
        <v>87</v>
      </c>
      <c r="L26" t="str">
        <f>A24</f>
        <v>B4</v>
      </c>
      <c r="M26">
        <f>B24</f>
        <v>3819</v>
      </c>
      <c r="N26" s="8">
        <f t="shared" si="1"/>
        <v>0.19300126718003702</v>
      </c>
      <c r="O26">
        <f t="shared" si="2"/>
        <v>7.7200506872014802</v>
      </c>
    </row>
    <row r="27" spans="1:15" x14ac:dyDescent="0.4">
      <c r="A27" t="s">
        <v>35</v>
      </c>
      <c r="B27">
        <v>3372</v>
      </c>
      <c r="K27" t="s">
        <v>90</v>
      </c>
      <c r="L27" t="str">
        <f>A36</f>
        <v>C4</v>
      </c>
      <c r="M27">
        <f>B36</f>
        <v>3758</v>
      </c>
      <c r="N27" s="8">
        <f t="shared" si="1"/>
        <v>0.16327127400331415</v>
      </c>
      <c r="O27">
        <f t="shared" si="2"/>
        <v>6.5308509601325664</v>
      </c>
    </row>
    <row r="28" spans="1:15" x14ac:dyDescent="0.4">
      <c r="A28" t="s">
        <v>42</v>
      </c>
      <c r="B28">
        <v>3930</v>
      </c>
      <c r="K28" t="s">
        <v>93</v>
      </c>
      <c r="L28" t="str">
        <f>A48</f>
        <v>D4</v>
      </c>
      <c r="M28">
        <f>B48</f>
        <v>3747</v>
      </c>
      <c r="N28" s="8">
        <f t="shared" si="1"/>
        <v>0.15791012769275756</v>
      </c>
      <c r="O28">
        <f t="shared" si="2"/>
        <v>6.3164051077103025</v>
      </c>
    </row>
    <row r="29" spans="1:15" x14ac:dyDescent="0.4">
      <c r="A29" t="s">
        <v>50</v>
      </c>
      <c r="B29">
        <v>3627</v>
      </c>
      <c r="K29" t="s">
        <v>96</v>
      </c>
      <c r="L29" t="str">
        <f>A60</f>
        <v>E4</v>
      </c>
      <c r="M29">
        <f>B60</f>
        <v>3601</v>
      </c>
      <c r="N29" s="8">
        <f t="shared" si="1"/>
        <v>8.6753094843551995E-2</v>
      </c>
      <c r="O29">
        <f t="shared" si="2"/>
        <v>3.4701237937420797</v>
      </c>
    </row>
    <row r="30" spans="1:15" x14ac:dyDescent="0.4">
      <c r="A30" t="s">
        <v>58</v>
      </c>
      <c r="B30">
        <v>3408</v>
      </c>
      <c r="K30" t="s">
        <v>99</v>
      </c>
      <c r="L30" t="str">
        <f>A72</f>
        <v>F4</v>
      </c>
      <c r="M30">
        <f>B72</f>
        <v>3460</v>
      </c>
      <c r="N30" s="8">
        <f t="shared" si="1"/>
        <v>1.8032946680963054E-2</v>
      </c>
      <c r="O30">
        <f t="shared" si="2"/>
        <v>0.7213178672385222</v>
      </c>
    </row>
    <row r="31" spans="1:15" x14ac:dyDescent="0.4">
      <c r="A31" t="s">
        <v>66</v>
      </c>
      <c r="B31">
        <v>10904</v>
      </c>
      <c r="K31" t="s">
        <v>102</v>
      </c>
      <c r="L31" t="str">
        <f>A84</f>
        <v>G4</v>
      </c>
      <c r="M31">
        <f>B84</f>
        <v>3335</v>
      </c>
      <c r="N31" s="8">
        <f t="shared" si="1"/>
        <v>-4.288917048445267E-2</v>
      </c>
      <c r="O31">
        <f t="shared" si="2"/>
        <v>-1.7155668193781068</v>
      </c>
    </row>
    <row r="32" spans="1:15" x14ac:dyDescent="0.4">
      <c r="A32" t="s">
        <v>74</v>
      </c>
      <c r="B32">
        <v>4182</v>
      </c>
      <c r="K32" t="s">
        <v>105</v>
      </c>
      <c r="L32" t="str">
        <f>A96</f>
        <v>H4</v>
      </c>
      <c r="M32">
        <f>B96</f>
        <v>3342</v>
      </c>
      <c r="N32" s="8">
        <f t="shared" si="1"/>
        <v>-3.9477531923189389E-2</v>
      </c>
      <c r="O32">
        <f t="shared" si="2"/>
        <v>-1.5791012769275756</v>
      </c>
    </row>
    <row r="33" spans="1:15" x14ac:dyDescent="0.4">
      <c r="A33" t="s">
        <v>88</v>
      </c>
      <c r="B33">
        <v>18185</v>
      </c>
      <c r="K33" t="s">
        <v>16</v>
      </c>
      <c r="L33" t="str">
        <f>A97</f>
        <v>H5</v>
      </c>
      <c r="M33">
        <f>B97</f>
        <v>3349</v>
      </c>
      <c r="N33" s="8">
        <f t="shared" si="1"/>
        <v>-3.6065893361926109E-2</v>
      </c>
      <c r="O33">
        <f t="shared" si="2"/>
        <v>-1.4426357344770444</v>
      </c>
    </row>
    <row r="34" spans="1:15" x14ac:dyDescent="0.4">
      <c r="A34" t="s">
        <v>89</v>
      </c>
      <c r="B34">
        <v>3345</v>
      </c>
      <c r="K34" t="s">
        <v>15</v>
      </c>
      <c r="L34" t="str">
        <f>A85</f>
        <v>G5</v>
      </c>
      <c r="M34">
        <f>B85</f>
        <v>3353</v>
      </c>
      <c r="N34" s="8">
        <f t="shared" si="1"/>
        <v>-3.4116385612632805E-2</v>
      </c>
      <c r="O34">
        <f t="shared" si="2"/>
        <v>-1.3646554245053122</v>
      </c>
    </row>
    <row r="35" spans="1:15" x14ac:dyDescent="0.4">
      <c r="A35" t="s">
        <v>90</v>
      </c>
      <c r="B35">
        <v>10306</v>
      </c>
      <c r="K35" t="s">
        <v>14</v>
      </c>
      <c r="L35" t="str">
        <f>A73</f>
        <v>F5</v>
      </c>
      <c r="M35">
        <f>B73</f>
        <v>3355</v>
      </c>
      <c r="N35" s="8">
        <f t="shared" si="1"/>
        <v>-3.3141631737986156E-2</v>
      </c>
      <c r="O35">
        <f t="shared" si="2"/>
        <v>-1.3256652695194462</v>
      </c>
    </row>
    <row r="36" spans="1:15" x14ac:dyDescent="0.4">
      <c r="A36" t="s">
        <v>11</v>
      </c>
      <c r="B36">
        <v>3758</v>
      </c>
      <c r="K36" t="s">
        <v>13</v>
      </c>
      <c r="L36" t="str">
        <f>A61</f>
        <v>E5</v>
      </c>
      <c r="M36">
        <f>B61</f>
        <v>3444</v>
      </c>
      <c r="N36" s="8">
        <f t="shared" si="1"/>
        <v>1.0234915683789841E-2</v>
      </c>
      <c r="O36">
        <f t="shared" si="2"/>
        <v>0.40939662735159366</v>
      </c>
    </row>
    <row r="37" spans="1:15" x14ac:dyDescent="0.4">
      <c r="A37" t="s">
        <v>19</v>
      </c>
      <c r="B37">
        <v>7923</v>
      </c>
      <c r="K37" t="s">
        <v>12</v>
      </c>
      <c r="L37" t="str">
        <f>A49</f>
        <v>D5</v>
      </c>
      <c r="M37">
        <f>B49</f>
        <v>3720</v>
      </c>
      <c r="N37" s="8">
        <f t="shared" si="1"/>
        <v>0.14475095038502778</v>
      </c>
      <c r="O37">
        <f t="shared" si="2"/>
        <v>5.7900380154011106</v>
      </c>
    </row>
    <row r="38" spans="1:15" x14ac:dyDescent="0.4">
      <c r="A38" t="s">
        <v>27</v>
      </c>
      <c r="B38">
        <v>11241</v>
      </c>
      <c r="K38" t="s">
        <v>11</v>
      </c>
      <c r="L38" t="str">
        <f>A37</f>
        <v>C5</v>
      </c>
      <c r="M38">
        <f>B37</f>
        <v>7923</v>
      </c>
      <c r="N38" s="8">
        <f t="shared" si="1"/>
        <v>2.193196217954966</v>
      </c>
      <c r="O38">
        <f t="shared" si="2"/>
        <v>87.727848718198643</v>
      </c>
    </row>
    <row r="39" spans="1:15" x14ac:dyDescent="0.4">
      <c r="A39" t="s">
        <v>36</v>
      </c>
      <c r="B39">
        <v>3372</v>
      </c>
      <c r="K39" t="s">
        <v>10</v>
      </c>
      <c r="L39" t="str">
        <f>A25</f>
        <v>B5</v>
      </c>
      <c r="M39">
        <f>B25</f>
        <v>42566</v>
      </c>
      <c r="N39" s="8">
        <f t="shared" si="1"/>
        <v>19.077395457646944</v>
      </c>
      <c r="O39">
        <f t="shared" si="2"/>
        <v>763.09581830587774</v>
      </c>
    </row>
    <row r="40" spans="1:15" x14ac:dyDescent="0.4">
      <c r="A40" t="s">
        <v>43</v>
      </c>
      <c r="B40">
        <v>4425</v>
      </c>
      <c r="K40" t="s">
        <v>9</v>
      </c>
      <c r="L40" t="str">
        <f>A13</f>
        <v>A5</v>
      </c>
      <c r="M40">
        <f>B13</f>
        <v>59220</v>
      </c>
      <c r="N40" s="8">
        <f t="shared" si="1"/>
        <v>27.19417097182961</v>
      </c>
      <c r="O40">
        <f t="shared" si="2"/>
        <v>1087.7668388731845</v>
      </c>
    </row>
    <row r="41" spans="1:15" x14ac:dyDescent="0.4">
      <c r="A41" t="s">
        <v>51</v>
      </c>
      <c r="B41">
        <v>3468</v>
      </c>
      <c r="K41" t="s">
        <v>17</v>
      </c>
      <c r="L41" t="str">
        <f>A14</f>
        <v>A6</v>
      </c>
      <c r="M41">
        <f>B14</f>
        <v>48490</v>
      </c>
      <c r="N41" s="8">
        <f t="shared" si="1"/>
        <v>21.964616434350326</v>
      </c>
      <c r="O41">
        <f t="shared" si="2"/>
        <v>878.58465737401298</v>
      </c>
    </row>
    <row r="42" spans="1:15" x14ac:dyDescent="0.4">
      <c r="A42" t="s">
        <v>59</v>
      </c>
      <c r="B42">
        <v>3385</v>
      </c>
      <c r="K42" t="s">
        <v>18</v>
      </c>
      <c r="L42" t="str">
        <f>A26</f>
        <v>B6</v>
      </c>
      <c r="M42">
        <f>B26</f>
        <v>24739</v>
      </c>
      <c r="N42" s="8">
        <f t="shared" si="1"/>
        <v>10.388926795984013</v>
      </c>
      <c r="O42">
        <f t="shared" si="2"/>
        <v>415.5570718393605</v>
      </c>
    </row>
    <row r="43" spans="1:15" x14ac:dyDescent="0.4">
      <c r="A43" t="s">
        <v>67</v>
      </c>
      <c r="B43">
        <v>23077</v>
      </c>
      <c r="K43" t="s">
        <v>19</v>
      </c>
      <c r="L43" t="str">
        <f>A38</f>
        <v>C6</v>
      </c>
      <c r="M43">
        <f>B38</f>
        <v>11241</v>
      </c>
      <c r="N43" s="8">
        <f t="shared" si="1"/>
        <v>3.8103128959937611</v>
      </c>
      <c r="O43">
        <f t="shared" si="2"/>
        <v>152.41251583975045</v>
      </c>
    </row>
    <row r="44" spans="1:15" x14ac:dyDescent="0.4">
      <c r="A44" t="s">
        <v>75</v>
      </c>
      <c r="B44">
        <v>3889</v>
      </c>
      <c r="K44" t="s">
        <v>20</v>
      </c>
      <c r="L44" t="str">
        <f>A50</f>
        <v>D6</v>
      </c>
      <c r="M44">
        <f>B50</f>
        <v>8602</v>
      </c>
      <c r="N44" s="8">
        <f t="shared" si="1"/>
        <v>2.5241251583975046</v>
      </c>
      <c r="O44">
        <f t="shared" si="2"/>
        <v>100.96500633590018</v>
      </c>
    </row>
    <row r="45" spans="1:15" x14ac:dyDescent="0.4">
      <c r="A45" t="s">
        <v>91</v>
      </c>
      <c r="B45">
        <v>6835</v>
      </c>
      <c r="K45" t="s">
        <v>21</v>
      </c>
      <c r="L45" t="str">
        <f>A62</f>
        <v>E6</v>
      </c>
      <c r="M45">
        <f>B62</f>
        <v>6278</v>
      </c>
      <c r="N45" s="8">
        <f t="shared" si="1"/>
        <v>1.3914611560580952</v>
      </c>
      <c r="O45">
        <f t="shared" si="2"/>
        <v>55.658446242323805</v>
      </c>
    </row>
    <row r="46" spans="1:15" x14ac:dyDescent="0.4">
      <c r="A46" t="s">
        <v>92</v>
      </c>
      <c r="B46">
        <v>3418</v>
      </c>
      <c r="K46" t="s">
        <v>22</v>
      </c>
      <c r="L46" t="str">
        <f>A74</f>
        <v>F6</v>
      </c>
      <c r="M46">
        <f>B74</f>
        <v>5121</v>
      </c>
      <c r="N46" s="8">
        <f t="shared" si="1"/>
        <v>0.82756603957500718</v>
      </c>
      <c r="O46">
        <f t="shared" si="2"/>
        <v>33.102641583000285</v>
      </c>
    </row>
    <row r="47" spans="1:15" x14ac:dyDescent="0.4">
      <c r="A47" t="s">
        <v>93</v>
      </c>
      <c r="B47">
        <v>15559</v>
      </c>
      <c r="K47" t="s">
        <v>23</v>
      </c>
      <c r="L47" t="str">
        <f>A86</f>
        <v>G6</v>
      </c>
      <c r="M47">
        <f>B86</f>
        <v>4182</v>
      </c>
      <c r="N47" s="8">
        <f t="shared" si="1"/>
        <v>0.36991909542840429</v>
      </c>
      <c r="O47">
        <f t="shared" si="2"/>
        <v>14.796763817136171</v>
      </c>
    </row>
    <row r="48" spans="1:15" x14ac:dyDescent="0.4">
      <c r="A48" t="s">
        <v>12</v>
      </c>
      <c r="B48">
        <v>3747</v>
      </c>
      <c r="K48" t="s">
        <v>24</v>
      </c>
      <c r="L48" t="str">
        <f>A98</f>
        <v>H6</v>
      </c>
      <c r="M48">
        <f>B98</f>
        <v>3793</v>
      </c>
      <c r="N48" s="8">
        <f t="shared" si="1"/>
        <v>0.18032946680963055</v>
      </c>
      <c r="O48">
        <f t="shared" si="2"/>
        <v>7.2131786723852223</v>
      </c>
    </row>
    <row r="49" spans="1:15" x14ac:dyDescent="0.4">
      <c r="A49" t="s">
        <v>20</v>
      </c>
      <c r="B49">
        <v>3720</v>
      </c>
      <c r="K49" t="s">
        <v>33</v>
      </c>
      <c r="L49" t="str">
        <f>A99</f>
        <v>H7</v>
      </c>
      <c r="M49">
        <f>B99</f>
        <v>3882</v>
      </c>
      <c r="N49" s="8">
        <f t="shared" si="1"/>
        <v>0.22370601423140654</v>
      </c>
      <c r="O49">
        <f t="shared" si="2"/>
        <v>8.9482405692562619</v>
      </c>
    </row>
    <row r="50" spans="1:15" x14ac:dyDescent="0.4">
      <c r="A50" t="s">
        <v>28</v>
      </c>
      <c r="B50">
        <v>8602</v>
      </c>
      <c r="K50" t="s">
        <v>31</v>
      </c>
      <c r="L50" t="str">
        <f>A87</f>
        <v>G7</v>
      </c>
      <c r="M50">
        <f>B87</f>
        <v>3912</v>
      </c>
      <c r="N50" s="8">
        <f t="shared" si="1"/>
        <v>0.23832732235110632</v>
      </c>
      <c r="O50">
        <f t="shared" si="2"/>
        <v>9.5330928940442519</v>
      </c>
    </row>
    <row r="51" spans="1:15" x14ac:dyDescent="0.4">
      <c r="A51" t="s">
        <v>37</v>
      </c>
      <c r="B51">
        <v>3365</v>
      </c>
      <c r="K51" t="s">
        <v>32</v>
      </c>
      <c r="L51" t="str">
        <f>A75</f>
        <v>F7</v>
      </c>
      <c r="M51">
        <f>B75</f>
        <v>3749</v>
      </c>
      <c r="N51" s="8">
        <f t="shared" si="1"/>
        <v>0.15888488156740421</v>
      </c>
      <c r="O51">
        <f t="shared" si="2"/>
        <v>6.3553952626961685</v>
      </c>
    </row>
    <row r="52" spans="1:15" x14ac:dyDescent="0.4">
      <c r="A52" t="s">
        <v>44</v>
      </c>
      <c r="B52">
        <v>6390</v>
      </c>
      <c r="K52" t="s">
        <v>29</v>
      </c>
      <c r="L52" t="str">
        <f>A63</f>
        <v>E7</v>
      </c>
      <c r="M52">
        <f>B63</f>
        <v>3562</v>
      </c>
      <c r="N52" s="8">
        <f t="shared" si="1"/>
        <v>6.7745394287942295E-2</v>
      </c>
      <c r="O52">
        <f t="shared" si="2"/>
        <v>2.7098157715176918</v>
      </c>
    </row>
    <row r="53" spans="1:15" x14ac:dyDescent="0.4">
      <c r="A53" t="s">
        <v>52</v>
      </c>
      <c r="B53">
        <v>3583</v>
      </c>
      <c r="K53" t="s">
        <v>28</v>
      </c>
      <c r="L53" t="str">
        <f>A51</f>
        <v>D7</v>
      </c>
      <c r="M53">
        <f>B51</f>
        <v>3365</v>
      </c>
      <c r="N53" s="8">
        <f t="shared" si="1"/>
        <v>-2.8267862364752896E-2</v>
      </c>
      <c r="O53">
        <f t="shared" si="2"/>
        <v>-1.1307144945901157</v>
      </c>
    </row>
    <row r="54" spans="1:15" x14ac:dyDescent="0.4">
      <c r="A54" t="s">
        <v>60</v>
      </c>
      <c r="B54">
        <v>3343</v>
      </c>
      <c r="K54" t="s">
        <v>27</v>
      </c>
      <c r="L54" t="str">
        <f>A39</f>
        <v>C7</v>
      </c>
      <c r="M54">
        <f>B39</f>
        <v>3372</v>
      </c>
      <c r="N54" s="8">
        <f t="shared" si="1"/>
        <v>-2.4856223803489615E-2</v>
      </c>
      <c r="O54">
        <f t="shared" si="2"/>
        <v>-0.99424895213958464</v>
      </c>
    </row>
    <row r="55" spans="1:15" x14ac:dyDescent="0.4">
      <c r="A55" t="s">
        <v>68</v>
      </c>
      <c r="B55">
        <v>33121</v>
      </c>
      <c r="K55" t="s">
        <v>26</v>
      </c>
      <c r="L55" t="str">
        <f>A27</f>
        <v>B7</v>
      </c>
      <c r="M55">
        <f>B27</f>
        <v>3372</v>
      </c>
      <c r="N55" s="8">
        <f t="shared" si="1"/>
        <v>-2.4856223803489615E-2</v>
      </c>
      <c r="O55">
        <f t="shared" si="2"/>
        <v>-0.99424895213958464</v>
      </c>
    </row>
    <row r="56" spans="1:15" x14ac:dyDescent="0.4">
      <c r="A56" t="s">
        <v>76</v>
      </c>
      <c r="B56">
        <v>3731</v>
      </c>
      <c r="K56" t="s">
        <v>25</v>
      </c>
      <c r="L56" t="str">
        <f>A15</f>
        <v>A7</v>
      </c>
      <c r="M56">
        <f>B15</f>
        <v>3449</v>
      </c>
      <c r="N56" s="8">
        <f t="shared" si="1"/>
        <v>1.2671800370406472E-2</v>
      </c>
      <c r="O56">
        <f t="shared" si="2"/>
        <v>0.50687201481625888</v>
      </c>
    </row>
    <row r="57" spans="1:15" x14ac:dyDescent="0.4">
      <c r="A57" t="s">
        <v>94</v>
      </c>
      <c r="B57">
        <v>4221</v>
      </c>
      <c r="K57" t="s">
        <v>34</v>
      </c>
      <c r="L57" t="str">
        <f>A16</f>
        <v>A8</v>
      </c>
      <c r="M57">
        <f>B16</f>
        <v>3679</v>
      </c>
      <c r="N57" s="8">
        <f t="shared" si="1"/>
        <v>0.12476849595477141</v>
      </c>
      <c r="O57">
        <f t="shared" si="2"/>
        <v>4.9907398381908568</v>
      </c>
    </row>
    <row r="58" spans="1:15" x14ac:dyDescent="0.4">
      <c r="A58" t="s">
        <v>95</v>
      </c>
      <c r="B58">
        <v>3364</v>
      </c>
      <c r="K58" t="s">
        <v>35</v>
      </c>
      <c r="L58" t="str">
        <f>A28</f>
        <v>B8</v>
      </c>
      <c r="M58">
        <f>B28</f>
        <v>3930</v>
      </c>
      <c r="N58" s="8">
        <f t="shared" si="1"/>
        <v>0.24710010722292619</v>
      </c>
      <c r="O58">
        <f t="shared" si="2"/>
        <v>9.8840042889170476</v>
      </c>
    </row>
    <row r="59" spans="1:15" x14ac:dyDescent="0.4">
      <c r="A59" t="s">
        <v>96</v>
      </c>
      <c r="B59">
        <v>29168</v>
      </c>
      <c r="K59" t="s">
        <v>36</v>
      </c>
      <c r="L59" t="str">
        <f>A40</f>
        <v>C8</v>
      </c>
      <c r="M59">
        <f>B40</f>
        <v>4425</v>
      </c>
      <c r="N59" s="8">
        <f t="shared" si="1"/>
        <v>0.48835169119797245</v>
      </c>
      <c r="O59">
        <f t="shared" si="2"/>
        <v>19.534067647918899</v>
      </c>
    </row>
    <row r="60" spans="1:15" x14ac:dyDescent="0.4">
      <c r="A60" t="s">
        <v>13</v>
      </c>
      <c r="B60">
        <v>3601</v>
      </c>
      <c r="K60" t="s">
        <v>37</v>
      </c>
      <c r="L60" t="str">
        <f>A52</f>
        <v>D8</v>
      </c>
      <c r="M60">
        <f>B52</f>
        <v>6390</v>
      </c>
      <c r="N60" s="8">
        <f t="shared" si="1"/>
        <v>1.4460473730383077</v>
      </c>
      <c r="O60">
        <f t="shared" si="2"/>
        <v>57.841894921532308</v>
      </c>
    </row>
    <row r="61" spans="1:15" x14ac:dyDescent="0.4">
      <c r="A61" t="s">
        <v>21</v>
      </c>
      <c r="B61">
        <v>3444</v>
      </c>
      <c r="K61" t="s">
        <v>38</v>
      </c>
      <c r="L61" t="str">
        <f>A64</f>
        <v>E8</v>
      </c>
      <c r="M61">
        <f>B64</f>
        <v>14595</v>
      </c>
      <c r="N61" s="8">
        <f t="shared" si="1"/>
        <v>5.4449751437761957</v>
      </c>
      <c r="O61">
        <f t="shared" si="2"/>
        <v>217.79900575104784</v>
      </c>
    </row>
    <row r="62" spans="1:15" x14ac:dyDescent="0.4">
      <c r="A62" t="s">
        <v>29</v>
      </c>
      <c r="B62">
        <v>6278</v>
      </c>
      <c r="K62" t="s">
        <v>30</v>
      </c>
      <c r="L62" t="str">
        <f>A76</f>
        <v>F8</v>
      </c>
      <c r="M62">
        <f>B76</f>
        <v>19731</v>
      </c>
      <c r="N62" s="8">
        <f t="shared" si="1"/>
        <v>7.9481430938687971</v>
      </c>
      <c r="O62">
        <f t="shared" si="2"/>
        <v>317.92572375475186</v>
      </c>
    </row>
    <row r="63" spans="1:15" x14ac:dyDescent="0.4">
      <c r="A63" t="s">
        <v>38</v>
      </c>
      <c r="B63">
        <v>3562</v>
      </c>
      <c r="K63" t="s">
        <v>39</v>
      </c>
      <c r="L63" t="str">
        <f>A88</f>
        <v>G8</v>
      </c>
      <c r="M63">
        <f>B88</f>
        <v>17568</v>
      </c>
      <c r="N63" s="8">
        <f t="shared" si="1"/>
        <v>6.8939467784384441</v>
      </c>
      <c r="O63">
        <f t="shared" si="2"/>
        <v>275.75787113753779</v>
      </c>
    </row>
    <row r="64" spans="1:15" x14ac:dyDescent="0.4">
      <c r="A64" t="s">
        <v>45</v>
      </c>
      <c r="B64">
        <v>14595</v>
      </c>
      <c r="K64" t="s">
        <v>40</v>
      </c>
      <c r="L64" t="str">
        <f>A100</f>
        <v>H8</v>
      </c>
      <c r="M64">
        <f>B100</f>
        <v>11493</v>
      </c>
      <c r="N64" s="8">
        <f t="shared" si="1"/>
        <v>3.9331318841992395</v>
      </c>
      <c r="O64">
        <f t="shared" si="2"/>
        <v>157.3252753679696</v>
      </c>
    </row>
    <row r="65" spans="1:15" x14ac:dyDescent="0.4">
      <c r="A65" t="s">
        <v>53</v>
      </c>
      <c r="B65">
        <v>3805</v>
      </c>
      <c r="K65" t="s">
        <v>48</v>
      </c>
      <c r="L65" t="str">
        <f>A101</f>
        <v>H9</v>
      </c>
      <c r="M65">
        <f>B101</f>
        <v>6644</v>
      </c>
      <c r="N65" s="8">
        <f t="shared" si="1"/>
        <v>1.5698411151184324</v>
      </c>
      <c r="O65">
        <f t="shared" si="2"/>
        <v>62.793644604737295</v>
      </c>
    </row>
    <row r="66" spans="1:15" x14ac:dyDescent="0.4">
      <c r="A66" t="s">
        <v>61</v>
      </c>
      <c r="B66">
        <v>3356</v>
      </c>
      <c r="K66" t="s">
        <v>47</v>
      </c>
      <c r="L66" t="str">
        <f>A89</f>
        <v>G9</v>
      </c>
      <c r="M66">
        <f>B89</f>
        <v>4866</v>
      </c>
      <c r="N66" s="8">
        <f t="shared" si="1"/>
        <v>0.7032849205575592</v>
      </c>
      <c r="O66">
        <f t="shared" si="2"/>
        <v>28.131396822302367</v>
      </c>
    </row>
    <row r="67" spans="1:15" x14ac:dyDescent="0.4">
      <c r="A67" t="s">
        <v>69</v>
      </c>
      <c r="B67">
        <v>32695</v>
      </c>
      <c r="K67" t="s">
        <v>46</v>
      </c>
      <c r="L67" t="str">
        <f>A77</f>
        <v>F9</v>
      </c>
      <c r="M67">
        <f>B77</f>
        <v>4198</v>
      </c>
      <c r="N67" s="8">
        <f t="shared" si="1"/>
        <v>0.37771712642557753</v>
      </c>
      <c r="O67">
        <f t="shared" si="2"/>
        <v>15.108685057023102</v>
      </c>
    </row>
    <row r="68" spans="1:15" x14ac:dyDescent="0.4">
      <c r="A68" t="s">
        <v>77</v>
      </c>
      <c r="B68">
        <v>3766</v>
      </c>
      <c r="K68" t="s">
        <v>45</v>
      </c>
      <c r="L68" t="str">
        <f>A65</f>
        <v>E9</v>
      </c>
      <c r="M68">
        <f>B65</f>
        <v>3805</v>
      </c>
      <c r="N68" s="8">
        <f t="shared" si="1"/>
        <v>0.18617799005751046</v>
      </c>
      <c r="O68">
        <f t="shared" si="2"/>
        <v>7.4471196023004183</v>
      </c>
    </row>
    <row r="69" spans="1:15" x14ac:dyDescent="0.4">
      <c r="A69" t="s">
        <v>97</v>
      </c>
      <c r="B69">
        <v>3624</v>
      </c>
      <c r="K69" t="s">
        <v>44</v>
      </c>
      <c r="L69" t="str">
        <f>A53</f>
        <v>D9</v>
      </c>
      <c r="M69">
        <f>B53</f>
        <v>3583</v>
      </c>
      <c r="N69" s="8">
        <f t="shared" si="1"/>
        <v>7.7980309971732137E-2</v>
      </c>
      <c r="O69">
        <f t="shared" si="2"/>
        <v>3.1192123988692853</v>
      </c>
    </row>
    <row r="70" spans="1:15" x14ac:dyDescent="0.4">
      <c r="A70" t="s">
        <v>98</v>
      </c>
      <c r="B70">
        <v>3452</v>
      </c>
      <c r="K70" t="s">
        <v>43</v>
      </c>
      <c r="L70" t="str">
        <f>A41</f>
        <v>C9</v>
      </c>
      <c r="M70">
        <f>B41</f>
        <v>3468</v>
      </c>
      <c r="N70" s="8">
        <f t="shared" si="1"/>
        <v>2.1931962179549663E-2</v>
      </c>
      <c r="O70">
        <f t="shared" si="2"/>
        <v>0.87727848718198653</v>
      </c>
    </row>
    <row r="71" spans="1:15" x14ac:dyDescent="0.4">
      <c r="A71" t="s">
        <v>99</v>
      </c>
      <c r="B71">
        <v>44268</v>
      </c>
      <c r="K71" t="s">
        <v>42</v>
      </c>
      <c r="L71" t="str">
        <f>A29</f>
        <v>B9</v>
      </c>
      <c r="M71">
        <f>B29</f>
        <v>3627</v>
      </c>
      <c r="N71" s="8">
        <f t="shared" si="1"/>
        <v>9.9424895213958461E-2</v>
      </c>
      <c r="O71">
        <f t="shared" si="2"/>
        <v>3.9769958085583386</v>
      </c>
    </row>
    <row r="72" spans="1:15" x14ac:dyDescent="0.4">
      <c r="A72" t="s">
        <v>14</v>
      </c>
      <c r="B72">
        <v>3460</v>
      </c>
      <c r="K72" t="s">
        <v>41</v>
      </c>
      <c r="L72" t="str">
        <f>A17</f>
        <v>A9</v>
      </c>
      <c r="M72">
        <f>B17</f>
        <v>3640</v>
      </c>
      <c r="N72" s="8">
        <f t="shared" si="1"/>
        <v>0.10576079539916171</v>
      </c>
      <c r="O72">
        <f t="shared" si="2"/>
        <v>4.230431815966468</v>
      </c>
    </row>
    <row r="73" spans="1:15" x14ac:dyDescent="0.4">
      <c r="A73" t="s">
        <v>22</v>
      </c>
      <c r="B73">
        <v>3355</v>
      </c>
      <c r="K73" t="s">
        <v>49</v>
      </c>
      <c r="L73" t="str">
        <f>A18</f>
        <v>A10</v>
      </c>
      <c r="M73">
        <f>B18</f>
        <v>3598</v>
      </c>
      <c r="N73" s="8">
        <f t="shared" si="1"/>
        <v>8.5290964031582012E-2</v>
      </c>
      <c r="O73">
        <f t="shared" si="2"/>
        <v>3.4116385612632802</v>
      </c>
    </row>
    <row r="74" spans="1:15" x14ac:dyDescent="0.4">
      <c r="A74" t="s">
        <v>32</v>
      </c>
      <c r="B74">
        <v>5121</v>
      </c>
      <c r="K74" t="s">
        <v>50</v>
      </c>
      <c r="L74" t="str">
        <f>A30</f>
        <v>B10</v>
      </c>
      <c r="M74">
        <f>B30</f>
        <v>3408</v>
      </c>
      <c r="N74" s="8">
        <f t="shared" ref="N74:N96" si="3">(M74-I$15)/2051.8</f>
        <v>-7.310654059849887E-3</v>
      </c>
      <c r="O74">
        <f t="shared" ref="O74:O96" si="4">N74*40</f>
        <v>-0.29242616239399549</v>
      </c>
    </row>
    <row r="75" spans="1:15" x14ac:dyDescent="0.4">
      <c r="A75" t="s">
        <v>30</v>
      </c>
      <c r="B75">
        <v>3749</v>
      </c>
      <c r="K75" t="s">
        <v>51</v>
      </c>
      <c r="L75" t="str">
        <f>A42</f>
        <v>C10</v>
      </c>
      <c r="M75">
        <f>B42</f>
        <v>3385</v>
      </c>
      <c r="N75" s="8">
        <f t="shared" si="3"/>
        <v>-1.8520323618286382E-2</v>
      </c>
      <c r="O75">
        <f t="shared" si="4"/>
        <v>-0.74081294473145531</v>
      </c>
    </row>
    <row r="76" spans="1:15" x14ac:dyDescent="0.4">
      <c r="A76" t="s">
        <v>46</v>
      </c>
      <c r="B76">
        <v>19731</v>
      </c>
      <c r="K76" t="s">
        <v>52</v>
      </c>
      <c r="L76" t="str">
        <f>A54</f>
        <v>D10</v>
      </c>
      <c r="M76">
        <f>B54</f>
        <v>3343</v>
      </c>
      <c r="N76" s="8">
        <f t="shared" si="3"/>
        <v>-3.8990154985866068E-2</v>
      </c>
      <c r="O76">
        <f t="shared" si="4"/>
        <v>-1.5596061994346426</v>
      </c>
    </row>
    <row r="77" spans="1:15" x14ac:dyDescent="0.4">
      <c r="A77" t="s">
        <v>54</v>
      </c>
      <c r="B77">
        <v>4198</v>
      </c>
      <c r="K77" t="s">
        <v>53</v>
      </c>
      <c r="L77" t="str">
        <f>A66</f>
        <v>E10</v>
      </c>
      <c r="M77">
        <f>B66</f>
        <v>3356</v>
      </c>
      <c r="N77" s="8">
        <f t="shared" si="3"/>
        <v>-3.2654254800662828E-2</v>
      </c>
      <c r="O77">
        <f t="shared" si="4"/>
        <v>-1.3061701920265132</v>
      </c>
    </row>
    <row r="78" spans="1:15" x14ac:dyDescent="0.4">
      <c r="A78" t="s">
        <v>62</v>
      </c>
      <c r="B78">
        <v>3436</v>
      </c>
      <c r="K78" t="s">
        <v>54</v>
      </c>
      <c r="L78" t="str">
        <f>A78</f>
        <v>F10</v>
      </c>
      <c r="M78">
        <f>B78</f>
        <v>3436</v>
      </c>
      <c r="N78" s="8">
        <f t="shared" si="3"/>
        <v>6.3359001852032358E-3</v>
      </c>
      <c r="O78">
        <f t="shared" si="4"/>
        <v>0.25343600740812944</v>
      </c>
    </row>
    <row r="79" spans="1:15" x14ac:dyDescent="0.4">
      <c r="A79" t="s">
        <v>70</v>
      </c>
      <c r="B79">
        <v>17447</v>
      </c>
      <c r="K79" t="s">
        <v>55</v>
      </c>
      <c r="L79" t="str">
        <f>A90</f>
        <v>G10</v>
      </c>
      <c r="M79">
        <f>B90</f>
        <v>4249</v>
      </c>
      <c r="N79" s="8">
        <f t="shared" si="3"/>
        <v>0.40257335022906715</v>
      </c>
      <c r="O79">
        <f t="shared" si="4"/>
        <v>16.102934009162688</v>
      </c>
    </row>
    <row r="80" spans="1:15" x14ac:dyDescent="0.4">
      <c r="A80" t="s">
        <v>78</v>
      </c>
      <c r="B80">
        <v>3856</v>
      </c>
      <c r="K80" t="s">
        <v>56</v>
      </c>
      <c r="L80" t="str">
        <f>A102</f>
        <v>H10</v>
      </c>
      <c r="M80">
        <f>B102</f>
        <v>5541</v>
      </c>
      <c r="N80" s="8">
        <f t="shared" si="3"/>
        <v>1.032264353250804</v>
      </c>
      <c r="O80">
        <f t="shared" si="4"/>
        <v>41.290574130032162</v>
      </c>
    </row>
    <row r="81" spans="1:15" x14ac:dyDescent="0.4">
      <c r="A81" t="s">
        <v>100</v>
      </c>
      <c r="B81">
        <v>3423</v>
      </c>
      <c r="K81" t="s">
        <v>64</v>
      </c>
      <c r="L81" t="str">
        <f>A103</f>
        <v>H11</v>
      </c>
      <c r="M81">
        <f>B103</f>
        <v>7892</v>
      </c>
      <c r="N81" s="8">
        <f t="shared" si="3"/>
        <v>2.1780875328979432</v>
      </c>
      <c r="O81">
        <f t="shared" si="4"/>
        <v>87.123501315917736</v>
      </c>
    </row>
    <row r="82" spans="1:15" x14ac:dyDescent="0.4">
      <c r="A82" t="s">
        <v>101</v>
      </c>
      <c r="B82">
        <v>3766</v>
      </c>
      <c r="K82" t="s">
        <v>63</v>
      </c>
      <c r="L82" t="str">
        <f>A91</f>
        <v>G11</v>
      </c>
      <c r="M82">
        <f>B91</f>
        <v>9118</v>
      </c>
      <c r="N82" s="8">
        <f t="shared" si="3"/>
        <v>2.7756116580563406</v>
      </c>
      <c r="O82">
        <f t="shared" si="4"/>
        <v>111.02446632225363</v>
      </c>
    </row>
    <row r="83" spans="1:15" x14ac:dyDescent="0.4">
      <c r="A83" t="s">
        <v>102</v>
      </c>
      <c r="B83">
        <v>50578</v>
      </c>
      <c r="K83" t="s">
        <v>62</v>
      </c>
      <c r="L83" t="str">
        <f>A79</f>
        <v>F11</v>
      </c>
      <c r="M83">
        <f>B79</f>
        <v>17447</v>
      </c>
      <c r="N83" s="8">
        <f t="shared" si="3"/>
        <v>6.8349741690223214</v>
      </c>
      <c r="O83">
        <f t="shared" si="4"/>
        <v>273.39896676089285</v>
      </c>
    </row>
    <row r="84" spans="1:15" x14ac:dyDescent="0.4">
      <c r="A84" t="s">
        <v>15</v>
      </c>
      <c r="B84">
        <v>3335</v>
      </c>
      <c r="K84" t="s">
        <v>61</v>
      </c>
      <c r="L84" t="str">
        <f>A67</f>
        <v>E11</v>
      </c>
      <c r="M84">
        <f>B67</f>
        <v>32695</v>
      </c>
      <c r="N84" s="8">
        <f t="shared" si="3"/>
        <v>14.266497709328393</v>
      </c>
      <c r="O84">
        <f t="shared" si="4"/>
        <v>570.65990837313575</v>
      </c>
    </row>
    <row r="85" spans="1:15" x14ac:dyDescent="0.4">
      <c r="A85" t="s">
        <v>23</v>
      </c>
      <c r="B85">
        <v>3353</v>
      </c>
      <c r="K85" t="s">
        <v>60</v>
      </c>
      <c r="L85" t="str">
        <f>A55</f>
        <v>D11</v>
      </c>
      <c r="M85">
        <f>B55</f>
        <v>33121</v>
      </c>
      <c r="N85" s="8">
        <f t="shared" si="3"/>
        <v>14.47412028462813</v>
      </c>
      <c r="O85">
        <f t="shared" si="4"/>
        <v>578.96481138512524</v>
      </c>
    </row>
    <row r="86" spans="1:15" x14ac:dyDescent="0.4">
      <c r="A86" t="s">
        <v>31</v>
      </c>
      <c r="B86">
        <v>4182</v>
      </c>
      <c r="K86" t="s">
        <v>59</v>
      </c>
      <c r="L86" t="str">
        <f>A43</f>
        <v>C11</v>
      </c>
      <c r="M86">
        <f>B43</f>
        <v>23077</v>
      </c>
      <c r="N86" s="8">
        <f t="shared" si="3"/>
        <v>9.5789063261526461</v>
      </c>
      <c r="O86">
        <f t="shared" si="4"/>
        <v>383.15625304610586</v>
      </c>
    </row>
    <row r="87" spans="1:15" x14ac:dyDescent="0.4">
      <c r="A87" t="s">
        <v>39</v>
      </c>
      <c r="B87">
        <v>3912</v>
      </c>
      <c r="K87" t="s">
        <v>58</v>
      </c>
      <c r="L87" t="str">
        <f>A31</f>
        <v>B11</v>
      </c>
      <c r="M87">
        <f>B31</f>
        <v>10904</v>
      </c>
      <c r="N87" s="8">
        <f t="shared" si="3"/>
        <v>3.6460668681158004</v>
      </c>
      <c r="O87">
        <f t="shared" si="4"/>
        <v>145.84267472463202</v>
      </c>
    </row>
    <row r="88" spans="1:15" x14ac:dyDescent="0.4">
      <c r="A88" t="s">
        <v>47</v>
      </c>
      <c r="B88">
        <v>17568</v>
      </c>
      <c r="K88" t="s">
        <v>57</v>
      </c>
      <c r="L88" t="str">
        <f>A19</f>
        <v>A11</v>
      </c>
      <c r="M88">
        <f>B19</f>
        <v>6647</v>
      </c>
      <c r="N88" s="8">
        <f t="shared" si="3"/>
        <v>1.5713032459304024</v>
      </c>
      <c r="O88">
        <f t="shared" si="4"/>
        <v>62.852129837216097</v>
      </c>
    </row>
    <row r="89" spans="1:15" x14ac:dyDescent="0.4">
      <c r="A89" t="s">
        <v>55</v>
      </c>
      <c r="B89">
        <v>4866</v>
      </c>
      <c r="K89" t="s">
        <v>65</v>
      </c>
      <c r="L89" t="str">
        <f>A20</f>
        <v>A12</v>
      </c>
      <c r="M89">
        <f>B20</f>
        <v>5427</v>
      </c>
      <c r="N89" s="8">
        <f t="shared" si="3"/>
        <v>0.9767033823959449</v>
      </c>
      <c r="O89">
        <f t="shared" si="4"/>
        <v>39.068135295837799</v>
      </c>
    </row>
    <row r="90" spans="1:15" x14ac:dyDescent="0.4">
      <c r="A90" t="s">
        <v>63</v>
      </c>
      <c r="B90">
        <v>4249</v>
      </c>
      <c r="K90" t="s">
        <v>66</v>
      </c>
      <c r="L90" t="str">
        <f>A32</f>
        <v>B12</v>
      </c>
      <c r="M90">
        <f>B32</f>
        <v>4182</v>
      </c>
      <c r="N90" s="8">
        <f t="shared" si="3"/>
        <v>0.36991909542840429</v>
      </c>
      <c r="O90">
        <f t="shared" si="4"/>
        <v>14.796763817136171</v>
      </c>
    </row>
    <row r="91" spans="1:15" x14ac:dyDescent="0.4">
      <c r="A91" t="s">
        <v>71</v>
      </c>
      <c r="B91">
        <v>9118</v>
      </c>
      <c r="K91" t="s">
        <v>67</v>
      </c>
      <c r="L91" t="str">
        <f>A44</f>
        <v>C12</v>
      </c>
      <c r="M91">
        <f>B44</f>
        <v>3889</v>
      </c>
      <c r="N91" s="8">
        <f t="shared" si="3"/>
        <v>0.22711765279266982</v>
      </c>
      <c r="O91">
        <f t="shared" si="4"/>
        <v>9.0847061117067938</v>
      </c>
    </row>
    <row r="92" spans="1:15" x14ac:dyDescent="0.4">
      <c r="A92" t="s">
        <v>79</v>
      </c>
      <c r="B92">
        <v>3613</v>
      </c>
      <c r="K92" t="s">
        <v>68</v>
      </c>
      <c r="L92" t="str">
        <f>A56</f>
        <v>D12</v>
      </c>
      <c r="M92">
        <f>B56</f>
        <v>3731</v>
      </c>
      <c r="N92" s="8">
        <f t="shared" si="3"/>
        <v>0.15011209669558434</v>
      </c>
      <c r="O92">
        <f t="shared" si="4"/>
        <v>6.0044838678233736</v>
      </c>
    </row>
    <row r="93" spans="1:15" x14ac:dyDescent="0.4">
      <c r="A93" t="s">
        <v>103</v>
      </c>
      <c r="B93">
        <v>3433</v>
      </c>
      <c r="K93" t="s">
        <v>69</v>
      </c>
      <c r="L93" t="str">
        <f>A68</f>
        <v>E12</v>
      </c>
      <c r="M93">
        <f>B68</f>
        <v>3766</v>
      </c>
      <c r="N93" s="8">
        <f t="shared" si="3"/>
        <v>0.16717028950190074</v>
      </c>
      <c r="O93">
        <f t="shared" si="4"/>
        <v>6.6868115800760295</v>
      </c>
    </row>
    <row r="94" spans="1:15" x14ac:dyDescent="0.4">
      <c r="A94" t="s">
        <v>104</v>
      </c>
      <c r="B94">
        <v>5274</v>
      </c>
      <c r="K94" t="s">
        <v>70</v>
      </c>
      <c r="L94" t="str">
        <f>A80</f>
        <v>F12</v>
      </c>
      <c r="M94">
        <f>B80</f>
        <v>3856</v>
      </c>
      <c r="N94" s="8">
        <f t="shared" si="3"/>
        <v>0.21103421386100008</v>
      </c>
      <c r="O94">
        <f t="shared" si="4"/>
        <v>8.4413685544400039</v>
      </c>
    </row>
    <row r="95" spans="1:15" x14ac:dyDescent="0.4">
      <c r="A95" t="s">
        <v>105</v>
      </c>
      <c r="B95">
        <v>18303</v>
      </c>
      <c r="K95" t="s">
        <v>71</v>
      </c>
      <c r="L95" t="str">
        <f>A92</f>
        <v>G12</v>
      </c>
      <c r="M95">
        <f>B92</f>
        <v>3613</v>
      </c>
      <c r="N95" s="8">
        <f t="shared" si="3"/>
        <v>9.26016180914319E-2</v>
      </c>
      <c r="O95">
        <f t="shared" si="4"/>
        <v>3.7040647236572761</v>
      </c>
    </row>
    <row r="96" spans="1:15" x14ac:dyDescent="0.4">
      <c r="A96" t="s">
        <v>16</v>
      </c>
      <c r="B96">
        <v>3342</v>
      </c>
      <c r="K96" t="s">
        <v>72</v>
      </c>
      <c r="L96" t="str">
        <f>A104</f>
        <v>H12</v>
      </c>
      <c r="M96">
        <f>B104</f>
        <v>3506</v>
      </c>
      <c r="N96" s="8">
        <f t="shared" si="3"/>
        <v>4.0452285797836045E-2</v>
      </c>
      <c r="O96">
        <f t="shared" si="4"/>
        <v>1.6180914319134418</v>
      </c>
    </row>
    <row r="97" spans="1:2" x14ac:dyDescent="0.4">
      <c r="A97" t="s">
        <v>24</v>
      </c>
      <c r="B97">
        <v>3349</v>
      </c>
    </row>
    <row r="98" spans="1:2" x14ac:dyDescent="0.4">
      <c r="A98" t="s">
        <v>33</v>
      </c>
      <c r="B98">
        <v>3793</v>
      </c>
    </row>
    <row r="99" spans="1:2" x14ac:dyDescent="0.4">
      <c r="A99" t="s">
        <v>40</v>
      </c>
      <c r="B99">
        <v>3882</v>
      </c>
    </row>
    <row r="100" spans="1:2" x14ac:dyDescent="0.4">
      <c r="A100" t="s">
        <v>48</v>
      </c>
      <c r="B100">
        <v>11493</v>
      </c>
    </row>
    <row r="101" spans="1:2" x14ac:dyDescent="0.4">
      <c r="A101" t="s">
        <v>56</v>
      </c>
      <c r="B101">
        <v>6644</v>
      </c>
    </row>
    <row r="102" spans="1:2" x14ac:dyDescent="0.4">
      <c r="A102" t="s">
        <v>64</v>
      </c>
      <c r="B102">
        <v>5541</v>
      </c>
    </row>
    <row r="103" spans="1:2" x14ac:dyDescent="0.4">
      <c r="A103" t="s">
        <v>72</v>
      </c>
      <c r="B103">
        <v>7892</v>
      </c>
    </row>
    <row r="104" spans="1:2" x14ac:dyDescent="0.4">
      <c r="A104" t="s">
        <v>80</v>
      </c>
      <c r="B104">
        <v>3506</v>
      </c>
    </row>
  </sheetData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89"/>
  <sheetViews>
    <sheetView tabSelected="1" topLeftCell="C43" workbookViewId="0">
      <selection activeCell="G68" sqref="G68:G89"/>
    </sheetView>
  </sheetViews>
  <sheetFormatPr defaultRowHeight="12.7" x14ac:dyDescent="0.4"/>
  <cols>
    <col min="2" max="2" width="15.41015625" customWidth="1"/>
    <col min="3" max="3" width="13.1171875" style="2" customWidth="1"/>
    <col min="4" max="6" width="10.1171875" customWidth="1"/>
    <col min="7" max="8" width="14.703125" customWidth="1"/>
    <col min="9" max="9" width="15.29296875" bestFit="1" customWidth="1"/>
    <col min="10" max="10" width="15.703125" bestFit="1" customWidth="1"/>
    <col min="11" max="11" width="12" bestFit="1" customWidth="1"/>
    <col min="12" max="12" width="15.1171875" bestFit="1" customWidth="1"/>
  </cols>
  <sheetData>
    <row r="1" spans="1:15" x14ac:dyDescent="0.4">
      <c r="A1" t="s">
        <v>108</v>
      </c>
      <c r="B1" t="s">
        <v>106</v>
      </c>
      <c r="C1" s="2" t="s">
        <v>81</v>
      </c>
      <c r="D1" t="s">
        <v>5</v>
      </c>
      <c r="E1" t="s">
        <v>6</v>
      </c>
      <c r="F1" t="s">
        <v>7</v>
      </c>
      <c r="G1" t="s">
        <v>8</v>
      </c>
      <c r="H1" t="s">
        <v>4</v>
      </c>
      <c r="I1" s="3" t="s">
        <v>117</v>
      </c>
      <c r="J1" s="3" t="s">
        <v>111</v>
      </c>
      <c r="K1" s="3" t="s">
        <v>112</v>
      </c>
      <c r="L1" s="3" t="s">
        <v>113</v>
      </c>
      <c r="M1" s="13"/>
      <c r="N1" s="14"/>
      <c r="O1" s="14"/>
    </row>
    <row r="2" spans="1:15" x14ac:dyDescent="0.4">
      <c r="A2" s="7">
        <v>1</v>
      </c>
      <c r="B2" s="7" t="s">
        <v>82</v>
      </c>
      <c r="C2" s="7" t="s">
        <v>83</v>
      </c>
      <c r="D2" s="7">
        <f>'Plate 1'!N9</f>
        <v>-1.1092150170648464E-2</v>
      </c>
      <c r="E2" s="7">
        <f>'Plate 2'!N9</f>
        <v>-3.4343244260444113E-2</v>
      </c>
      <c r="F2" s="7">
        <f>'Plate 3'!N9</f>
        <v>-2.8755239302076224E-2</v>
      </c>
      <c r="G2" s="7">
        <f>AVERAGE(D2:F2)</f>
        <v>-2.4730211244389597E-2</v>
      </c>
      <c r="H2" s="7">
        <f>STDEV(D2:F2)</f>
        <v>1.2136885195222297E-2</v>
      </c>
      <c r="I2" s="7">
        <f>G2*40</f>
        <v>-0.98920844977558386</v>
      </c>
      <c r="L2" s="9" t="s">
        <v>116</v>
      </c>
      <c r="M2" s="3"/>
      <c r="N2" s="3"/>
      <c r="O2" s="3"/>
    </row>
    <row r="3" spans="1:15" x14ac:dyDescent="0.4">
      <c r="A3" s="7">
        <v>2</v>
      </c>
      <c r="B3" s="7" t="s">
        <v>85</v>
      </c>
      <c r="C3" s="7" t="s">
        <v>86</v>
      </c>
      <c r="D3" s="7">
        <f>'Plate 1'!N10</f>
        <v>-4.2662116040955632E-4</v>
      </c>
      <c r="E3" s="7">
        <f>'Plate 2'!N10</f>
        <v>-1.2702295822356042E-2</v>
      </c>
      <c r="F3" s="7">
        <f>'Plate 3'!N10</f>
        <v>-2.7293108490106247E-2</v>
      </c>
      <c r="G3" s="7">
        <f t="shared" ref="G3:G66" si="0">AVERAGE(D3:F3)</f>
        <v>-1.3474008490957283E-2</v>
      </c>
      <c r="H3" s="7">
        <f t="shared" ref="H3:H66" si="1">STDEV(D3:F3)</f>
        <v>1.3449858389267447E-2</v>
      </c>
      <c r="I3" s="7">
        <f t="shared" ref="I3:I66" si="2">G3*40</f>
        <v>-0.53896033963829126</v>
      </c>
      <c r="M3" s="3"/>
      <c r="N3" s="10"/>
      <c r="O3" s="11"/>
    </row>
    <row r="4" spans="1:15" x14ac:dyDescent="0.4">
      <c r="A4" s="7">
        <v>3</v>
      </c>
      <c r="B4" s="7" t="s">
        <v>88</v>
      </c>
      <c r="C4" s="7" t="s">
        <v>89</v>
      </c>
      <c r="D4" s="7">
        <f>'Plate 1'!N11</f>
        <v>2.1331058020477816E-3</v>
      </c>
      <c r="E4" s="7">
        <f>'Plate 2'!N11</f>
        <v>-7.9977418140760263E-3</v>
      </c>
      <c r="F4" s="7">
        <f>'Plate 3'!N11</f>
        <v>-3.8015401111219413E-2</v>
      </c>
      <c r="G4" s="7">
        <f t="shared" si="0"/>
        <v>-1.4626679041082552E-2</v>
      </c>
      <c r="H4" s="7">
        <f t="shared" si="1"/>
        <v>2.0879002811697224E-2</v>
      </c>
      <c r="I4" s="7">
        <f t="shared" si="2"/>
        <v>-0.58506716164330208</v>
      </c>
      <c r="M4" s="3"/>
      <c r="N4" s="10"/>
      <c r="O4" s="11"/>
    </row>
    <row r="5" spans="1:15" x14ac:dyDescent="0.4">
      <c r="A5" s="7">
        <v>4</v>
      </c>
      <c r="B5" s="7" t="s">
        <v>91</v>
      </c>
      <c r="C5" s="7" t="s">
        <v>92</v>
      </c>
      <c r="D5" s="7">
        <f>'Plate 1'!N12</f>
        <v>-8.5324232081911266E-3</v>
      </c>
      <c r="E5" s="7">
        <f>'Plate 2'!N12</f>
        <v>-2.8697779450508092E-2</v>
      </c>
      <c r="F5" s="7">
        <f>'Plate 3'!N12</f>
        <v>-2.4368846866166293E-3</v>
      </c>
      <c r="G5" s="7">
        <f t="shared" si="0"/>
        <v>-1.3222362448438616E-2</v>
      </c>
      <c r="H5" s="7">
        <f t="shared" si="1"/>
        <v>1.3744282302395982E-2</v>
      </c>
      <c r="I5" s="7">
        <f t="shared" si="2"/>
        <v>-0.52889449793754462</v>
      </c>
      <c r="M5" s="3"/>
      <c r="N5" s="10"/>
      <c r="O5" s="11"/>
    </row>
    <row r="6" spans="1:15" x14ac:dyDescent="0.4">
      <c r="A6" s="7">
        <v>5</v>
      </c>
      <c r="B6" s="7" t="s">
        <v>94</v>
      </c>
      <c r="C6" s="7" t="s">
        <v>95</v>
      </c>
      <c r="D6" s="7">
        <f>'Plate 1'!N13</f>
        <v>-1.6638225255972697E-2</v>
      </c>
      <c r="E6" s="7">
        <f>'Plate 2'!N13</f>
        <v>-3.0579601053820099E-2</v>
      </c>
      <c r="F6" s="7">
        <f>'Plate 3'!N13</f>
        <v>-2.8755239302076224E-2</v>
      </c>
      <c r="G6" s="7">
        <f t="shared" si="0"/>
        <v>-2.5324355203956341E-2</v>
      </c>
      <c r="H6" s="7">
        <f t="shared" si="1"/>
        <v>7.5775137119803489E-3</v>
      </c>
      <c r="I6" s="7">
        <f t="shared" si="2"/>
        <v>-1.0129742081582536</v>
      </c>
      <c r="M6" s="12"/>
      <c r="N6" s="10"/>
      <c r="O6" s="11"/>
    </row>
    <row r="7" spans="1:15" x14ac:dyDescent="0.4">
      <c r="A7" s="7">
        <v>6</v>
      </c>
      <c r="B7" s="7" t="s">
        <v>97</v>
      </c>
      <c r="C7" s="7" t="s">
        <v>98</v>
      </c>
      <c r="D7" s="7">
        <f>'Plate 1'!N14</f>
        <v>6.1860068259385663E-2</v>
      </c>
      <c r="E7" s="7">
        <f>'Plate 2'!N14</f>
        <v>5.8336469702672186E-2</v>
      </c>
      <c r="F7" s="7">
        <f>'Plate 3'!N14</f>
        <v>1.4133931182376448E-2</v>
      </c>
      <c r="G7" s="7">
        <f t="shared" si="0"/>
        <v>4.4776823048144759E-2</v>
      </c>
      <c r="H7" s="7">
        <f t="shared" si="1"/>
        <v>2.659594053836218E-2</v>
      </c>
      <c r="I7" s="7">
        <f t="shared" si="2"/>
        <v>1.7910729219257904</v>
      </c>
      <c r="M7" s="3"/>
      <c r="N7" s="10"/>
      <c r="O7" s="11"/>
    </row>
    <row r="8" spans="1:15" x14ac:dyDescent="0.4">
      <c r="A8" s="7">
        <v>7</v>
      </c>
      <c r="B8" s="7" t="s">
        <v>100</v>
      </c>
      <c r="C8" s="7" t="s">
        <v>101</v>
      </c>
      <c r="D8" s="7">
        <f>'Plate 1'!N15</f>
        <v>0.17448805460750852</v>
      </c>
      <c r="E8" s="7">
        <f>'Plate 2'!N15</f>
        <v>0.19947308995107266</v>
      </c>
      <c r="F8" s="7">
        <f>'Plate 3'!N15</f>
        <v>0.16717028950190074</v>
      </c>
      <c r="G8" s="7">
        <f t="shared" si="0"/>
        <v>0.18037714468682731</v>
      </c>
      <c r="H8" s="7">
        <f t="shared" si="1"/>
        <v>1.6937495850523582E-2</v>
      </c>
      <c r="I8" s="7">
        <f t="shared" si="2"/>
        <v>7.2150857874730923</v>
      </c>
      <c r="M8" s="3"/>
      <c r="N8" s="10"/>
      <c r="O8" s="11"/>
    </row>
    <row r="9" spans="1:15" x14ac:dyDescent="0.4">
      <c r="A9" s="7">
        <v>8</v>
      </c>
      <c r="B9" s="7" t="s">
        <v>103</v>
      </c>
      <c r="C9" s="7" t="s">
        <v>104</v>
      </c>
      <c r="D9" s="7">
        <f>'Plate 1'!N16</f>
        <v>0.83148464163822522</v>
      </c>
      <c r="E9" s="7">
        <f>'Plate 2'!N16</f>
        <v>0.97995859992472722</v>
      </c>
      <c r="F9" s="7">
        <f>'Plate 3'!N16</f>
        <v>0.90213471098547604</v>
      </c>
      <c r="G9" s="7">
        <f t="shared" si="0"/>
        <v>0.90452598418280949</v>
      </c>
      <c r="H9" s="7">
        <f t="shared" si="1"/>
        <v>7.426585832631101E-2</v>
      </c>
      <c r="I9" s="7">
        <f t="shared" si="2"/>
        <v>36.18103936731238</v>
      </c>
      <c r="M9" s="3"/>
      <c r="N9" s="10"/>
      <c r="O9" s="11"/>
    </row>
    <row r="10" spans="1:15" x14ac:dyDescent="0.4">
      <c r="A10" s="7">
        <v>9</v>
      </c>
      <c r="B10" s="7" t="s">
        <v>104</v>
      </c>
      <c r="C10" s="7" t="s">
        <v>105</v>
      </c>
      <c r="D10" s="7">
        <f>'Plate 1'!N17</f>
        <v>6.9424061433447095</v>
      </c>
      <c r="E10" s="7">
        <f>'Plate 2'!N17</f>
        <v>7.7338163342115172</v>
      </c>
      <c r="F10" s="7">
        <f>'Plate 3'!N17</f>
        <v>7.2521688273710883</v>
      </c>
      <c r="G10" s="7">
        <f t="shared" si="0"/>
        <v>7.3094637683091053</v>
      </c>
      <c r="H10" s="7">
        <f t="shared" si="1"/>
        <v>0.39880390575416558</v>
      </c>
      <c r="I10" s="7">
        <f t="shared" si="2"/>
        <v>292.3785507323642</v>
      </c>
      <c r="M10" s="3"/>
      <c r="N10" s="10"/>
      <c r="O10" s="11"/>
    </row>
    <row r="11" spans="1:15" x14ac:dyDescent="0.4">
      <c r="A11" s="7">
        <v>10</v>
      </c>
      <c r="B11" s="7" t="s">
        <v>101</v>
      </c>
      <c r="C11" s="7" t="s">
        <v>102</v>
      </c>
      <c r="D11" s="7">
        <f>'Plate 1'!N18</f>
        <v>19.852815699658702</v>
      </c>
      <c r="E11" s="7">
        <f>'Plate 2'!N18</f>
        <v>22.611497929996236</v>
      </c>
      <c r="F11" s="7">
        <f>'Plate 3'!N18</f>
        <v>22.982259479481428</v>
      </c>
      <c r="G11" s="7">
        <f t="shared" si="0"/>
        <v>21.815524369712122</v>
      </c>
      <c r="H11" s="7">
        <f t="shared" si="1"/>
        <v>1.7098347944381391</v>
      </c>
      <c r="I11" s="7">
        <f t="shared" si="2"/>
        <v>872.62097478848489</v>
      </c>
      <c r="M11" s="3"/>
      <c r="N11" s="10"/>
      <c r="O11" s="11"/>
    </row>
    <row r="12" spans="1:15" x14ac:dyDescent="0.4">
      <c r="A12" s="7">
        <v>11</v>
      </c>
      <c r="B12" s="7" t="s">
        <v>98</v>
      </c>
      <c r="C12" s="7" t="s">
        <v>99</v>
      </c>
      <c r="D12" s="7">
        <f>'Plate 1'!N19</f>
        <v>18.245307167235495</v>
      </c>
      <c r="E12" s="7">
        <f>'Plate 2'!N19</f>
        <v>20.088445615355663</v>
      </c>
      <c r="F12" s="7">
        <f>'Plate 3'!N19</f>
        <v>19.906911004971242</v>
      </c>
      <c r="G12" s="7">
        <f t="shared" si="0"/>
        <v>19.413554595854134</v>
      </c>
      <c r="H12" s="7">
        <f t="shared" si="1"/>
        <v>1.0157953753327496</v>
      </c>
      <c r="I12" s="7">
        <f t="shared" si="2"/>
        <v>776.54218383416537</v>
      </c>
      <c r="M12" s="3"/>
      <c r="N12" s="10"/>
      <c r="O12" s="11"/>
    </row>
    <row r="13" spans="1:15" x14ac:dyDescent="0.4">
      <c r="A13" s="7">
        <v>12</v>
      </c>
      <c r="B13" s="7" t="s">
        <v>95</v>
      </c>
      <c r="C13" s="7" t="s">
        <v>96</v>
      </c>
      <c r="D13" s="7">
        <f>'Plate 1'!N20</f>
        <v>13.71117747440273</v>
      </c>
      <c r="E13" s="7">
        <f>'Plate 2'!N20</f>
        <v>13.826213774934137</v>
      </c>
      <c r="F13" s="7">
        <f>'Plate 3'!N20</f>
        <v>12.547519251389023</v>
      </c>
      <c r="G13" s="7">
        <f t="shared" si="0"/>
        <v>13.361636833575297</v>
      </c>
      <c r="H13" s="7">
        <f t="shared" si="1"/>
        <v>0.70738880103420232</v>
      </c>
      <c r="I13" s="7">
        <f t="shared" si="2"/>
        <v>534.46547334301181</v>
      </c>
      <c r="M13" s="12"/>
      <c r="N13" s="10"/>
      <c r="O13" s="11"/>
    </row>
    <row r="14" spans="1:15" x14ac:dyDescent="0.4">
      <c r="A14" s="7">
        <v>13</v>
      </c>
      <c r="B14" s="7" t="s">
        <v>92</v>
      </c>
      <c r="C14" s="7" t="s">
        <v>93</v>
      </c>
      <c r="D14" s="7">
        <f>'Plate 1'!N21</f>
        <v>4.9377133105802047</v>
      </c>
      <c r="E14" s="7">
        <f>'Plate 2'!N21</f>
        <v>5.6680466691757623</v>
      </c>
      <c r="F14" s="7">
        <f>'Plate 3'!N21</f>
        <v>5.9148065113558825</v>
      </c>
      <c r="G14" s="7">
        <f t="shared" si="0"/>
        <v>5.5068554970372832</v>
      </c>
      <c r="H14" s="7">
        <f t="shared" si="1"/>
        <v>0.50809913032010534</v>
      </c>
      <c r="I14" s="7">
        <f t="shared" si="2"/>
        <v>220.27421988149132</v>
      </c>
    </row>
    <row r="15" spans="1:15" x14ac:dyDescent="0.4">
      <c r="A15" s="7">
        <v>14</v>
      </c>
      <c r="B15" s="7" t="s">
        <v>89</v>
      </c>
      <c r="C15" s="7" t="s">
        <v>90</v>
      </c>
      <c r="D15" s="7">
        <f>'Plate 1'!N22</f>
        <v>2.8148464163822524</v>
      </c>
      <c r="E15" s="7">
        <f>'Plate 2'!N22</f>
        <v>3.1369966127211142</v>
      </c>
      <c r="F15" s="7">
        <f>'Plate 3'!N22</f>
        <v>3.3546154595964515</v>
      </c>
      <c r="G15" s="7">
        <f t="shared" si="0"/>
        <v>3.1021528295666059</v>
      </c>
      <c r="H15" s="7">
        <f t="shared" si="1"/>
        <v>0.27156623855236822</v>
      </c>
      <c r="I15" s="7">
        <f t="shared" si="2"/>
        <v>124.08611318266423</v>
      </c>
    </row>
    <row r="16" spans="1:15" x14ac:dyDescent="0.4">
      <c r="A16" s="7">
        <v>15</v>
      </c>
      <c r="B16" s="7" t="s">
        <v>86</v>
      </c>
      <c r="C16" s="7" t="s">
        <v>87</v>
      </c>
      <c r="D16" s="7">
        <f>'Plate 1'!N23</f>
        <v>1.2436006825938566</v>
      </c>
      <c r="E16" s="7">
        <f>'Plate 2'!N23</f>
        <v>1.4739367707941289</v>
      </c>
      <c r="F16" s="7">
        <f>'Plate 3'!N23</f>
        <v>1.4475095038502777</v>
      </c>
      <c r="G16" s="7">
        <f t="shared" si="0"/>
        <v>1.3883489857460878</v>
      </c>
      <c r="H16" s="7">
        <f t="shared" si="1"/>
        <v>0.12605020253303065</v>
      </c>
      <c r="I16" s="7">
        <f t="shared" si="2"/>
        <v>55.533959429843513</v>
      </c>
    </row>
    <row r="17" spans="1:12" x14ac:dyDescent="0.4">
      <c r="A17" s="7">
        <v>16</v>
      </c>
      <c r="B17" s="7" t="s">
        <v>83</v>
      </c>
      <c r="C17" s="7" t="s">
        <v>84</v>
      </c>
      <c r="D17" s="7">
        <f>'Plate 1'!N24</f>
        <v>0.70477815699658708</v>
      </c>
      <c r="E17" s="7">
        <f>'Plate 2'!N24</f>
        <v>0.7146217538577343</v>
      </c>
      <c r="F17" s="7">
        <f>'Plate 3'!N24</f>
        <v>0.73983819085680858</v>
      </c>
      <c r="G17" s="7">
        <f t="shared" si="0"/>
        <v>0.71974603390370995</v>
      </c>
      <c r="H17" s="7">
        <f t="shared" si="1"/>
        <v>1.8083007992647625E-2</v>
      </c>
      <c r="I17" s="7">
        <f t="shared" si="2"/>
        <v>28.789841356148397</v>
      </c>
    </row>
    <row r="18" spans="1:12" x14ac:dyDescent="0.4">
      <c r="A18" s="7">
        <v>17</v>
      </c>
      <c r="B18" s="7" t="s">
        <v>84</v>
      </c>
      <c r="C18" s="7" t="s">
        <v>9</v>
      </c>
      <c r="D18" s="7">
        <f>'Plate 1'!N25</f>
        <v>0.40998293515358364</v>
      </c>
      <c r="E18" s="7">
        <f>'Plate 2'!N25</f>
        <v>0.40976665412118934</v>
      </c>
      <c r="F18" s="7">
        <f>'Plate 3'!N25</f>
        <v>0.44156350521493321</v>
      </c>
      <c r="G18" s="7">
        <f t="shared" si="0"/>
        <v>0.4204376981632354</v>
      </c>
      <c r="H18" s="7">
        <f t="shared" si="1"/>
        <v>1.8295805176608573E-2</v>
      </c>
      <c r="I18" s="7">
        <f t="shared" si="2"/>
        <v>16.817507926529416</v>
      </c>
    </row>
    <row r="19" spans="1:12" x14ac:dyDescent="0.4">
      <c r="A19" s="7">
        <v>18</v>
      </c>
      <c r="B19" s="7" t="s">
        <v>87</v>
      </c>
      <c r="C19" s="7" t="s">
        <v>10</v>
      </c>
      <c r="D19" s="7">
        <f>'Plate 1'!N26</f>
        <v>0.19155290102389078</v>
      </c>
      <c r="E19" s="7">
        <f>'Plate 2'!N26</f>
        <v>0.20794128716597668</v>
      </c>
      <c r="F19" s="7">
        <f>'Plate 3'!N26</f>
        <v>0.19300126718003702</v>
      </c>
      <c r="G19" s="7">
        <f t="shared" si="0"/>
        <v>0.19749848512330148</v>
      </c>
      <c r="H19" s="7">
        <f t="shared" si="1"/>
        <v>9.0726802548884797E-3</v>
      </c>
      <c r="I19" s="7">
        <f t="shared" si="2"/>
        <v>7.8999394049320593</v>
      </c>
    </row>
    <row r="20" spans="1:12" x14ac:dyDescent="0.4">
      <c r="A20" s="7">
        <v>19</v>
      </c>
      <c r="B20" s="7" t="s">
        <v>90</v>
      </c>
      <c r="C20" s="7" t="s">
        <v>11</v>
      </c>
      <c r="D20" s="7">
        <f>'Plate 1'!N27</f>
        <v>0.1514505119453925</v>
      </c>
      <c r="E20" s="7">
        <f>'Plate 2'!N27</f>
        <v>0.15101618366578848</v>
      </c>
      <c r="F20" s="7">
        <f>'Plate 3'!N27</f>
        <v>0.16327127400331415</v>
      </c>
      <c r="G20" s="7">
        <f t="shared" si="0"/>
        <v>0.15524598987149837</v>
      </c>
      <c r="H20" s="7">
        <f t="shared" si="1"/>
        <v>6.9534918789696228E-3</v>
      </c>
      <c r="I20" s="7">
        <f t="shared" si="2"/>
        <v>6.2098395948599352</v>
      </c>
    </row>
    <row r="21" spans="1:12" x14ac:dyDescent="0.4">
      <c r="A21" s="7">
        <v>20</v>
      </c>
      <c r="B21" s="7" t="s">
        <v>93</v>
      </c>
      <c r="C21" s="7" t="s">
        <v>12</v>
      </c>
      <c r="D21" s="7">
        <f>'Plate 1'!N28</f>
        <v>0.14889078498293515</v>
      </c>
      <c r="E21" s="7">
        <f>'Plate 2'!N28</f>
        <v>0.16512984569062852</v>
      </c>
      <c r="F21" s="7">
        <f>'Plate 3'!N28</f>
        <v>0.15791012769275756</v>
      </c>
      <c r="G21" s="7">
        <f t="shared" si="0"/>
        <v>0.15731025278877375</v>
      </c>
      <c r="H21" s="7">
        <f t="shared" si="1"/>
        <v>8.1361330245000238E-3</v>
      </c>
      <c r="I21" s="7">
        <f t="shared" si="2"/>
        <v>6.2924101115509501</v>
      </c>
    </row>
    <row r="22" spans="1:12" x14ac:dyDescent="0.4">
      <c r="A22" s="7">
        <v>21</v>
      </c>
      <c r="B22" s="7" t="s">
        <v>96</v>
      </c>
      <c r="C22" s="7" t="s">
        <v>13</v>
      </c>
      <c r="D22" s="7">
        <f>'Plate 1'!N29</f>
        <v>9.5989761092150169E-2</v>
      </c>
      <c r="E22" s="7">
        <f>'Plate 2'!N29</f>
        <v>8.7034249153180282E-2</v>
      </c>
      <c r="F22" s="7">
        <f>'Plate 3'!N29</f>
        <v>8.6753094843551995E-2</v>
      </c>
      <c r="G22" s="7">
        <f t="shared" si="0"/>
        <v>8.9925701696294144E-2</v>
      </c>
      <c r="H22" s="7">
        <f t="shared" si="1"/>
        <v>5.2535106551531716E-3</v>
      </c>
      <c r="I22" s="7">
        <f t="shared" si="2"/>
        <v>3.5970280678517659</v>
      </c>
    </row>
    <row r="23" spans="1:12" x14ac:dyDescent="0.4">
      <c r="A23" s="7">
        <v>22</v>
      </c>
      <c r="B23" s="7" t="s">
        <v>99</v>
      </c>
      <c r="C23" s="7" t="s">
        <v>14</v>
      </c>
      <c r="D23" s="7">
        <f>'Plate 1'!N30</f>
        <v>6.1006825938566552E-2</v>
      </c>
      <c r="E23" s="7">
        <f>'Plate 2'!N30</f>
        <v>6.3041023710952201E-2</v>
      </c>
      <c r="F23" s="7">
        <f>'Plate 3'!N30</f>
        <v>1.8032946680963054E-2</v>
      </c>
      <c r="G23" s="7">
        <f t="shared" si="0"/>
        <v>4.7360265443493942E-2</v>
      </c>
      <c r="H23" s="7">
        <f t="shared" si="1"/>
        <v>2.5418560334795053E-2</v>
      </c>
      <c r="I23" s="7">
        <f t="shared" si="2"/>
        <v>1.8944106177397577</v>
      </c>
      <c r="J23">
        <f>SUM(I2:I23)</f>
        <v>2988.9345456911951</v>
      </c>
      <c r="K23" t="e">
        <f>J23/L2*100</f>
        <v>#VALUE!</v>
      </c>
    </row>
    <row r="24" spans="1:12" x14ac:dyDescent="0.4">
      <c r="A24">
        <v>23</v>
      </c>
      <c r="B24" t="s">
        <v>102</v>
      </c>
      <c r="C24" t="s">
        <v>15</v>
      </c>
      <c r="D24">
        <f>'Plate 1'!N31</f>
        <v>-2.9010238907849831E-2</v>
      </c>
      <c r="E24">
        <f>'Plate 2'!N31</f>
        <v>-4.7986450884456154E-2</v>
      </c>
      <c r="F24">
        <f>'Plate 3'!N31</f>
        <v>-4.288917048445267E-2</v>
      </c>
      <c r="G24">
        <f t="shared" si="0"/>
        <v>-3.996195342558622E-2</v>
      </c>
      <c r="H24">
        <f t="shared" si="1"/>
        <v>9.8209268924864361E-3</v>
      </c>
      <c r="I24" s="7">
        <f t="shared" si="2"/>
        <v>-1.5984781370234489</v>
      </c>
      <c r="L24" s="5"/>
    </row>
    <row r="25" spans="1:12" x14ac:dyDescent="0.4">
      <c r="A25">
        <v>24</v>
      </c>
      <c r="B25" t="s">
        <v>105</v>
      </c>
      <c r="C25" t="s">
        <v>16</v>
      </c>
      <c r="D25">
        <f>'Plate 1'!N32</f>
        <v>-2.773037542662116E-2</v>
      </c>
      <c r="E25">
        <f>'Plate 2'!N32</f>
        <v>-3.998870907038013E-2</v>
      </c>
      <c r="F25">
        <f>'Plate 3'!N32</f>
        <v>-3.9477531923189389E-2</v>
      </c>
      <c r="G25">
        <f t="shared" si="0"/>
        <v>-3.5732205473396894E-2</v>
      </c>
      <c r="H25">
        <f t="shared" si="1"/>
        <v>6.9344998804574788E-3</v>
      </c>
      <c r="I25" s="7">
        <f t="shared" si="2"/>
        <v>-1.4292882189358758</v>
      </c>
    </row>
    <row r="26" spans="1:12" x14ac:dyDescent="0.4">
      <c r="A26">
        <v>25</v>
      </c>
      <c r="B26" t="s">
        <v>16</v>
      </c>
      <c r="C26" t="s">
        <v>24</v>
      </c>
      <c r="D26">
        <f>'Plate 1'!N33</f>
        <v>-3.6689419795221841E-2</v>
      </c>
      <c r="E26">
        <f>'Plate 2'!N33</f>
        <v>4.5163718479488149E-2</v>
      </c>
      <c r="F26">
        <f>'Plate 3'!N33</f>
        <v>-3.6065893361926109E-2</v>
      </c>
      <c r="G26">
        <f t="shared" si="0"/>
        <v>-9.1971982258865995E-3</v>
      </c>
      <c r="H26">
        <f t="shared" si="1"/>
        <v>4.7078967120039637E-2</v>
      </c>
      <c r="I26" s="7">
        <f t="shared" si="2"/>
        <v>-0.36788792903546397</v>
      </c>
    </row>
    <row r="27" spans="1:12" x14ac:dyDescent="0.4">
      <c r="A27">
        <v>26</v>
      </c>
      <c r="B27" t="s">
        <v>15</v>
      </c>
      <c r="C27" t="s">
        <v>23</v>
      </c>
      <c r="D27">
        <f>'Plate 1'!N34</f>
        <v>-3.1569965870307165E-2</v>
      </c>
      <c r="E27">
        <f>'Plate 2'!N34</f>
        <v>-4.7986450884456154E-2</v>
      </c>
      <c r="F27">
        <f>'Plate 3'!N34</f>
        <v>-3.4116385612632805E-2</v>
      </c>
      <c r="G27">
        <f t="shared" si="0"/>
        <v>-3.7890934122465379E-2</v>
      </c>
      <c r="H27">
        <f t="shared" si="1"/>
        <v>8.8351942477092205E-3</v>
      </c>
      <c r="I27" s="7">
        <f t="shared" si="2"/>
        <v>-1.5156373648986152</v>
      </c>
    </row>
    <row r="28" spans="1:12" x14ac:dyDescent="0.4">
      <c r="A28">
        <v>27</v>
      </c>
      <c r="B28" t="s">
        <v>14</v>
      </c>
      <c r="C28" t="s">
        <v>22</v>
      </c>
      <c r="D28">
        <f>'Plate 1'!N35</f>
        <v>-1.0665529010238909E-2</v>
      </c>
      <c r="E28">
        <f>'Plate 2'!N35</f>
        <v>-2.1170493037260069E-2</v>
      </c>
      <c r="F28">
        <f>'Plate 3'!N35</f>
        <v>-3.3141631737986156E-2</v>
      </c>
      <c r="G28">
        <f t="shared" si="0"/>
        <v>-2.1659217928495043E-2</v>
      </c>
      <c r="H28">
        <f t="shared" si="1"/>
        <v>1.1246018738715774E-2</v>
      </c>
      <c r="I28" s="7">
        <f t="shared" si="2"/>
        <v>-0.86636871713980168</v>
      </c>
    </row>
    <row r="29" spans="1:12" x14ac:dyDescent="0.4">
      <c r="A29">
        <v>28</v>
      </c>
      <c r="B29" t="s">
        <v>13</v>
      </c>
      <c r="C29" t="s">
        <v>21</v>
      </c>
      <c r="D29">
        <f>'Plate 1'!N36</f>
        <v>1.9624573378839591E-2</v>
      </c>
      <c r="E29">
        <f>'Plate 2'!N36</f>
        <v>1.8818216033120061E-2</v>
      </c>
      <c r="F29">
        <f>'Plate 3'!N36</f>
        <v>1.0234915683789841E-2</v>
      </c>
      <c r="G29">
        <f t="shared" si="0"/>
        <v>1.6225901698583164E-2</v>
      </c>
      <c r="H29">
        <f t="shared" si="1"/>
        <v>5.2039877127387441E-3</v>
      </c>
      <c r="I29" s="7">
        <f t="shared" si="2"/>
        <v>0.64903606794332658</v>
      </c>
    </row>
    <row r="30" spans="1:12" x14ac:dyDescent="0.4">
      <c r="A30">
        <v>29</v>
      </c>
      <c r="B30" t="s">
        <v>12</v>
      </c>
      <c r="C30" t="s">
        <v>20</v>
      </c>
      <c r="D30">
        <f>'Plate 1'!N37</f>
        <v>0.14419795221843004</v>
      </c>
      <c r="E30">
        <f>'Plate 2'!N37</f>
        <v>0.14960481746330448</v>
      </c>
      <c r="F30">
        <f>'Plate 3'!N37</f>
        <v>0.14475095038502778</v>
      </c>
      <c r="G30">
        <f t="shared" si="0"/>
        <v>0.14618457335558743</v>
      </c>
      <c r="H30">
        <f t="shared" si="1"/>
        <v>2.9748956385636446E-3</v>
      </c>
      <c r="I30" s="7">
        <f t="shared" si="2"/>
        <v>5.8473829342234973</v>
      </c>
    </row>
    <row r="31" spans="1:12" x14ac:dyDescent="0.4">
      <c r="A31">
        <v>30</v>
      </c>
      <c r="B31" t="s">
        <v>11</v>
      </c>
      <c r="C31" t="s">
        <v>19</v>
      </c>
      <c r="D31">
        <f>'Plate 1'!N38</f>
        <v>1.8792662116040955</v>
      </c>
      <c r="E31">
        <f>'Plate 2'!N38</f>
        <v>2.1057583741061348</v>
      </c>
      <c r="F31">
        <f>'Plate 3'!N38</f>
        <v>2.193196217954966</v>
      </c>
      <c r="G31">
        <f t="shared" si="0"/>
        <v>2.0594069345550654</v>
      </c>
      <c r="H31">
        <f t="shared" si="1"/>
        <v>0.16201652441404465</v>
      </c>
      <c r="I31" s="7">
        <f t="shared" si="2"/>
        <v>82.376277382202616</v>
      </c>
    </row>
    <row r="32" spans="1:12" x14ac:dyDescent="0.4">
      <c r="A32">
        <v>31</v>
      </c>
      <c r="B32" t="s">
        <v>10</v>
      </c>
      <c r="C32" t="s">
        <v>18</v>
      </c>
      <c r="D32">
        <f>'Plate 1'!N39</f>
        <v>15.756825938566553</v>
      </c>
      <c r="E32">
        <f>'Plate 2'!N39</f>
        <v>17.830730146782084</v>
      </c>
      <c r="F32">
        <f>'Plate 3'!N39</f>
        <v>19.077395457646944</v>
      </c>
      <c r="G32">
        <f t="shared" si="0"/>
        <v>17.554983847665195</v>
      </c>
      <c r="H32">
        <f t="shared" si="1"/>
        <v>1.6773707100307134</v>
      </c>
      <c r="I32" s="7">
        <f t="shared" si="2"/>
        <v>702.19935390660783</v>
      </c>
    </row>
    <row r="33" spans="1:12" x14ac:dyDescent="0.4">
      <c r="A33">
        <v>32</v>
      </c>
      <c r="B33" t="s">
        <v>9</v>
      </c>
      <c r="C33" t="s">
        <v>17</v>
      </c>
      <c r="D33">
        <f>'Plate 1'!N40</f>
        <v>25.639505119453926</v>
      </c>
      <c r="E33">
        <f>'Plate 2'!N40</f>
        <v>27.958694015807303</v>
      </c>
      <c r="F33">
        <f>'Plate 3'!N40</f>
        <v>27.19417097182961</v>
      </c>
      <c r="G33">
        <f t="shared" si="0"/>
        <v>26.930790035696944</v>
      </c>
      <c r="H33">
        <f t="shared" si="1"/>
        <v>1.181814884988672</v>
      </c>
      <c r="I33" s="7">
        <f t="shared" si="2"/>
        <v>1077.2316014278776</v>
      </c>
    </row>
    <row r="34" spans="1:12" x14ac:dyDescent="0.4">
      <c r="A34">
        <v>33</v>
      </c>
      <c r="B34" t="s">
        <v>17</v>
      </c>
      <c r="C34" t="s">
        <v>25</v>
      </c>
      <c r="D34">
        <f>'Plate 1'!N41</f>
        <v>19.55716723549488</v>
      </c>
      <c r="E34">
        <f>'Plate 2'!N41</f>
        <v>21.455589010161837</v>
      </c>
      <c r="F34">
        <f>'Plate 3'!N41</f>
        <v>21.964616434350326</v>
      </c>
      <c r="G34">
        <f t="shared" si="0"/>
        <v>20.992457560002347</v>
      </c>
      <c r="H34">
        <f t="shared" si="1"/>
        <v>1.2687872029471907</v>
      </c>
      <c r="I34" s="7">
        <f t="shared" si="2"/>
        <v>839.69830240009389</v>
      </c>
    </row>
    <row r="35" spans="1:12" x14ac:dyDescent="0.4">
      <c r="A35">
        <v>34</v>
      </c>
      <c r="B35" t="s">
        <v>18</v>
      </c>
      <c r="C35" t="s">
        <v>26</v>
      </c>
      <c r="D35">
        <f>'Plate 1'!N42</f>
        <v>8.8886518771331051</v>
      </c>
      <c r="E35">
        <f>'Plate 2'!N42</f>
        <v>10.087034249153181</v>
      </c>
      <c r="F35">
        <f>'Plate 3'!N42</f>
        <v>10.388926795984013</v>
      </c>
      <c r="G35">
        <f t="shared" si="0"/>
        <v>9.7882043074234328</v>
      </c>
      <c r="H35">
        <f t="shared" si="1"/>
        <v>0.79352423314535747</v>
      </c>
      <c r="I35" s="7">
        <f t="shared" si="2"/>
        <v>391.52817229693733</v>
      </c>
    </row>
    <row r="36" spans="1:12" x14ac:dyDescent="0.4">
      <c r="A36">
        <v>35</v>
      </c>
      <c r="B36" t="s">
        <v>19</v>
      </c>
      <c r="C36" t="s">
        <v>27</v>
      </c>
      <c r="D36">
        <f>'Plate 1'!N43</f>
        <v>3.6339590443686007</v>
      </c>
      <c r="E36">
        <f>'Plate 2'!N43</f>
        <v>4.1183665788483257</v>
      </c>
      <c r="F36">
        <f>'Plate 3'!N43</f>
        <v>3.8103128959937611</v>
      </c>
      <c r="G36">
        <f t="shared" si="0"/>
        <v>3.8542128397368955</v>
      </c>
      <c r="H36">
        <f t="shared" si="1"/>
        <v>0.24516946926701391</v>
      </c>
      <c r="I36" s="7">
        <f t="shared" si="2"/>
        <v>154.16851358947582</v>
      </c>
    </row>
    <row r="37" spans="1:12" x14ac:dyDescent="0.4">
      <c r="A37">
        <v>36</v>
      </c>
      <c r="B37" t="s">
        <v>20</v>
      </c>
      <c r="C37" t="s">
        <v>28</v>
      </c>
      <c r="D37">
        <f>'Plate 1'!N44</f>
        <v>2.2282423208191124</v>
      </c>
      <c r="E37">
        <f>'Plate 2'!N44</f>
        <v>2.5004704554008281</v>
      </c>
      <c r="F37">
        <f>'Plate 3'!N44</f>
        <v>2.5241251583975046</v>
      </c>
      <c r="G37">
        <f t="shared" si="0"/>
        <v>2.4176126448724817</v>
      </c>
      <c r="H37">
        <f t="shared" si="1"/>
        <v>0.16442544197150213</v>
      </c>
      <c r="I37" s="7">
        <f t="shared" si="2"/>
        <v>96.704505794899262</v>
      </c>
    </row>
    <row r="38" spans="1:12" x14ac:dyDescent="0.4">
      <c r="A38">
        <v>37</v>
      </c>
      <c r="B38" t="s">
        <v>21</v>
      </c>
      <c r="C38" t="s">
        <v>29</v>
      </c>
      <c r="D38">
        <f>'Plate 1'!N45</f>
        <v>1.2798634812286689</v>
      </c>
      <c r="E38">
        <f>'Plate 2'!N45</f>
        <v>1.4635867519759127</v>
      </c>
      <c r="F38">
        <f>'Plate 3'!N45</f>
        <v>1.3914611560580952</v>
      </c>
      <c r="G38">
        <f t="shared" si="0"/>
        <v>1.3783037964208924</v>
      </c>
      <c r="H38">
        <f t="shared" si="1"/>
        <v>9.2565636917720642E-2</v>
      </c>
      <c r="I38" s="7">
        <f t="shared" si="2"/>
        <v>55.132151856835698</v>
      </c>
    </row>
    <row r="39" spans="1:12" x14ac:dyDescent="0.4">
      <c r="A39">
        <v>38</v>
      </c>
      <c r="B39" t="s">
        <v>22</v>
      </c>
      <c r="C39" t="s">
        <v>32</v>
      </c>
      <c r="D39">
        <f>'Plate 1'!N46</f>
        <v>0.7465870307167235</v>
      </c>
      <c r="E39">
        <f>'Plate 2'!N46</f>
        <v>0.85811065111027474</v>
      </c>
      <c r="F39">
        <f>'Plate 3'!N46</f>
        <v>0.82756603957500718</v>
      </c>
      <c r="G39">
        <f t="shared" si="0"/>
        <v>0.81075457380066851</v>
      </c>
      <c r="H39">
        <f t="shared" si="1"/>
        <v>5.763114186386168E-2</v>
      </c>
      <c r="I39" s="7">
        <f t="shared" si="2"/>
        <v>32.43018295202674</v>
      </c>
    </row>
    <row r="40" spans="1:12" x14ac:dyDescent="0.4">
      <c r="A40">
        <v>39</v>
      </c>
      <c r="B40" t="s">
        <v>23</v>
      </c>
      <c r="C40" t="s">
        <v>31</v>
      </c>
      <c r="D40">
        <f>'Plate 1'!N47</f>
        <v>0.37414675767918087</v>
      </c>
      <c r="E40">
        <f>'Plate 2'!N47</f>
        <v>0.43752352277004142</v>
      </c>
      <c r="F40">
        <f>'Plate 3'!N47</f>
        <v>0.36991909542840429</v>
      </c>
      <c r="G40">
        <f t="shared" si="0"/>
        <v>0.39386312529254219</v>
      </c>
      <c r="H40">
        <f t="shared" si="1"/>
        <v>3.7870054303454276E-2</v>
      </c>
      <c r="I40" s="7">
        <f t="shared" si="2"/>
        <v>15.754525011701688</v>
      </c>
    </row>
    <row r="41" spans="1:12" x14ac:dyDescent="0.4">
      <c r="A41">
        <v>40</v>
      </c>
      <c r="B41" t="s">
        <v>24</v>
      </c>
      <c r="C41" t="s">
        <v>33</v>
      </c>
      <c r="D41">
        <f>'Plate 1'!N48</f>
        <v>0.17534129692832764</v>
      </c>
      <c r="E41">
        <f>'Plate 2'!N48</f>
        <v>0.1858298833270606</v>
      </c>
      <c r="F41">
        <f>'Plate 3'!N48</f>
        <v>0.18032946680963055</v>
      </c>
      <c r="G41">
        <f t="shared" si="0"/>
        <v>0.1805002156883396</v>
      </c>
      <c r="H41">
        <f t="shared" si="1"/>
        <v>5.2463775641490764E-3</v>
      </c>
      <c r="I41" s="7">
        <f t="shared" si="2"/>
        <v>7.2200086275335842</v>
      </c>
    </row>
    <row r="42" spans="1:12" x14ac:dyDescent="0.4">
      <c r="A42">
        <v>41</v>
      </c>
      <c r="B42" t="s">
        <v>33</v>
      </c>
      <c r="C42" t="s">
        <v>40</v>
      </c>
      <c r="D42">
        <f>'Plate 1'!N49</f>
        <v>0.1825938566552901</v>
      </c>
      <c r="E42">
        <f>'Plate 2'!N49</f>
        <v>0.19617990214527664</v>
      </c>
      <c r="F42">
        <f>'Plate 3'!N49</f>
        <v>0.22370601423140654</v>
      </c>
      <c r="G42">
        <f t="shared" si="0"/>
        <v>0.20082659101065778</v>
      </c>
      <c r="H42">
        <f t="shared" si="1"/>
        <v>2.0946268479125341E-2</v>
      </c>
      <c r="I42" s="7">
        <f t="shared" si="2"/>
        <v>8.0330636404263114</v>
      </c>
    </row>
    <row r="43" spans="1:12" x14ac:dyDescent="0.4">
      <c r="A43">
        <v>42</v>
      </c>
      <c r="B43" t="s">
        <v>31</v>
      </c>
      <c r="C43" t="s">
        <v>39</v>
      </c>
      <c r="D43">
        <f>'Plate 1'!N50</f>
        <v>0.16168941979522183</v>
      </c>
      <c r="E43">
        <f>'Plate 2'!N50</f>
        <v>0.26533684606699287</v>
      </c>
      <c r="F43">
        <f>'Plate 3'!N50</f>
        <v>0.23832732235110632</v>
      </c>
      <c r="G43">
        <f t="shared" si="0"/>
        <v>0.22178452940444035</v>
      </c>
      <c r="H43">
        <f t="shared" si="1"/>
        <v>5.3767511027085386E-2</v>
      </c>
      <c r="I43" s="7">
        <f t="shared" si="2"/>
        <v>8.8713811761776142</v>
      </c>
    </row>
    <row r="44" spans="1:12" x14ac:dyDescent="0.4">
      <c r="A44">
        <v>43</v>
      </c>
      <c r="B44" t="s">
        <v>32</v>
      </c>
      <c r="C44" t="s">
        <v>30</v>
      </c>
      <c r="D44">
        <f>'Plate 1'!N51</f>
        <v>0.19795221843003413</v>
      </c>
      <c r="E44">
        <f>'Plate 2'!N51</f>
        <v>0.18630033872788859</v>
      </c>
      <c r="F44">
        <f>'Plate 3'!N51</f>
        <v>0.15888488156740421</v>
      </c>
      <c r="G44">
        <f t="shared" si="0"/>
        <v>0.18104581290844232</v>
      </c>
      <c r="H44">
        <f t="shared" si="1"/>
        <v>2.0056712930462243E-2</v>
      </c>
      <c r="I44" s="7">
        <f t="shared" si="2"/>
        <v>7.2418325163376931</v>
      </c>
    </row>
    <row r="45" spans="1:12" x14ac:dyDescent="0.4">
      <c r="A45">
        <v>44</v>
      </c>
      <c r="B45" t="s">
        <v>29</v>
      </c>
      <c r="C45" t="s">
        <v>38</v>
      </c>
      <c r="D45">
        <f>'Plate 1'!N52</f>
        <v>7.252559726962457E-2</v>
      </c>
      <c r="E45">
        <f>'Plate 2'!N52</f>
        <v>7.7625141136620252E-2</v>
      </c>
      <c r="F45">
        <f>'Plate 3'!N52</f>
        <v>6.7745394287942295E-2</v>
      </c>
      <c r="G45">
        <f t="shared" si="0"/>
        <v>7.2632044231395701E-2</v>
      </c>
      <c r="H45">
        <f t="shared" si="1"/>
        <v>4.9407335148986967E-3</v>
      </c>
      <c r="I45" s="7">
        <f t="shared" si="2"/>
        <v>2.9052817692558279</v>
      </c>
      <c r="J45">
        <f>SUM(I24:I45)</f>
        <v>3482.2139129835232</v>
      </c>
      <c r="K45" t="e">
        <f>J45/L24*100</f>
        <v>#DIV/0!</v>
      </c>
    </row>
    <row r="46" spans="1:12" x14ac:dyDescent="0.4">
      <c r="A46" s="6">
        <v>45</v>
      </c>
      <c r="B46" s="6" t="s">
        <v>28</v>
      </c>
      <c r="C46" s="6" t="s">
        <v>37</v>
      </c>
      <c r="D46" s="6">
        <f>'Plate 1'!N53</f>
        <v>-1.7918088737201365E-2</v>
      </c>
      <c r="E46" s="6">
        <f>'Plate 2'!N53</f>
        <v>-2.6815957847196085E-2</v>
      </c>
      <c r="F46" s="6">
        <f>'Plate 3'!N53</f>
        <v>-2.8267862364752896E-2</v>
      </c>
      <c r="G46" s="6">
        <f t="shared" si="0"/>
        <v>-2.4333969649716781E-2</v>
      </c>
      <c r="H46" s="6">
        <f t="shared" si="1"/>
        <v>5.6035392917967797E-3</v>
      </c>
      <c r="I46" s="7">
        <f t="shared" si="2"/>
        <v>-0.9733587859886712</v>
      </c>
      <c r="L46" s="5"/>
    </row>
    <row r="47" spans="1:12" x14ac:dyDescent="0.4">
      <c r="A47" s="6">
        <v>46</v>
      </c>
      <c r="B47" s="6" t="s">
        <v>27</v>
      </c>
      <c r="C47" s="6" t="s">
        <v>36</v>
      </c>
      <c r="D47" s="6">
        <f>'Plate 1'!N54</f>
        <v>-1.9197952218430035E-2</v>
      </c>
      <c r="E47" s="6">
        <f>'Plate 2'!N54</f>
        <v>-3.6225065863756116E-2</v>
      </c>
      <c r="F47" s="6">
        <f>'Plate 3'!N54</f>
        <v>-2.4856223803489615E-2</v>
      </c>
      <c r="G47" s="6">
        <f t="shared" si="0"/>
        <v>-2.6759747295225258E-2</v>
      </c>
      <c r="H47" s="6">
        <f t="shared" si="1"/>
        <v>8.6716896297898086E-3</v>
      </c>
      <c r="I47" s="7">
        <f t="shared" si="2"/>
        <v>-1.0703898918090102</v>
      </c>
    </row>
    <row r="48" spans="1:12" x14ac:dyDescent="0.4">
      <c r="A48" s="6">
        <v>47</v>
      </c>
      <c r="B48" s="6" t="s">
        <v>26</v>
      </c>
      <c r="C48" s="6" t="s">
        <v>35</v>
      </c>
      <c r="D48" s="6">
        <f>'Plate 1'!N55</f>
        <v>-7.2525597269624577E-3</v>
      </c>
      <c r="E48" s="6">
        <f>'Plate 2'!N55</f>
        <v>-1.834776063229206E-2</v>
      </c>
      <c r="F48" s="6">
        <f>'Plate 3'!N55</f>
        <v>-2.4856223803489615E-2</v>
      </c>
      <c r="G48" s="6">
        <f t="shared" si="0"/>
        <v>-1.6818848054248044E-2</v>
      </c>
      <c r="H48" s="6">
        <f t="shared" si="1"/>
        <v>8.9008666703461557E-3</v>
      </c>
      <c r="I48" s="7">
        <f t="shared" si="2"/>
        <v>-0.6727539221699218</v>
      </c>
    </row>
    <row r="49" spans="1:9" x14ac:dyDescent="0.4">
      <c r="A49" s="6">
        <v>48</v>
      </c>
      <c r="B49" s="6" t="s">
        <v>25</v>
      </c>
      <c r="C49" s="6" t="s">
        <v>34</v>
      </c>
      <c r="D49" s="6">
        <f>'Plate 1'!N56</f>
        <v>1.7491467576791809E-2</v>
      </c>
      <c r="E49" s="6">
        <f>'Plate 2'!N56</f>
        <v>-7.9977418140760263E-3</v>
      </c>
      <c r="F49" s="6">
        <f>'Plate 3'!N56</f>
        <v>1.2671800370406472E-2</v>
      </c>
      <c r="G49" s="6">
        <f t="shared" si="0"/>
        <v>7.3885087110407517E-3</v>
      </c>
      <c r="H49" s="6">
        <f t="shared" si="1"/>
        <v>1.3541042312588746E-2</v>
      </c>
      <c r="I49" s="7">
        <f t="shared" si="2"/>
        <v>0.29554034844163007</v>
      </c>
    </row>
    <row r="50" spans="1:9" x14ac:dyDescent="0.4">
      <c r="A50" s="6">
        <v>49</v>
      </c>
      <c r="B50" s="6" t="s">
        <v>34</v>
      </c>
      <c r="C50" s="6" t="s">
        <v>41</v>
      </c>
      <c r="D50" s="6">
        <f>'Plate 1'!N57</f>
        <v>0.15656996587030717</v>
      </c>
      <c r="E50" s="6">
        <f>'Plate 2'!N57</f>
        <v>0.11102747459540836</v>
      </c>
      <c r="F50" s="6">
        <f>'Plate 3'!N57</f>
        <v>0.12476849595477141</v>
      </c>
      <c r="G50" s="6">
        <f t="shared" si="0"/>
        <v>0.13078864547349564</v>
      </c>
      <c r="H50" s="6">
        <f t="shared" si="1"/>
        <v>2.336046399479054E-2</v>
      </c>
      <c r="I50" s="7">
        <f t="shared" si="2"/>
        <v>5.2315458189398258</v>
      </c>
    </row>
    <row r="51" spans="1:9" x14ac:dyDescent="0.4">
      <c r="A51" s="6">
        <v>50</v>
      </c>
      <c r="B51" s="6" t="s">
        <v>35</v>
      </c>
      <c r="C51" s="6" t="s">
        <v>42</v>
      </c>
      <c r="D51" s="6">
        <f>'Plate 1'!N58</f>
        <v>0.18131399317406144</v>
      </c>
      <c r="E51" s="6">
        <f>'Plate 2'!N58</f>
        <v>0.19194580353782462</v>
      </c>
      <c r="F51" s="6">
        <f>'Plate 3'!N58</f>
        <v>0.24710010722292619</v>
      </c>
      <c r="G51" s="6">
        <f t="shared" si="0"/>
        <v>0.20678663464493741</v>
      </c>
      <c r="H51" s="6">
        <f t="shared" si="1"/>
        <v>3.5314882151508797E-2</v>
      </c>
      <c r="I51" s="7">
        <f t="shared" si="2"/>
        <v>8.2714653857974962</v>
      </c>
    </row>
    <row r="52" spans="1:9" x14ac:dyDescent="0.4">
      <c r="A52" s="6">
        <v>51</v>
      </c>
      <c r="B52" s="6" t="s">
        <v>36</v>
      </c>
      <c r="C52" s="6" t="s">
        <v>43</v>
      </c>
      <c r="D52" s="6">
        <f>'Plate 1'!N59</f>
        <v>0.44197952218430037</v>
      </c>
      <c r="E52" s="6">
        <f>'Plate 2'!N59</f>
        <v>0.48080541964621754</v>
      </c>
      <c r="F52" s="6">
        <f>'Plate 3'!N59</f>
        <v>0.48835169119797245</v>
      </c>
      <c r="G52" s="6">
        <f t="shared" si="0"/>
        <v>0.47037887767616343</v>
      </c>
      <c r="H52" s="6">
        <f t="shared" si="1"/>
        <v>2.4882304914298371E-2</v>
      </c>
      <c r="I52" s="7">
        <f t="shared" si="2"/>
        <v>18.815155107046536</v>
      </c>
    </row>
    <row r="53" spans="1:9" x14ac:dyDescent="0.4">
      <c r="A53" s="6">
        <v>52</v>
      </c>
      <c r="B53" s="6" t="s">
        <v>37</v>
      </c>
      <c r="C53" s="6" t="s">
        <v>44</v>
      </c>
      <c r="D53" s="6">
        <f>'Plate 1'!N60</f>
        <v>1.3284982935153584</v>
      </c>
      <c r="E53" s="6">
        <f>'Plate 2'!N60</f>
        <v>1.6014301844185173</v>
      </c>
      <c r="F53" s="6">
        <f>'Plate 3'!N60</f>
        <v>1.4460473730383077</v>
      </c>
      <c r="G53" s="6">
        <f t="shared" si="0"/>
        <v>1.4586586169907279</v>
      </c>
      <c r="H53" s="6">
        <f t="shared" si="1"/>
        <v>0.13690228951158573</v>
      </c>
      <c r="I53" s="7">
        <f t="shared" si="2"/>
        <v>58.346344679629112</v>
      </c>
    </row>
    <row r="54" spans="1:9" x14ac:dyDescent="0.4">
      <c r="A54" s="6">
        <v>53</v>
      </c>
      <c r="B54" s="6" t="s">
        <v>38</v>
      </c>
      <c r="C54" s="6" t="s">
        <v>45</v>
      </c>
      <c r="D54" s="6">
        <f>'Plate 1'!N61</f>
        <v>3.3430034129692832</v>
      </c>
      <c r="E54" s="6">
        <f>'Plate 2'!N61</f>
        <v>4.2872600677455779</v>
      </c>
      <c r="F54" s="6">
        <f>'Plate 3'!N61</f>
        <v>5.4449751437761957</v>
      </c>
      <c r="G54" s="6">
        <f t="shared" si="0"/>
        <v>4.3584128748303526</v>
      </c>
      <c r="H54" s="6">
        <f t="shared" si="1"/>
        <v>1.052790734545513</v>
      </c>
      <c r="I54" s="7">
        <f t="shared" si="2"/>
        <v>174.33651499321411</v>
      </c>
    </row>
    <row r="55" spans="1:9" x14ac:dyDescent="0.4">
      <c r="A55" s="6">
        <v>54</v>
      </c>
      <c r="B55" s="6" t="s">
        <v>30</v>
      </c>
      <c r="C55" s="6" t="s">
        <v>46</v>
      </c>
      <c r="D55" s="6">
        <f>'Plate 1'!N62</f>
        <v>7.0806313993174061</v>
      </c>
      <c r="E55" s="6">
        <f>'Plate 2'!N62</f>
        <v>7.9474030861874301</v>
      </c>
      <c r="F55" s="6">
        <f>'Plate 3'!N62</f>
        <v>7.9481430938687971</v>
      </c>
      <c r="G55" s="6">
        <f t="shared" si="0"/>
        <v>7.6587258597912111</v>
      </c>
      <c r="H55" s="6">
        <f t="shared" si="1"/>
        <v>0.50064462528396014</v>
      </c>
      <c r="I55" s="7">
        <f t="shared" si="2"/>
        <v>306.34903439164844</v>
      </c>
    </row>
    <row r="56" spans="1:9" x14ac:dyDescent="0.4">
      <c r="A56" s="6">
        <v>55</v>
      </c>
      <c r="B56" s="6" t="s">
        <v>39</v>
      </c>
      <c r="C56" s="6" t="s">
        <v>47</v>
      </c>
      <c r="D56" s="6">
        <f>'Plate 1'!N63</f>
        <v>5.8425767918088738</v>
      </c>
      <c r="E56" s="6">
        <f>'Plate 2'!N63</f>
        <v>8.2767218667670317</v>
      </c>
      <c r="F56" s="6">
        <f>'Plate 3'!N63</f>
        <v>6.8939467784384441</v>
      </c>
      <c r="G56" s="6">
        <f t="shared" si="0"/>
        <v>7.004415145671449</v>
      </c>
      <c r="H56" s="6">
        <f t="shared" si="1"/>
        <v>1.2208267717432768</v>
      </c>
      <c r="I56" s="7">
        <f t="shared" si="2"/>
        <v>280.17660582685795</v>
      </c>
    </row>
    <row r="57" spans="1:9" x14ac:dyDescent="0.4">
      <c r="A57" s="6">
        <v>56</v>
      </c>
      <c r="B57" s="6" t="s">
        <v>40</v>
      </c>
      <c r="C57" s="6" t="s">
        <v>48</v>
      </c>
      <c r="D57" s="6">
        <f>'Plate 1'!N64</f>
        <v>3.7197098976109215</v>
      </c>
      <c r="E57" s="6">
        <f>'Plate 2'!N64</f>
        <v>4.0962551750094089</v>
      </c>
      <c r="F57" s="6">
        <f>'Plate 3'!N64</f>
        <v>3.9331318841992395</v>
      </c>
      <c r="G57" s="6">
        <f t="shared" si="0"/>
        <v>3.9163656522731904</v>
      </c>
      <c r="H57" s="6">
        <f t="shared" si="1"/>
        <v>0.18883171445105434</v>
      </c>
      <c r="I57" s="7">
        <f t="shared" si="2"/>
        <v>156.65462609092762</v>
      </c>
    </row>
    <row r="58" spans="1:9" x14ac:dyDescent="0.4">
      <c r="A58" s="6">
        <v>57</v>
      </c>
      <c r="B58" s="6" t="s">
        <v>48</v>
      </c>
      <c r="C58" s="6" t="s">
        <v>56</v>
      </c>
      <c r="D58" s="6">
        <f>'Plate 1'!N65</f>
        <v>1.6749146757679181</v>
      </c>
      <c r="E58" s="6">
        <f>'Plate 2'!N65</f>
        <v>1.6705871283402334</v>
      </c>
      <c r="F58" s="6">
        <f>'Plate 3'!N65</f>
        <v>1.5698411151184324</v>
      </c>
      <c r="G58" s="6">
        <f t="shared" si="0"/>
        <v>1.6384476397421945</v>
      </c>
      <c r="H58" s="6">
        <f t="shared" si="1"/>
        <v>5.9454380262499454E-2</v>
      </c>
      <c r="I58" s="7">
        <f t="shared" si="2"/>
        <v>65.537905589687782</v>
      </c>
    </row>
    <row r="59" spans="1:9" x14ac:dyDescent="0.4">
      <c r="A59" s="6">
        <v>58</v>
      </c>
      <c r="B59" s="6" t="s">
        <v>47</v>
      </c>
      <c r="C59" s="6" t="s">
        <v>55</v>
      </c>
      <c r="D59" s="6">
        <f>'Plate 1'!N66</f>
        <v>0.54394197952218426</v>
      </c>
      <c r="E59" s="6">
        <f>'Plate 2'!N66</f>
        <v>0.65158073014678208</v>
      </c>
      <c r="F59" s="6">
        <f>'Plate 3'!N66</f>
        <v>0.7032849205575592</v>
      </c>
      <c r="G59" s="6">
        <f t="shared" si="0"/>
        <v>0.63293587674217511</v>
      </c>
      <c r="H59" s="6">
        <f t="shared" si="1"/>
        <v>8.1291242660635574E-2</v>
      </c>
      <c r="I59" s="7">
        <f t="shared" si="2"/>
        <v>25.317435069687004</v>
      </c>
    </row>
    <row r="60" spans="1:9" x14ac:dyDescent="0.4">
      <c r="A60" s="6">
        <v>59</v>
      </c>
      <c r="B60" s="6" t="s">
        <v>46</v>
      </c>
      <c r="C60" s="6" t="s">
        <v>54</v>
      </c>
      <c r="D60" s="6">
        <f>'Plate 1'!N67</f>
        <v>0.31697952218430037</v>
      </c>
      <c r="E60" s="6">
        <f>'Plate 2'!N67</f>
        <v>0.34719608581106515</v>
      </c>
      <c r="F60" s="6">
        <f>'Plate 3'!N67</f>
        <v>0.37771712642557753</v>
      </c>
      <c r="G60" s="6">
        <f t="shared" si="0"/>
        <v>0.34729757814031431</v>
      </c>
      <c r="H60" s="6">
        <f t="shared" si="1"/>
        <v>3.0368929315373876E-2</v>
      </c>
      <c r="I60" s="7">
        <f t="shared" si="2"/>
        <v>13.891903125612572</v>
      </c>
    </row>
    <row r="61" spans="1:9" x14ac:dyDescent="0.4">
      <c r="A61" s="6">
        <v>60</v>
      </c>
      <c r="B61" s="6" t="s">
        <v>45</v>
      </c>
      <c r="C61" s="6" t="s">
        <v>53</v>
      </c>
      <c r="D61" s="6">
        <f>'Plate 1'!N68</f>
        <v>0.15912969283276451</v>
      </c>
      <c r="E61" s="6">
        <f>'Plate 2'!N68</f>
        <v>0.16465939028980053</v>
      </c>
      <c r="F61" s="6">
        <f>'Plate 3'!N68</f>
        <v>0.18617799005751046</v>
      </c>
      <c r="G61" s="6">
        <f t="shared" si="0"/>
        <v>0.1699890243933585</v>
      </c>
      <c r="H61" s="6">
        <f t="shared" si="1"/>
        <v>1.4290078566890591E-2</v>
      </c>
      <c r="I61" s="7">
        <f t="shared" si="2"/>
        <v>6.79956097573434</v>
      </c>
    </row>
    <row r="62" spans="1:9" x14ac:dyDescent="0.4">
      <c r="A62" s="6">
        <v>61</v>
      </c>
      <c r="B62" s="6" t="s">
        <v>44</v>
      </c>
      <c r="C62" s="6" t="s">
        <v>52</v>
      </c>
      <c r="D62" s="6">
        <f>'Plate 1'!N69</f>
        <v>7.3378839590443681E-2</v>
      </c>
      <c r="E62" s="6">
        <f>'Plate 2'!N69</f>
        <v>7.6213774934136252E-2</v>
      </c>
      <c r="F62" s="6">
        <f>'Plate 3'!N69</f>
        <v>7.7980309971732137E-2</v>
      </c>
      <c r="G62" s="6">
        <f t="shared" si="0"/>
        <v>7.5857641498770695E-2</v>
      </c>
      <c r="H62" s="6">
        <f t="shared" si="1"/>
        <v>2.3213155074887364E-3</v>
      </c>
      <c r="I62" s="7">
        <f t="shared" si="2"/>
        <v>3.034305659950828</v>
      </c>
    </row>
    <row r="63" spans="1:9" x14ac:dyDescent="0.4">
      <c r="A63" s="6">
        <v>62</v>
      </c>
      <c r="B63" s="6" t="s">
        <v>43</v>
      </c>
      <c r="C63" s="6" t="s">
        <v>51</v>
      </c>
      <c r="D63" s="6">
        <f>'Plate 1'!N70</f>
        <v>3.9249146757679182E-2</v>
      </c>
      <c r="E63" s="6">
        <f>'Plate 2'!N70</f>
        <v>2.9168234851336093E-2</v>
      </c>
      <c r="F63" s="6">
        <f>'Plate 3'!N70</f>
        <v>2.1931962179549663E-2</v>
      </c>
      <c r="G63" s="6">
        <f t="shared" si="0"/>
        <v>3.0116447929521648E-2</v>
      </c>
      <c r="H63" s="6">
        <f t="shared" si="1"/>
        <v>8.6974451110359511E-3</v>
      </c>
      <c r="I63" s="7">
        <f t="shared" si="2"/>
        <v>1.204657917180866</v>
      </c>
    </row>
    <row r="64" spans="1:9" x14ac:dyDescent="0.4">
      <c r="A64" s="6">
        <v>63</v>
      </c>
      <c r="B64" s="6" t="s">
        <v>42</v>
      </c>
      <c r="C64" s="6" t="s">
        <v>50</v>
      </c>
      <c r="D64" s="6">
        <f>'Plate 1'!N71</f>
        <v>9.4283276450511946E-2</v>
      </c>
      <c r="E64" s="6">
        <f>'Plate 2'!N71</f>
        <v>9.2209258562288302E-2</v>
      </c>
      <c r="F64" s="6">
        <f>'Plate 3'!N71</f>
        <v>9.9424895213958461E-2</v>
      </c>
      <c r="G64" s="6">
        <f t="shared" si="0"/>
        <v>9.5305810075586236E-2</v>
      </c>
      <c r="H64" s="6">
        <f t="shared" si="1"/>
        <v>3.7149070423143989E-3</v>
      </c>
      <c r="I64" s="7">
        <f t="shared" si="2"/>
        <v>3.8122324030234496</v>
      </c>
    </row>
    <row r="65" spans="1:12" x14ac:dyDescent="0.4">
      <c r="A65" s="6">
        <v>64</v>
      </c>
      <c r="B65" s="6" t="s">
        <v>41</v>
      </c>
      <c r="C65" s="6" t="s">
        <v>49</v>
      </c>
      <c r="D65" s="6">
        <f>'Plate 1'!N72</f>
        <v>0.11902730375426621</v>
      </c>
      <c r="E65" s="6">
        <f>'Plate 2'!N72</f>
        <v>0.11432066240120436</v>
      </c>
      <c r="F65" s="6">
        <f>'Plate 3'!N72</f>
        <v>0.10576079539916171</v>
      </c>
      <c r="G65" s="6">
        <f t="shared" si="0"/>
        <v>0.11303625385154409</v>
      </c>
      <c r="H65" s="6">
        <f t="shared" si="1"/>
        <v>6.7258709455240567E-3</v>
      </c>
      <c r="I65" s="7">
        <f t="shared" si="2"/>
        <v>4.521450154061764</v>
      </c>
    </row>
    <row r="66" spans="1:12" x14ac:dyDescent="0.4">
      <c r="A66" s="6">
        <v>65</v>
      </c>
      <c r="B66" s="6" t="s">
        <v>49</v>
      </c>
      <c r="C66" s="6" t="s">
        <v>57</v>
      </c>
      <c r="D66" s="6">
        <f>'Plate 1'!N73</f>
        <v>7.7645051194539252E-2</v>
      </c>
      <c r="E66" s="6">
        <f>'Plate 2'!N73</f>
        <v>5.9747835905156192E-2</v>
      </c>
      <c r="F66" s="6">
        <f>'Plate 3'!N73</f>
        <v>8.5290964031582012E-2</v>
      </c>
      <c r="G66" s="6">
        <f t="shared" si="0"/>
        <v>7.4227950377092483E-2</v>
      </c>
      <c r="H66" s="6">
        <f t="shared" si="1"/>
        <v>1.3109930667940159E-2</v>
      </c>
      <c r="I66" s="7">
        <f t="shared" si="2"/>
        <v>2.9691180150836995</v>
      </c>
    </row>
    <row r="67" spans="1:12" x14ac:dyDescent="0.4">
      <c r="A67" s="6">
        <v>66</v>
      </c>
      <c r="B67" s="6" t="s">
        <v>50</v>
      </c>
      <c r="C67" s="6" t="s">
        <v>58</v>
      </c>
      <c r="D67" s="6">
        <f>'Plate 1'!N74</f>
        <v>3.0716723549488054E-2</v>
      </c>
      <c r="E67" s="6">
        <f>'Plate 2'!N74</f>
        <v>2.9638690252164097E-2</v>
      </c>
      <c r="F67" s="6">
        <f>'Plate 3'!N74</f>
        <v>-7.310654059849887E-3</v>
      </c>
      <c r="G67" s="6">
        <f t="shared" ref="G67:G73" si="3">AVERAGE(D67:F67)</f>
        <v>1.7681586580600754E-2</v>
      </c>
      <c r="H67" s="6">
        <f t="shared" ref="H67:H73" si="4">STDEV(D67:F67)</f>
        <v>2.1650626044532276E-2</v>
      </c>
      <c r="I67" s="7">
        <f t="shared" ref="I67:I89" si="5">G67*40</f>
        <v>0.70726346322403022</v>
      </c>
      <c r="J67">
        <f>SUM(I46:I67)</f>
        <v>1133.5561624157815</v>
      </c>
      <c r="K67" t="e">
        <f>J67/L46*100</f>
        <v>#DIV/0!</v>
      </c>
    </row>
    <row r="68" spans="1:12" x14ac:dyDescent="0.4">
      <c r="A68">
        <v>67</v>
      </c>
      <c r="B68" t="s">
        <v>51</v>
      </c>
      <c r="C68" t="s">
        <v>59</v>
      </c>
      <c r="D68">
        <f>'Plate 1'!N75</f>
        <v>-3.0716723549488054E-2</v>
      </c>
      <c r="E68">
        <f>'Plate 2'!N75</f>
        <v>-4.939781708694016E-2</v>
      </c>
      <c r="F68">
        <f>'Plate 3'!N75</f>
        <v>-1.8520323618286382E-2</v>
      </c>
      <c r="G68">
        <f t="shared" si="3"/>
        <v>-3.2878288084904866E-2</v>
      </c>
      <c r="H68">
        <f t="shared" si="4"/>
        <v>1.5551822133025703E-2</v>
      </c>
      <c r="I68" s="7">
        <f t="shared" si="5"/>
        <v>-1.3151315233961947</v>
      </c>
      <c r="L68" s="5"/>
    </row>
    <row r="69" spans="1:12" x14ac:dyDescent="0.4">
      <c r="A69">
        <v>68</v>
      </c>
      <c r="B69" t="s">
        <v>52</v>
      </c>
      <c r="C69" t="s">
        <v>60</v>
      </c>
      <c r="D69">
        <f>'Plate 1'!N76</f>
        <v>-6.8259385665529011E-3</v>
      </c>
      <c r="E69">
        <f>'Plate 2'!N76</f>
        <v>4.2340986074520137E-2</v>
      </c>
      <c r="F69">
        <f>'Plate 3'!N76</f>
        <v>-3.8990154985866068E-2</v>
      </c>
      <c r="G69">
        <f t="shared" si="3"/>
        <v>-1.15836915929961E-3</v>
      </c>
      <c r="H69">
        <f t="shared" si="4"/>
        <v>4.0960708414108697E-2</v>
      </c>
      <c r="I69" s="7">
        <f t="shared" si="5"/>
        <v>-4.6334766371984401E-2</v>
      </c>
    </row>
    <row r="70" spans="1:12" x14ac:dyDescent="0.4">
      <c r="A70">
        <v>69</v>
      </c>
      <c r="B70" t="s">
        <v>53</v>
      </c>
      <c r="C70" t="s">
        <v>61</v>
      </c>
      <c r="D70">
        <f>'Plate 1'!N77</f>
        <v>-2.5597269624573378E-2</v>
      </c>
      <c r="E70">
        <f>'Plate 2'!N77</f>
        <v>-3.1990967256304105E-2</v>
      </c>
      <c r="F70">
        <f>'Plate 3'!N77</f>
        <v>-3.2654254800662828E-2</v>
      </c>
      <c r="G70">
        <f t="shared" si="3"/>
        <v>-3.0080830560513434E-2</v>
      </c>
      <c r="H70">
        <f t="shared" si="4"/>
        <v>3.8970150873894665E-3</v>
      </c>
      <c r="I70" s="7">
        <f t="shared" si="5"/>
        <v>-1.2032332224205373</v>
      </c>
    </row>
    <row r="71" spans="1:12" x14ac:dyDescent="0.4">
      <c r="A71">
        <v>70</v>
      </c>
      <c r="B71" t="s">
        <v>54</v>
      </c>
      <c r="C71" t="s">
        <v>62</v>
      </c>
      <c r="D71">
        <f>'Plate 1'!N78</f>
        <v>2.9863481228668942E-2</v>
      </c>
      <c r="E71">
        <f>'Plate 2'!N78</f>
        <v>2.4934136243884082E-2</v>
      </c>
      <c r="F71">
        <f>'Plate 3'!N78</f>
        <v>6.3359001852032358E-3</v>
      </c>
      <c r="G71">
        <f t="shared" si="3"/>
        <v>2.0377839219252087E-2</v>
      </c>
      <c r="H71">
        <f t="shared" si="4"/>
        <v>1.2407926876465485E-2</v>
      </c>
      <c r="I71" s="7">
        <f t="shared" si="5"/>
        <v>0.81511356877008345</v>
      </c>
    </row>
    <row r="72" spans="1:12" x14ac:dyDescent="0.4">
      <c r="A72">
        <v>71</v>
      </c>
      <c r="B72" t="s">
        <v>55</v>
      </c>
      <c r="C72" t="s">
        <v>63</v>
      </c>
      <c r="D72">
        <f>'Plate 1'!N79</f>
        <v>0.38566552901023893</v>
      </c>
      <c r="E72">
        <f>'Plate 2'!N79</f>
        <v>0.40741437711704931</v>
      </c>
      <c r="F72">
        <f>'Plate 3'!N79</f>
        <v>0.40257335022906715</v>
      </c>
      <c r="G72">
        <f t="shared" si="3"/>
        <v>0.39855108545211843</v>
      </c>
      <c r="H72">
        <f t="shared" si="4"/>
        <v>1.1418715293113712E-2</v>
      </c>
      <c r="I72" s="7">
        <f t="shared" si="5"/>
        <v>15.942043418084737</v>
      </c>
    </row>
    <row r="73" spans="1:12" x14ac:dyDescent="0.4">
      <c r="A73">
        <v>72</v>
      </c>
      <c r="B73" t="s">
        <v>56</v>
      </c>
      <c r="C73" t="s">
        <v>64</v>
      </c>
      <c r="D73">
        <f>'Plate 1'!N80</f>
        <v>1.8788395904436861</v>
      </c>
      <c r="E73">
        <f>'Plate 2'!N80</f>
        <v>1.6804666917576214</v>
      </c>
      <c r="F73">
        <f>'Plate 3'!N80</f>
        <v>1.032264353250804</v>
      </c>
      <c r="G73">
        <f t="shared" si="3"/>
        <v>1.5305235451507038</v>
      </c>
      <c r="H73">
        <f t="shared" si="4"/>
        <v>0.44275796827141839</v>
      </c>
      <c r="I73" s="7">
        <f t="shared" si="5"/>
        <v>61.220941806028151</v>
      </c>
    </row>
    <row r="74" spans="1:12" x14ac:dyDescent="0.4">
      <c r="A74">
        <v>73</v>
      </c>
      <c r="B74" t="s">
        <v>64</v>
      </c>
      <c r="C74" t="s">
        <v>72</v>
      </c>
      <c r="D74">
        <f>'Plate 1'!N81</f>
        <v>2.0601535836177476</v>
      </c>
      <c r="E74">
        <f>'Plate 2'!N81</f>
        <v>2.3009973654497555</v>
      </c>
      <c r="F74">
        <f>'Plate 3'!N81</f>
        <v>2.1780875328979432</v>
      </c>
      <c r="G74">
        <f t="shared" ref="G74:G89" si="6">AVERAGE(D74:F74)</f>
        <v>2.1797461606551489</v>
      </c>
      <c r="H74">
        <f t="shared" ref="H74:H89" si="7">STDEV(D74:F74)</f>
        <v>0.1204304575110204</v>
      </c>
      <c r="I74" s="7">
        <f t="shared" si="5"/>
        <v>87.18984642620596</v>
      </c>
    </row>
    <row r="75" spans="1:12" x14ac:dyDescent="0.4">
      <c r="A75">
        <v>74</v>
      </c>
      <c r="B75" t="s">
        <v>63</v>
      </c>
      <c r="C75" t="s">
        <v>71</v>
      </c>
      <c r="D75">
        <f>'Plate 1'!N82</f>
        <v>2.7448805460750854</v>
      </c>
      <c r="E75">
        <f>'Plate 2'!N82</f>
        <v>3.0033872788859619</v>
      </c>
      <c r="F75">
        <f>'Plate 3'!N82</f>
        <v>2.7756116580563406</v>
      </c>
      <c r="G75">
        <f t="shared" si="6"/>
        <v>2.8412931610057961</v>
      </c>
      <c r="H75">
        <f t="shared" si="7"/>
        <v>0.14121606707245801</v>
      </c>
      <c r="I75" s="7">
        <f t="shared" si="5"/>
        <v>113.65172644023184</v>
      </c>
    </row>
    <row r="76" spans="1:12" x14ac:dyDescent="0.4">
      <c r="A76">
        <v>75</v>
      </c>
      <c r="B76" t="s">
        <v>62</v>
      </c>
      <c r="C76" t="s">
        <v>70</v>
      </c>
      <c r="D76">
        <f>'Plate 1'!N83</f>
        <v>6.087883959044369</v>
      </c>
      <c r="E76">
        <f>'Plate 2'!N83</f>
        <v>6.8112532931878063</v>
      </c>
      <c r="F76">
        <f>'Plate 3'!N83</f>
        <v>6.8349741690223214</v>
      </c>
      <c r="G76">
        <f t="shared" si="6"/>
        <v>6.5780371404181652</v>
      </c>
      <c r="H76">
        <f t="shared" si="7"/>
        <v>0.42465076933373092</v>
      </c>
      <c r="I76" s="7">
        <f t="shared" si="5"/>
        <v>263.1214856167266</v>
      </c>
    </row>
    <row r="77" spans="1:12" x14ac:dyDescent="0.4">
      <c r="A77">
        <v>76</v>
      </c>
      <c r="B77" t="s">
        <v>61</v>
      </c>
      <c r="C77" t="s">
        <v>69</v>
      </c>
      <c r="D77">
        <f>'Plate 1'!N84</f>
        <v>12.60580204778157</v>
      </c>
      <c r="E77">
        <f>'Plate 2'!N84</f>
        <v>14.273146405720738</v>
      </c>
      <c r="F77">
        <f>'Plate 3'!N84</f>
        <v>14.266497709328393</v>
      </c>
      <c r="G77">
        <f t="shared" si="6"/>
        <v>13.715148720943567</v>
      </c>
      <c r="H77">
        <f t="shared" si="7"/>
        <v>0.96072815209747164</v>
      </c>
      <c r="I77" s="7">
        <f t="shared" si="5"/>
        <v>548.60594883774274</v>
      </c>
    </row>
    <row r="78" spans="1:12" x14ac:dyDescent="0.4">
      <c r="A78">
        <v>77</v>
      </c>
      <c r="B78" t="s">
        <v>60</v>
      </c>
      <c r="C78" t="s">
        <v>68</v>
      </c>
      <c r="D78">
        <f>'Plate 1'!N85</f>
        <v>12.397610921501707</v>
      </c>
      <c r="E78">
        <f>'Plate 2'!N85</f>
        <v>14.083082423786225</v>
      </c>
      <c r="F78">
        <f>'Plate 3'!N85</f>
        <v>14.47412028462813</v>
      </c>
      <c r="G78">
        <f t="shared" si="6"/>
        <v>13.651604543305353</v>
      </c>
      <c r="H78">
        <f t="shared" si="7"/>
        <v>1.1034503408835958</v>
      </c>
      <c r="I78" s="7">
        <f t="shared" si="5"/>
        <v>546.06418173221414</v>
      </c>
    </row>
    <row r="79" spans="1:12" x14ac:dyDescent="0.4">
      <c r="A79">
        <v>78</v>
      </c>
      <c r="B79" t="s">
        <v>59</v>
      </c>
      <c r="C79" t="s">
        <v>67</v>
      </c>
      <c r="D79">
        <f>'Plate 1'!N86</f>
        <v>8.6365187713310583</v>
      </c>
      <c r="E79">
        <f>'Plate 2'!N86</f>
        <v>9.7318404215280392</v>
      </c>
      <c r="F79">
        <f>'Plate 3'!N86</f>
        <v>9.5789063261526461</v>
      </c>
      <c r="G79">
        <f t="shared" si="6"/>
        <v>9.3157551730039145</v>
      </c>
      <c r="H79">
        <f t="shared" si="7"/>
        <v>0.59318527999284487</v>
      </c>
      <c r="I79" s="7">
        <f t="shared" si="5"/>
        <v>372.63020692015658</v>
      </c>
    </row>
    <row r="80" spans="1:12" x14ac:dyDescent="0.4">
      <c r="A80">
        <v>79</v>
      </c>
      <c r="B80" t="s">
        <v>58</v>
      </c>
      <c r="C80" t="s">
        <v>66</v>
      </c>
      <c r="D80">
        <f>'Plate 1'!N87</f>
        <v>3.2022184300341299</v>
      </c>
      <c r="E80">
        <f>'Plate 2'!N87</f>
        <v>3.6479111780203239</v>
      </c>
      <c r="F80">
        <f>'Plate 3'!N87</f>
        <v>3.6460668681158004</v>
      </c>
      <c r="G80">
        <f t="shared" si="6"/>
        <v>3.4987321587234184</v>
      </c>
      <c r="H80">
        <f t="shared" si="7"/>
        <v>0.25679007738944004</v>
      </c>
      <c r="I80" s="7">
        <f t="shared" si="5"/>
        <v>139.94928634893674</v>
      </c>
    </row>
    <row r="81" spans="1:11" x14ac:dyDescent="0.4">
      <c r="A81">
        <v>80</v>
      </c>
      <c r="B81" t="s">
        <v>57</v>
      </c>
      <c r="C81" t="s">
        <v>65</v>
      </c>
      <c r="D81">
        <f>'Plate 1'!N88</f>
        <v>1.3937713310580204</v>
      </c>
      <c r="E81">
        <f>'Plate 2'!N88</f>
        <v>1.4993413624388408</v>
      </c>
      <c r="F81">
        <f>'Plate 3'!N88</f>
        <v>1.5713032459304024</v>
      </c>
      <c r="G81">
        <f t="shared" si="6"/>
        <v>1.4881386464757547</v>
      </c>
      <c r="H81">
        <f t="shared" si="7"/>
        <v>8.9294573369695082E-2</v>
      </c>
      <c r="I81" s="7">
        <f t="shared" si="5"/>
        <v>59.525545859030188</v>
      </c>
    </row>
    <row r="82" spans="1:11" x14ac:dyDescent="0.4">
      <c r="A82">
        <v>81</v>
      </c>
      <c r="B82" t="s">
        <v>65</v>
      </c>
      <c r="C82" t="s">
        <v>73</v>
      </c>
      <c r="D82">
        <f>'Plate 1'!N89</f>
        <v>0.81996587030716728</v>
      </c>
      <c r="E82">
        <f>'Plate 2'!N89</f>
        <v>0.89904027098231087</v>
      </c>
      <c r="F82">
        <f>'Plate 3'!N89</f>
        <v>0.9767033823959449</v>
      </c>
      <c r="G82">
        <f t="shared" si="6"/>
        <v>0.89856984122847428</v>
      </c>
      <c r="H82">
        <f t="shared" si="7"/>
        <v>7.8369814993145784E-2</v>
      </c>
      <c r="I82" s="7">
        <f t="shared" si="5"/>
        <v>35.94279364913897</v>
      </c>
    </row>
    <row r="83" spans="1:11" x14ac:dyDescent="0.4">
      <c r="A83">
        <v>82</v>
      </c>
      <c r="B83" t="s">
        <v>66</v>
      </c>
      <c r="C83" t="s">
        <v>74</v>
      </c>
      <c r="D83">
        <f>'Plate 1'!N90</f>
        <v>0.37798634812286691</v>
      </c>
      <c r="E83">
        <f>'Plate 2'!N90</f>
        <v>0.42529168234851339</v>
      </c>
      <c r="F83">
        <f>'Plate 3'!N90</f>
        <v>0.36991909542840429</v>
      </c>
      <c r="G83">
        <f t="shared" si="6"/>
        <v>0.39106570863326146</v>
      </c>
      <c r="H83">
        <f t="shared" si="7"/>
        <v>2.9913761031955043E-2</v>
      </c>
      <c r="I83" s="7">
        <f t="shared" si="5"/>
        <v>15.642628345330458</v>
      </c>
    </row>
    <row r="84" spans="1:11" x14ac:dyDescent="0.4">
      <c r="A84">
        <v>83</v>
      </c>
      <c r="B84" t="s">
        <v>67</v>
      </c>
      <c r="C84" t="s">
        <v>75</v>
      </c>
      <c r="D84">
        <f>'Plate 1'!N91</f>
        <v>0.22226962457337884</v>
      </c>
      <c r="E84">
        <f>'Plate 2'!N91</f>
        <v>0.23946179902145279</v>
      </c>
      <c r="F84">
        <f>'Plate 3'!N91</f>
        <v>0.22711765279266982</v>
      </c>
      <c r="G84">
        <f t="shared" si="6"/>
        <v>0.22961635879583384</v>
      </c>
      <c r="H84">
        <f t="shared" si="7"/>
        <v>8.8642746082766115E-3</v>
      </c>
      <c r="I84" s="7">
        <f t="shared" si="5"/>
        <v>9.1846543518333537</v>
      </c>
    </row>
    <row r="85" spans="1:11" x14ac:dyDescent="0.4">
      <c r="A85">
        <v>84</v>
      </c>
      <c r="B85" t="s">
        <v>68</v>
      </c>
      <c r="C85" t="s">
        <v>76</v>
      </c>
      <c r="D85">
        <f>'Plate 1'!N92</f>
        <v>0.18472696245733788</v>
      </c>
      <c r="E85">
        <f>'Plate 2'!N92</f>
        <v>0.20041400075272864</v>
      </c>
      <c r="F85">
        <f>'Plate 3'!N92</f>
        <v>0.15011209669558434</v>
      </c>
      <c r="G85">
        <f t="shared" si="6"/>
        <v>0.17841768663521695</v>
      </c>
      <c r="H85">
        <f t="shared" si="7"/>
        <v>2.5737630213235232E-2</v>
      </c>
      <c r="I85" s="7">
        <f t="shared" si="5"/>
        <v>7.1367074654086782</v>
      </c>
    </row>
    <row r="86" spans="1:11" x14ac:dyDescent="0.4">
      <c r="A86">
        <v>85</v>
      </c>
      <c r="B86" t="s">
        <v>69</v>
      </c>
      <c r="C86" t="s">
        <v>77</v>
      </c>
      <c r="D86">
        <f>'Plate 1'!N93</f>
        <v>0.20520477815699659</v>
      </c>
      <c r="E86">
        <f>'Plate 2'!N93</f>
        <v>0.20982310876928867</v>
      </c>
      <c r="F86">
        <f>'Plate 3'!N93</f>
        <v>0.16717028950190074</v>
      </c>
      <c r="G86">
        <f t="shared" si="6"/>
        <v>0.19406605880939531</v>
      </c>
      <c r="H86">
        <f t="shared" si="7"/>
        <v>2.340660268797214E-2</v>
      </c>
      <c r="I86" s="7">
        <f t="shared" si="5"/>
        <v>7.7626423523758126</v>
      </c>
    </row>
    <row r="87" spans="1:11" x14ac:dyDescent="0.4">
      <c r="A87">
        <v>86</v>
      </c>
      <c r="B87" t="s">
        <v>70</v>
      </c>
      <c r="C87" t="s">
        <v>78</v>
      </c>
      <c r="D87">
        <f>'Plate 1'!N94</f>
        <v>0.21160409556313994</v>
      </c>
      <c r="E87">
        <f>'Plate 2'!N94</f>
        <v>0.20323673315769666</v>
      </c>
      <c r="F87">
        <f>'Plate 3'!N94</f>
        <v>0.21103421386100008</v>
      </c>
      <c r="G87">
        <f t="shared" si="6"/>
        <v>0.20862501419394555</v>
      </c>
      <c r="H87">
        <f t="shared" si="7"/>
        <v>4.6750797514917408E-3</v>
      </c>
      <c r="I87" s="7">
        <f t="shared" si="5"/>
        <v>8.3450005677578218</v>
      </c>
    </row>
    <row r="88" spans="1:11" x14ac:dyDescent="0.4">
      <c r="A88">
        <v>87</v>
      </c>
      <c r="B88" t="s">
        <v>71</v>
      </c>
      <c r="C88" t="s">
        <v>79</v>
      </c>
      <c r="D88">
        <f>'Plate 1'!N95</f>
        <v>9.2150170648464161E-2</v>
      </c>
      <c r="E88">
        <f>'Plate 2'!N95</f>
        <v>9.0327436958976298E-2</v>
      </c>
      <c r="F88">
        <f>'Plate 3'!N95</f>
        <v>9.26016180914319E-2</v>
      </c>
      <c r="G88">
        <f t="shared" si="6"/>
        <v>9.1693075232957458E-2</v>
      </c>
      <c r="H88">
        <f t="shared" si="7"/>
        <v>1.2040253817765631E-3</v>
      </c>
      <c r="I88" s="7">
        <f t="shared" si="5"/>
        <v>3.6677230093182982</v>
      </c>
    </row>
    <row r="89" spans="1:11" x14ac:dyDescent="0.4">
      <c r="A89">
        <v>88</v>
      </c>
      <c r="B89" t="s">
        <v>72</v>
      </c>
      <c r="C89" t="s">
        <v>80</v>
      </c>
      <c r="D89">
        <f>'Plate 1'!N96</f>
        <v>5.9300341296928329E-2</v>
      </c>
      <c r="E89">
        <f>'Plate 2'!N96</f>
        <v>6.398193451260821E-2</v>
      </c>
      <c r="F89">
        <f>'Plate 3'!N96</f>
        <v>4.0452285797836045E-2</v>
      </c>
      <c r="G89">
        <f t="shared" si="6"/>
        <v>5.457818720245753E-2</v>
      </c>
      <c r="H89">
        <f t="shared" si="7"/>
        <v>1.2455326034636303E-2</v>
      </c>
      <c r="I89" s="7">
        <f t="shared" si="5"/>
        <v>2.1831274880983011</v>
      </c>
      <c r="J89">
        <f>SUM(I68:I89)</f>
        <v>2296.0169046912001</v>
      </c>
      <c r="K89" t="e">
        <f>J89/L68*100</f>
        <v>#DIV/0!</v>
      </c>
    </row>
  </sheetData>
  <mergeCells count="1">
    <mergeCell ref="M1:O1"/>
  </mergeCells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3</vt:i4>
      </vt:variant>
    </vt:vector>
  </HeadingPairs>
  <TitlesOfParts>
    <vt:vector size="7" baseType="lpstr">
      <vt:lpstr>Plate 1</vt:lpstr>
      <vt:lpstr>Plate 2</vt:lpstr>
      <vt:lpstr>Plate 3</vt:lpstr>
      <vt:lpstr>Consolidated</vt:lpstr>
      <vt:lpstr>Chart 1</vt:lpstr>
      <vt:lpstr>Chart 2</vt:lpstr>
      <vt:lpstr>Chart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Allen, George Michael</cp:lastModifiedBy>
  <dcterms:created xsi:type="dcterms:W3CDTF">2010-07-22T23:26:34Z</dcterms:created>
  <dcterms:modified xsi:type="dcterms:W3CDTF">2023-04-18T23:39:43Z</dcterms:modified>
</cp:coreProperties>
</file>