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2 Batch 142 Water yr\"/>
    </mc:Choice>
  </mc:AlternateContent>
  <xr:revisionPtr revIDLastSave="0" documentId="13_ncr:1_{71286B81-6C80-4EB7-92D4-46E43E6D4A46}" xr6:coauthVersionLast="47" xr6:coauthVersionMax="47" xr10:uidLastSave="{00000000-0000-0000-0000-000000000000}"/>
  <bookViews>
    <workbookView xWindow="12800" yWindow="0" windowWidth="12800" windowHeight="13800" firstSheet="3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6" l="1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62" i="6" l="1"/>
  <c r="O54" i="6"/>
  <c r="O42" i="6"/>
  <c r="O10" i="6"/>
  <c r="O37" i="6"/>
  <c r="O80" i="6"/>
  <c r="O28" i="6"/>
  <c r="O71" i="6"/>
  <c r="O63" i="6"/>
  <c r="O47" i="6"/>
  <c r="O19" i="6"/>
  <c r="O66" i="6"/>
  <c r="O26" i="6"/>
  <c r="O89" i="6"/>
  <c r="O9" i="6"/>
  <c r="O81" i="6"/>
  <c r="O57" i="6"/>
  <c r="O96" i="6"/>
  <c r="O88" i="6"/>
  <c r="O16" i="6"/>
  <c r="O82" i="6"/>
  <c r="O87" i="6"/>
  <c r="O55" i="6"/>
  <c r="O94" i="6"/>
  <c r="O78" i="6"/>
  <c r="O70" i="6"/>
  <c r="O46" i="6"/>
  <c r="O38" i="6"/>
  <c r="O77" i="6"/>
  <c r="O69" i="6"/>
  <c r="O53" i="6"/>
  <c r="O45" i="6"/>
  <c r="O29" i="6"/>
  <c r="O21" i="6"/>
  <c r="O13" i="6"/>
  <c r="O60" i="6"/>
  <c r="O36" i="6"/>
  <c r="O12" i="6"/>
  <c r="O91" i="6"/>
  <c r="O83" i="6"/>
  <c r="O75" i="6"/>
  <c r="O67" i="6"/>
  <c r="O59" i="6"/>
  <c r="O19" i="5"/>
  <c r="O74" i="5"/>
  <c r="E43" i="3"/>
  <c r="O25" i="5"/>
  <c r="O17" i="5"/>
  <c r="E77" i="3"/>
  <c r="O60" i="5"/>
  <c r="E29" i="3"/>
  <c r="O12" i="5"/>
  <c r="O83" i="5"/>
  <c r="O9" i="5"/>
  <c r="O43" i="5"/>
  <c r="O66" i="5"/>
  <c r="O96" i="5"/>
  <c r="O88" i="5"/>
  <c r="O80" i="5"/>
  <c r="O72" i="5"/>
  <c r="E57" i="3"/>
  <c r="O91" i="5"/>
  <c r="O27" i="5"/>
  <c r="O58" i="5"/>
  <c r="O95" i="5"/>
  <c r="O87" i="5"/>
  <c r="O79" i="5"/>
  <c r="O71" i="5"/>
  <c r="O52" i="5"/>
  <c r="O70" i="5"/>
  <c r="O54" i="5"/>
  <c r="O38" i="5"/>
  <c r="E7" i="3"/>
  <c r="I16" i="5"/>
  <c r="O26" i="5" s="1"/>
  <c r="O93" i="5"/>
  <c r="O85" i="5"/>
  <c r="O77" i="5"/>
  <c r="E62" i="3"/>
  <c r="E54" i="3"/>
  <c r="O45" i="5"/>
  <c r="E30" i="3"/>
  <c r="O29" i="5"/>
  <c r="O75" i="5"/>
  <c r="O67" i="5"/>
  <c r="O59" i="5"/>
  <c r="O51" i="5"/>
  <c r="O31" i="5"/>
  <c r="I16" i="1"/>
  <c r="O89" i="1" s="1"/>
  <c r="O90" i="5"/>
  <c r="O86" i="5"/>
  <c r="O34" i="5"/>
  <c r="O30" i="5"/>
  <c r="O18" i="5"/>
  <c r="O14" i="5"/>
  <c r="O65" i="5"/>
  <c r="O53" i="5"/>
  <c r="O41" i="5"/>
  <c r="O37" i="5"/>
  <c r="O33" i="5"/>
  <c r="O92" i="5"/>
  <c r="O68" i="5"/>
  <c r="O64" i="5"/>
  <c r="O24" i="5"/>
  <c r="G9" i="6"/>
  <c r="E47" i="3"/>
  <c r="F21" i="3"/>
  <c r="F63" i="3"/>
  <c r="F22" i="3"/>
  <c r="E2" i="3"/>
  <c r="E24" i="3"/>
  <c r="E52" i="3"/>
  <c r="F53" i="3"/>
  <c r="G10" i="1"/>
  <c r="G10" i="6" s="1"/>
  <c r="E17" i="3"/>
  <c r="E53" i="3"/>
  <c r="E11" i="3"/>
  <c r="F12" i="3"/>
  <c r="F2" i="3"/>
  <c r="F80" i="3"/>
  <c r="F40" i="3"/>
  <c r="O73" i="6" l="1"/>
  <c r="F66" i="3"/>
  <c r="F50" i="3"/>
  <c r="F68" i="3"/>
  <c r="F31" i="3"/>
  <c r="O18" i="6"/>
  <c r="F47" i="3"/>
  <c r="O44" i="6"/>
  <c r="O24" i="6"/>
  <c r="O17" i="6"/>
  <c r="F82" i="3"/>
  <c r="F35" i="3"/>
  <c r="F30" i="3"/>
  <c r="F60" i="3"/>
  <c r="F55" i="3"/>
  <c r="F62" i="3"/>
  <c r="F46" i="3"/>
  <c r="O52" i="6"/>
  <c r="F89" i="3"/>
  <c r="O58" i="6"/>
  <c r="O40" i="6"/>
  <c r="F52" i="3"/>
  <c r="F56" i="3"/>
  <c r="F64" i="3"/>
  <c r="F70" i="3"/>
  <c r="F14" i="3"/>
  <c r="O68" i="6"/>
  <c r="O41" i="6"/>
  <c r="F87" i="3"/>
  <c r="F74" i="3"/>
  <c r="O23" i="6"/>
  <c r="F59" i="3"/>
  <c r="F76" i="3"/>
  <c r="F84" i="3"/>
  <c r="O22" i="6"/>
  <c r="O64" i="6"/>
  <c r="F48" i="3"/>
  <c r="F38" i="3"/>
  <c r="O84" i="5"/>
  <c r="O20" i="5"/>
  <c r="O44" i="5"/>
  <c r="O49" i="5"/>
  <c r="E78" i="3"/>
  <c r="O36" i="5"/>
  <c r="O69" i="5"/>
  <c r="O50" i="5"/>
  <c r="O22" i="5"/>
  <c r="O23" i="5"/>
  <c r="O16" i="5"/>
  <c r="O76" i="5"/>
  <c r="O57" i="5"/>
  <c r="O11" i="5"/>
  <c r="O73" i="5"/>
  <c r="O28" i="5"/>
  <c r="O62" i="5"/>
  <c r="O40" i="5"/>
  <c r="O42" i="5"/>
  <c r="O81" i="5"/>
  <c r="O61" i="5"/>
  <c r="O10" i="5"/>
  <c r="O13" i="5"/>
  <c r="O48" i="5"/>
  <c r="O89" i="5"/>
  <c r="E38" i="3"/>
  <c r="O21" i="5"/>
  <c r="O94" i="5"/>
  <c r="O63" i="5"/>
  <c r="O56" i="5"/>
  <c r="O35" i="5"/>
  <c r="E68" i="3"/>
  <c r="E60" i="3"/>
  <c r="E81" i="3"/>
  <c r="E9" i="3"/>
  <c r="E13" i="3"/>
  <c r="E59" i="3"/>
  <c r="E50" i="3"/>
  <c r="E63" i="3"/>
  <c r="E86" i="3"/>
  <c r="E27" i="3"/>
  <c r="E89" i="3"/>
  <c r="E26" i="3"/>
  <c r="E58" i="3"/>
  <c r="E35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66" i="3"/>
  <c r="E73" i="3"/>
  <c r="E34" i="3"/>
  <c r="E23" i="3"/>
  <c r="E3" i="3"/>
  <c r="E45" i="3"/>
  <c r="E74" i="3"/>
  <c r="D48" i="3"/>
  <c r="D2" i="3"/>
  <c r="H2" i="3" s="1"/>
  <c r="D61" i="3"/>
  <c r="D22" i="3"/>
  <c r="F5" i="3"/>
  <c r="F75" i="3"/>
  <c r="F34" i="3"/>
  <c r="F16" i="3"/>
  <c r="E5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E72" i="3"/>
  <c r="E10" i="3"/>
  <c r="E20" i="3"/>
  <c r="F29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E22" i="3"/>
  <c r="F15" i="3" l="1"/>
  <c r="O31" i="6"/>
  <c r="F24" i="3"/>
  <c r="O48" i="6"/>
  <c r="F41" i="3"/>
  <c r="O95" i="6"/>
  <c r="F88" i="3"/>
  <c r="O65" i="6"/>
  <c r="F58" i="3"/>
  <c r="O32" i="6"/>
  <c r="F25" i="3"/>
  <c r="G25" i="3" s="1"/>
  <c r="O84" i="6"/>
  <c r="F77" i="3"/>
  <c r="O34" i="6"/>
  <c r="F27" i="3"/>
  <c r="H27" i="3" s="1"/>
  <c r="O93" i="6"/>
  <c r="F86" i="3"/>
  <c r="G86" i="3" s="1"/>
  <c r="I86" i="3" s="1"/>
  <c r="O27" i="6"/>
  <c r="F20" i="3"/>
  <c r="F51" i="3"/>
  <c r="G51" i="3" s="1"/>
  <c r="I51" i="3" s="1"/>
  <c r="O74" i="6"/>
  <c r="F67" i="3"/>
  <c r="F57" i="3"/>
  <c r="O43" i="6"/>
  <c r="F36" i="3"/>
  <c r="O50" i="6"/>
  <c r="F43" i="3"/>
  <c r="O25" i="6"/>
  <c r="F18" i="3"/>
  <c r="O11" i="6"/>
  <c r="F4" i="3"/>
  <c r="O90" i="6"/>
  <c r="F83" i="3"/>
  <c r="O35" i="6"/>
  <c r="F28" i="3"/>
  <c r="O85" i="6"/>
  <c r="F78" i="3"/>
  <c r="O15" i="6"/>
  <c r="F8" i="3"/>
  <c r="O72" i="6"/>
  <c r="F65" i="3"/>
  <c r="O49" i="6"/>
  <c r="F42" i="3"/>
  <c r="O86" i="6"/>
  <c r="F79" i="3"/>
  <c r="O79" i="6"/>
  <c r="F72" i="3"/>
  <c r="O39" i="6"/>
  <c r="F32" i="3"/>
  <c r="O56" i="6"/>
  <c r="F49" i="3"/>
  <c r="O61" i="6"/>
  <c r="F54" i="3"/>
  <c r="O30" i="6"/>
  <c r="F23" i="3"/>
  <c r="O20" i="6"/>
  <c r="F13" i="3"/>
  <c r="F17" i="3"/>
  <c r="O92" i="6"/>
  <c r="F85" i="3"/>
  <c r="O14" i="6"/>
  <c r="F7" i="3"/>
  <c r="G7" i="3" s="1"/>
  <c r="I7" i="3" s="1"/>
  <c r="O33" i="6"/>
  <c r="F26" i="3"/>
  <c r="H26" i="3" s="1"/>
  <c r="O51" i="6"/>
  <c r="F44" i="3"/>
  <c r="O76" i="6"/>
  <c r="F69" i="3"/>
  <c r="G60" i="3"/>
  <c r="I60" i="3" s="1"/>
  <c r="E75" i="3"/>
  <c r="O82" i="5"/>
  <c r="O39" i="5"/>
  <c r="E32" i="3"/>
  <c r="E42" i="3"/>
  <c r="E56" i="3"/>
  <c r="E82" i="3"/>
  <c r="G82" i="3" s="1"/>
  <c r="I82" i="3" s="1"/>
  <c r="E71" i="3"/>
  <c r="O78" i="5"/>
  <c r="E15" i="3"/>
  <c r="E87" i="3"/>
  <c r="E33" i="3"/>
  <c r="E48" i="3"/>
  <c r="H48" i="3" s="1"/>
  <c r="O55" i="5"/>
  <c r="E6" i="3"/>
  <c r="H6" i="3" s="1"/>
  <c r="E4" i="3"/>
  <c r="E37" i="3"/>
  <c r="O46" i="5"/>
  <c r="E39" i="3"/>
  <c r="E41" i="3"/>
  <c r="O47" i="5"/>
  <c r="E40" i="3"/>
  <c r="E25" i="3"/>
  <c r="O32" i="5"/>
  <c r="O15" i="5"/>
  <c r="E8" i="3"/>
  <c r="E21" i="3"/>
  <c r="H60" i="3"/>
  <c r="D15" i="3"/>
  <c r="D79" i="3"/>
  <c r="D19" i="3"/>
  <c r="G19" i="3" s="1"/>
  <c r="I19" i="3" s="1"/>
  <c r="D31" i="3"/>
  <c r="H31" i="3" s="1"/>
  <c r="D6" i="3"/>
  <c r="D51" i="3"/>
  <c r="D86" i="3"/>
  <c r="D14" i="3"/>
  <c r="G14" i="3" s="1"/>
  <c r="I14" i="3" s="1"/>
  <c r="D43" i="3"/>
  <c r="D53" i="3"/>
  <c r="D34" i="3"/>
  <c r="H34" i="3" s="1"/>
  <c r="D78" i="3"/>
  <c r="O67" i="1"/>
  <c r="D37" i="3"/>
  <c r="D67" i="3"/>
  <c r="G67" i="3" s="1"/>
  <c r="I67" i="3" s="1"/>
  <c r="D36" i="3"/>
  <c r="H36" i="3" s="1"/>
  <c r="D16" i="3"/>
  <c r="H16" i="3" s="1"/>
  <c r="D47" i="3"/>
  <c r="H47" i="3" s="1"/>
  <c r="D8" i="3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H3" i="3" s="1"/>
  <c r="D75" i="3"/>
  <c r="H75" i="3" s="1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D88" i="3"/>
  <c r="O95" i="1"/>
  <c r="D28" i="3"/>
  <c r="O35" i="1"/>
  <c r="D83" i="3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2" i="3"/>
  <c r="I2" i="3" s="1"/>
  <c r="G45" i="3"/>
  <c r="I45" i="3" s="1"/>
  <c r="G12" i="1"/>
  <c r="G13" i="1" s="1"/>
  <c r="H7" i="3"/>
  <c r="H61" i="3"/>
  <c r="G61" i="3"/>
  <c r="I61" i="3" s="1"/>
  <c r="G63" i="3"/>
  <c r="I63" i="3" s="1"/>
  <c r="G11" i="6"/>
  <c r="H12" i="3"/>
  <c r="G3" i="3"/>
  <c r="I3" i="3" s="1"/>
  <c r="H35" i="3"/>
  <c r="G12" i="3"/>
  <c r="I12" i="3" s="1"/>
  <c r="H22" i="3"/>
  <c r="G22" i="3"/>
  <c r="I22" i="3" s="1"/>
  <c r="G11" i="3"/>
  <c r="I11" i="3" s="1"/>
  <c r="H11" i="3"/>
  <c r="H30" i="3"/>
  <c r="G30" i="3"/>
  <c r="I30" i="3" s="1"/>
  <c r="H45" i="3"/>
  <c r="H14" i="3"/>
  <c r="G12" i="5"/>
  <c r="H25" i="3" l="1"/>
  <c r="H65" i="3"/>
  <c r="H79" i="3"/>
  <c r="G88" i="3"/>
  <c r="I88" i="3" s="1"/>
  <c r="H44" i="3"/>
  <c r="H78" i="3"/>
  <c r="H49" i="3"/>
  <c r="H43" i="3"/>
  <c r="G57" i="3"/>
  <c r="I57" i="3" s="1"/>
  <c r="H51" i="3"/>
  <c r="H72" i="3"/>
  <c r="G26" i="3"/>
  <c r="I26" i="3" s="1"/>
  <c r="H20" i="3"/>
  <c r="G27" i="3"/>
  <c r="I27" i="3" s="1"/>
  <c r="H86" i="3"/>
  <c r="G83" i="3"/>
  <c r="I83" i="3" s="1"/>
  <c r="H28" i="3"/>
  <c r="G4" i="3"/>
  <c r="I4" i="3" s="1"/>
  <c r="H15" i="3"/>
  <c r="H56" i="3"/>
  <c r="G37" i="3"/>
  <c r="I37" i="3" s="1"/>
  <c r="H39" i="3"/>
  <c r="G42" i="3"/>
  <c r="I42" i="3" s="1"/>
  <c r="G48" i="3"/>
  <c r="I48" i="3" s="1"/>
  <c r="H4" i="3"/>
  <c r="G33" i="3"/>
  <c r="I33" i="3" s="1"/>
  <c r="G71" i="3"/>
  <c r="I71" i="3" s="1"/>
  <c r="H82" i="3"/>
  <c r="G6" i="3"/>
  <c r="I6" i="3" s="1"/>
  <c r="G8" i="3"/>
  <c r="I8" i="3" s="1"/>
  <c r="G79" i="3"/>
  <c r="I79" i="3" s="1"/>
  <c r="G44" i="3"/>
  <c r="I44" i="3" s="1"/>
  <c r="G15" i="3"/>
  <c r="I15" i="3" s="1"/>
  <c r="H67" i="3"/>
  <c r="H3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  <c r="I16" i="6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<sst xmlns="http://schemas.openxmlformats.org/spreadsheetml/2006/main" count="1065" uniqueCount="121">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</sst>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65034</c:v>
                </c:pt>
                <c:pt idx="1">
                  <c:v>32370</c:v>
                </c:pt>
                <c:pt idx="2">
                  <c:v>18084</c:v>
                </c:pt>
                <c:pt idx="3">
                  <c:v>6912</c:v>
                </c:pt>
                <c:pt idx="4">
                  <c:v>4257</c:v>
                </c:pt>
                <c:pt idx="5">
                  <c:v>3679</c:v>
                </c:pt>
                <c:pt idx="6">
                  <c:v>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65034</c:v>
                </c:pt>
                <c:pt idx="1">
                  <c:v>32370</c:v>
                </c:pt>
                <c:pt idx="2">
                  <c:v>18084</c:v>
                </c:pt>
                <c:pt idx="3">
                  <c:v>6912</c:v>
                </c:pt>
                <c:pt idx="4">
                  <c:v>4257</c:v>
                </c:pt>
                <c:pt idx="5">
                  <c:v>3679</c:v>
                </c:pt>
                <c:pt idx="6">
                  <c:v>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65047</c:v>
                </c:pt>
                <c:pt idx="1">
                  <c:v>32984</c:v>
                </c:pt>
                <c:pt idx="2">
                  <c:v>18258</c:v>
                </c:pt>
                <c:pt idx="3">
                  <c:v>6959</c:v>
                </c:pt>
                <c:pt idx="4">
                  <c:v>4250</c:v>
                </c:pt>
                <c:pt idx="5">
                  <c:v>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65047</c:v>
                </c:pt>
                <c:pt idx="1">
                  <c:v>32984</c:v>
                </c:pt>
                <c:pt idx="2">
                  <c:v>18258</c:v>
                </c:pt>
                <c:pt idx="3">
                  <c:v>6959</c:v>
                </c:pt>
                <c:pt idx="4">
                  <c:v>4250</c:v>
                </c:pt>
                <c:pt idx="5">
                  <c:v>3633</c:v>
                </c:pt>
                <c:pt idx="6">
                  <c:v>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65038</c:v>
                </c:pt>
                <c:pt idx="1">
                  <c:v>32016</c:v>
                </c:pt>
                <c:pt idx="2">
                  <c:v>17778</c:v>
                </c:pt>
                <c:pt idx="3">
                  <c:v>6812</c:v>
                </c:pt>
                <c:pt idx="4">
                  <c:v>4148</c:v>
                </c:pt>
                <c:pt idx="5">
                  <c:v>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65038</c:v>
                </c:pt>
                <c:pt idx="1">
                  <c:v>32016</c:v>
                </c:pt>
                <c:pt idx="2">
                  <c:v>17778</c:v>
                </c:pt>
                <c:pt idx="3">
                  <c:v>6812</c:v>
                </c:pt>
                <c:pt idx="4">
                  <c:v>4148</c:v>
                </c:pt>
                <c:pt idx="5">
                  <c:v>3570</c:v>
                </c:pt>
                <c:pt idx="6">
                  <c:v>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-3.1132634908084603E-2</c:v>
                </c:pt>
                <c:pt idx="1">
                  <c:v>-6.4241945048428544E-3</c:v>
                </c:pt>
                <c:pt idx="2">
                  <c:v>4.9416880806483496E-3</c:v>
                </c:pt>
                <c:pt idx="3">
                  <c:v>-6.4241945048428544E-3</c:v>
                </c:pt>
                <c:pt idx="4">
                  <c:v>2.7179284443565925E-2</c:v>
                </c:pt>
                <c:pt idx="5">
                  <c:v>0.19420834156948014</c:v>
                </c:pt>
                <c:pt idx="6">
                  <c:v>0.65230282664558215</c:v>
                </c:pt>
                <c:pt idx="7">
                  <c:v>3.6148448309942678</c:v>
                </c:pt>
                <c:pt idx="8">
                  <c:v>20.678493773473019</c:v>
                </c:pt>
                <c:pt idx="9">
                  <c:v>30.363214073927654</c:v>
                </c:pt>
                <c:pt idx="10">
                  <c:v>23.574322988732952</c:v>
                </c:pt>
                <c:pt idx="11">
                  <c:v>12.524708440403243</c:v>
                </c:pt>
                <c:pt idx="12">
                  <c:v>4.6486459774659021</c:v>
                </c:pt>
                <c:pt idx="13">
                  <c:v>2.4115437833563949</c:v>
                </c:pt>
                <c:pt idx="14">
                  <c:v>1.3382091322395731</c:v>
                </c:pt>
                <c:pt idx="15">
                  <c:v>0.6330302431310536</c:v>
                </c:pt>
                <c:pt idx="16">
                  <c:v>0.42152599327930423</c:v>
                </c:pt>
                <c:pt idx="17">
                  <c:v>0.35036568491796799</c:v>
                </c:pt>
                <c:pt idx="18">
                  <c:v>0.32022138762601304</c:v>
                </c:pt>
                <c:pt idx="19">
                  <c:v>0.24362522237596365</c:v>
                </c:pt>
                <c:pt idx="20">
                  <c:v>0.1596165250049417</c:v>
                </c:pt>
                <c:pt idx="21">
                  <c:v>9.1915398300059306E-2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-3.4591816564538448E-2</c:v>
                </c:pt>
                <c:pt idx="1">
                  <c:v>-3.3109310140343941E-2</c:v>
                </c:pt>
                <c:pt idx="2">
                  <c:v>-4.002767345325163E-2</c:v>
                </c:pt>
                <c:pt idx="3">
                  <c:v>2.0260921130658235E-2</c:v>
                </c:pt>
                <c:pt idx="4">
                  <c:v>-9.8833761612966992E-3</c:v>
                </c:pt>
                <c:pt idx="5">
                  <c:v>4.744020557422416E-2</c:v>
                </c:pt>
                <c:pt idx="6">
                  <c:v>0.33702312710021742</c:v>
                </c:pt>
                <c:pt idx="7">
                  <c:v>5.8929630361731569</c:v>
                </c:pt>
                <c:pt idx="8">
                  <c:v>24.521644593793241</c:v>
                </c:pt>
                <c:pt idx="9">
                  <c:v>27.200533702312711</c:v>
                </c:pt>
                <c:pt idx="10">
                  <c:v>15.676022929432694</c:v>
                </c:pt>
                <c:pt idx="11">
                  <c:v>7.9803320814390197</c:v>
                </c:pt>
                <c:pt idx="12">
                  <c:v>3.2437240561375766</c:v>
                </c:pt>
                <c:pt idx="13">
                  <c:v>1.9504842854319036</c:v>
                </c:pt>
                <c:pt idx="14">
                  <c:v>1.1034789484087766</c:v>
                </c:pt>
                <c:pt idx="15">
                  <c:v>0.60634512749555247</c:v>
                </c:pt>
                <c:pt idx="16">
                  <c:v>0.37408578770508005</c:v>
                </c:pt>
                <c:pt idx="17">
                  <c:v>0.26438031231468673</c:v>
                </c:pt>
                <c:pt idx="18">
                  <c:v>0.75854912037952171</c:v>
                </c:pt>
                <c:pt idx="19">
                  <c:v>0.27772287013243724</c:v>
                </c:pt>
                <c:pt idx="20">
                  <c:v>0.20853923700336036</c:v>
                </c:pt>
                <c:pt idx="21">
                  <c:v>7.0666139553271404E-2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-1.8778414706463728E-2</c:v>
                </c:pt>
                <c:pt idx="1">
                  <c:v>-2.9155959675825262E-2</c:v>
                </c:pt>
                <c:pt idx="2">
                  <c:v>-1.4330895433880214E-2</c:v>
                </c:pt>
                <c:pt idx="3">
                  <c:v>-2.4708440403241747E-2</c:v>
                </c:pt>
                <c:pt idx="4">
                  <c:v>-1.7790077090334058E-2</c:v>
                </c:pt>
                <c:pt idx="5">
                  <c:v>1.7295908282269224E-2</c:v>
                </c:pt>
                <c:pt idx="6">
                  <c:v>0.29057125914212295</c:v>
                </c:pt>
                <c:pt idx="7">
                  <c:v>3.4621466693022338</c:v>
                </c:pt>
                <c:pt idx="8">
                  <c:v>20.02965012848389</c:v>
                </c:pt>
                <c:pt idx="9">
                  <c:v>26.590235224352639</c:v>
                </c:pt>
                <c:pt idx="10">
                  <c:v>20.412136785926073</c:v>
                </c:pt>
                <c:pt idx="11">
                  <c:v>15.3597548922712</c:v>
                </c:pt>
                <c:pt idx="12">
                  <c:v>3.2674441589246888</c:v>
                </c:pt>
                <c:pt idx="13">
                  <c:v>1.832377940304408</c:v>
                </c:pt>
                <c:pt idx="14">
                  <c:v>0.91767147657639858</c:v>
                </c:pt>
                <c:pt idx="15">
                  <c:v>0.55890492192132835</c:v>
                </c:pt>
                <c:pt idx="16">
                  <c:v>0.30687882980826253</c:v>
                </c:pt>
                <c:pt idx="17">
                  <c:v>0.32318640047440206</c:v>
                </c:pt>
                <c:pt idx="18">
                  <c:v>0.37408578770508005</c:v>
                </c:pt>
                <c:pt idx="19">
                  <c:v>0.27722870132437244</c:v>
                </c:pt>
                <c:pt idx="20">
                  <c:v>0.1299663965210516</c:v>
                </c:pt>
                <c:pt idx="21">
                  <c:v>6.4736113856493374E-2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-4.2498517493575805E-2</c:v>
                </c:pt>
                <c:pt idx="1">
                  <c:v>-8.8950385451670288E-3</c:v>
                </c:pt>
                <c:pt idx="2">
                  <c:v>-2.9155959675825262E-2</c:v>
                </c:pt>
                <c:pt idx="3">
                  <c:v>9.8833761612967001E-4</c:v>
                </c:pt>
                <c:pt idx="4">
                  <c:v>3.2615141332279107E-2</c:v>
                </c:pt>
                <c:pt idx="5">
                  <c:v>0.10130460565329116</c:v>
                </c:pt>
                <c:pt idx="6">
                  <c:v>0.32565724451472622</c:v>
                </c:pt>
                <c:pt idx="7">
                  <c:v>3.6079264676813603</c:v>
                </c:pt>
                <c:pt idx="8">
                  <c:v>21.037754496936156</c:v>
                </c:pt>
                <c:pt idx="9">
                  <c:v>28.530836133623247</c:v>
                </c:pt>
                <c:pt idx="10">
                  <c:v>19.658529353627198</c:v>
                </c:pt>
                <c:pt idx="11">
                  <c:v>9.4460367661593203</c:v>
                </c:pt>
                <c:pt idx="12">
                  <c:v>3.8441391579363513</c:v>
                </c:pt>
                <c:pt idx="13">
                  <c:v>1.8373196283850564</c:v>
                </c:pt>
                <c:pt idx="14">
                  <c:v>0.98240759043289194</c:v>
                </c:pt>
                <c:pt idx="15">
                  <c:v>0.67948211108914813</c:v>
                </c:pt>
                <c:pt idx="16">
                  <c:v>0.31972721881794824</c:v>
                </c:pt>
                <c:pt idx="17">
                  <c:v>0.32022138762601304</c:v>
                </c:pt>
                <c:pt idx="18">
                  <c:v>0.47193121170191737</c:v>
                </c:pt>
                <c:pt idx="19">
                  <c:v>0.25103775449693616</c:v>
                </c:pt>
                <c:pt idx="20">
                  <c:v>0.16208736904526588</c:v>
                </c:pt>
                <c:pt idx="21">
                  <c:v>0.14182644791460763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D1" workbookViewId="0">
      <selection activeCell="N20" sqref="N20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65034</v>
      </c>
      <c r="D2">
        <v>3388</v>
      </c>
      <c r="E2">
        <v>4732</v>
      </c>
      <c r="F2">
        <v>4304</v>
      </c>
      <c r="G2">
        <v>58494</v>
      </c>
      <c r="H2">
        <v>35173</v>
      </c>
      <c r="I2">
        <v>3401</v>
      </c>
      <c r="J2">
        <v>3415</v>
      </c>
      <c r="K2">
        <v>4012</v>
      </c>
      <c r="L2">
        <v>3714</v>
      </c>
      <c r="M2">
        <v>7169</v>
      </c>
      <c r="N2">
        <v>5439</v>
      </c>
      <c r="O2">
        <v>32370</v>
      </c>
      <c r="P2">
        <v>3438</v>
      </c>
      <c r="Q2">
        <v>6159</v>
      </c>
      <c r="R2">
        <v>4160</v>
      </c>
      <c r="S2">
        <v>53073</v>
      </c>
      <c r="T2">
        <v>19600</v>
      </c>
      <c r="U2">
        <v>3422</v>
      </c>
      <c r="V2">
        <v>3486</v>
      </c>
      <c r="W2">
        <v>4208</v>
      </c>
      <c r="X2">
        <v>3582</v>
      </c>
      <c r="Y2">
        <v>11230</v>
      </c>
      <c r="Z2">
        <v>4826</v>
      </c>
      <c r="AA2">
        <v>18084</v>
      </c>
      <c r="AB2">
        <v>3461</v>
      </c>
      <c r="AC2">
        <v>8331</v>
      </c>
      <c r="AD2">
        <v>4099</v>
      </c>
      <c r="AE2">
        <v>15376</v>
      </c>
      <c r="AF2">
        <v>10015</v>
      </c>
      <c r="AG2">
        <v>3392</v>
      </c>
      <c r="AH2">
        <v>4039</v>
      </c>
      <c r="AI2">
        <v>4105</v>
      </c>
      <c r="AJ2">
        <v>3365</v>
      </c>
      <c r="AK2">
        <v>22566</v>
      </c>
      <c r="AL2">
        <v>4098</v>
      </c>
      <c r="AM2">
        <v>6912</v>
      </c>
      <c r="AN2">
        <v>3438</v>
      </c>
      <c r="AO2">
        <v>12858</v>
      </c>
      <c r="AP2">
        <v>3944</v>
      </c>
      <c r="AQ2">
        <v>4133</v>
      </c>
      <c r="AR2">
        <v>7398</v>
      </c>
      <c r="AS2">
        <v>3413</v>
      </c>
      <c r="AT2">
        <v>10457</v>
      </c>
      <c r="AU2">
        <v>4072</v>
      </c>
      <c r="AV2">
        <v>3433</v>
      </c>
      <c r="AW2">
        <v>43232</v>
      </c>
      <c r="AX2">
        <v>4099</v>
      </c>
      <c r="AY2">
        <v>4257</v>
      </c>
      <c r="AZ2">
        <v>3506</v>
      </c>
      <c r="BA2">
        <v>28796</v>
      </c>
      <c r="BB2">
        <v>3774</v>
      </c>
      <c r="BC2">
        <v>3547</v>
      </c>
      <c r="BD2">
        <v>5684</v>
      </c>
      <c r="BE2">
        <v>3594</v>
      </c>
      <c r="BF2">
        <v>43983</v>
      </c>
      <c r="BG2">
        <v>4582</v>
      </c>
      <c r="BH2">
        <v>3392</v>
      </c>
      <c r="BI2">
        <v>61186</v>
      </c>
      <c r="BJ2">
        <v>4406</v>
      </c>
      <c r="BK2">
        <v>3679</v>
      </c>
      <c r="BL2">
        <v>3844</v>
      </c>
      <c r="BM2">
        <v>51156</v>
      </c>
      <c r="BN2">
        <v>3637</v>
      </c>
      <c r="BO2">
        <v>3431</v>
      </c>
      <c r="BP2">
        <v>4678</v>
      </c>
      <c r="BQ2">
        <v>3873</v>
      </c>
      <c r="BR2">
        <v>57259</v>
      </c>
      <c r="BS2">
        <v>5308</v>
      </c>
      <c r="BT2">
        <v>3453</v>
      </c>
      <c r="BU2">
        <v>46023</v>
      </c>
      <c r="BV2">
        <v>3959</v>
      </c>
      <c r="BW2">
        <v>3451</v>
      </c>
      <c r="BX2">
        <v>4771</v>
      </c>
      <c r="BY2">
        <v>64894</v>
      </c>
      <c r="BZ2">
        <v>3381</v>
      </c>
      <c r="CA2">
        <v>3492</v>
      </c>
      <c r="CB2">
        <v>4208</v>
      </c>
      <c r="CC2">
        <v>4013</v>
      </c>
      <c r="CD2">
        <v>44757</v>
      </c>
      <c r="CE2">
        <v>7159</v>
      </c>
      <c r="CF2">
        <v>3517</v>
      </c>
      <c r="CG2">
        <v>10752</v>
      </c>
      <c r="CH2">
        <v>3779</v>
      </c>
      <c r="CI2">
        <v>3415</v>
      </c>
      <c r="CJ2">
        <v>10766</v>
      </c>
      <c r="CK2">
        <v>45296</v>
      </c>
      <c r="CL2">
        <v>3384</v>
      </c>
      <c r="CM2">
        <v>3370</v>
      </c>
      <c r="CN2">
        <v>3986</v>
      </c>
      <c r="CO2">
        <v>4986</v>
      </c>
      <c r="CP2">
        <v>34533</v>
      </c>
      <c r="CQ2">
        <v>10063</v>
      </c>
      <c r="CR2">
        <v>3656</v>
      </c>
      <c r="CS2">
        <v>4110</v>
      </c>
      <c r="CT2">
        <v>3738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65034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65034</v>
      </c>
      <c r="K9" t="s">
        <v>82</v>
      </c>
      <c r="L9" s="8" t="str">
        <f>A10</f>
        <v>A2</v>
      </c>
      <c r="M9" s="8">
        <f>B10</f>
        <v>3388</v>
      </c>
      <c r="N9" s="8">
        <f>(M9-I$15)/2023.6</f>
        <v>-3.1132634908084603E-2</v>
      </c>
      <c r="O9" s="8">
        <f>N9*40</f>
        <v>-1.2453053963233842</v>
      </c>
    </row>
    <row r="10" spans="1:98" x14ac:dyDescent="0.4">
      <c r="A10" t="s">
        <v>83</v>
      </c>
      <c r="B10">
        <v>3388</v>
      </c>
      <c r="E10">
        <f>E9/2</f>
        <v>15</v>
      </c>
      <c r="G10">
        <f>G9/2</f>
        <v>15</v>
      </c>
      <c r="H10" t="str">
        <f>A21</f>
        <v>B1</v>
      </c>
      <c r="I10">
        <f>B21</f>
        <v>32370</v>
      </c>
      <c r="K10" t="s">
        <v>85</v>
      </c>
      <c r="L10" s="8" t="str">
        <f>A22</f>
        <v>B2</v>
      </c>
      <c r="M10" s="8">
        <f>B22</f>
        <v>3438</v>
      </c>
      <c r="N10" s="8">
        <f t="shared" ref="N10:N73" si="1">(M10-I$15)/2023.6</f>
        <v>-6.4241945048428544E-3</v>
      </c>
      <c r="O10" s="8">
        <f t="shared" ref="O10:O73" si="2">N10*40</f>
        <v>-0.25696778019371419</v>
      </c>
    </row>
    <row r="11" spans="1:98" x14ac:dyDescent="0.4">
      <c r="A11" t="s">
        <v>84</v>
      </c>
      <c r="B11">
        <v>4732</v>
      </c>
      <c r="E11">
        <f>E10/2</f>
        <v>7.5</v>
      </c>
      <c r="G11">
        <f>G10/2</f>
        <v>7.5</v>
      </c>
      <c r="H11" t="str">
        <f>A33</f>
        <v>C1</v>
      </c>
      <c r="I11">
        <f>B33</f>
        <v>18084</v>
      </c>
      <c r="K11" t="s">
        <v>88</v>
      </c>
      <c r="L11" s="8" t="str">
        <f>A34</f>
        <v>C2</v>
      </c>
      <c r="M11" s="8">
        <f>B34</f>
        <v>3461</v>
      </c>
      <c r="N11" s="8">
        <f t="shared" si="1"/>
        <v>4.9416880806483496E-3</v>
      </c>
      <c r="O11" s="8">
        <f t="shared" si="2"/>
        <v>0.19766752322593398</v>
      </c>
    </row>
    <row r="12" spans="1:98" x14ac:dyDescent="0.4">
      <c r="A12" t="s">
        <v>9</v>
      </c>
      <c r="B12">
        <v>4304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6912</v>
      </c>
      <c r="K12" t="s">
        <v>91</v>
      </c>
      <c r="L12" s="8" t="str">
        <f>A46</f>
        <v>D2</v>
      </c>
      <c r="M12" s="8">
        <f>B46</f>
        <v>3438</v>
      </c>
      <c r="N12" s="8">
        <f t="shared" si="1"/>
        <v>-6.4241945048428544E-3</v>
      </c>
      <c r="O12" s="8">
        <f t="shared" si="2"/>
        <v>-0.25696778019371419</v>
      </c>
    </row>
    <row r="13" spans="1:98" x14ac:dyDescent="0.4">
      <c r="A13" t="s">
        <v>17</v>
      </c>
      <c r="B13">
        <v>58494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4257</v>
      </c>
      <c r="K13" t="s">
        <v>94</v>
      </c>
      <c r="L13" s="8" t="str">
        <f>A58</f>
        <v>E2</v>
      </c>
      <c r="M13" s="8">
        <f>B58</f>
        <v>3506</v>
      </c>
      <c r="N13" s="8">
        <f t="shared" si="1"/>
        <v>2.7179284443565925E-2</v>
      </c>
      <c r="O13" s="8">
        <f t="shared" si="2"/>
        <v>1.0871713777426371</v>
      </c>
    </row>
    <row r="14" spans="1:98" x14ac:dyDescent="0.4">
      <c r="A14" t="s">
        <v>25</v>
      </c>
      <c r="B14">
        <v>35173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3679</v>
      </c>
      <c r="K14" t="s">
        <v>97</v>
      </c>
      <c r="L14" s="8" t="str">
        <f>A70</f>
        <v>F2</v>
      </c>
      <c r="M14" s="8">
        <f>B70</f>
        <v>3844</v>
      </c>
      <c r="N14" s="8">
        <f t="shared" si="1"/>
        <v>0.19420834156948014</v>
      </c>
      <c r="O14" s="8">
        <f t="shared" si="2"/>
        <v>7.7683336627792059</v>
      </c>
    </row>
    <row r="15" spans="1:98" x14ac:dyDescent="0.4">
      <c r="A15" t="s">
        <v>34</v>
      </c>
      <c r="B15">
        <v>3401</v>
      </c>
      <c r="G15">
        <f t="shared" ref="G15" si="3">E15*1.14</f>
        <v>0</v>
      </c>
      <c r="H15" t="str">
        <f>A81</f>
        <v>G1</v>
      </c>
      <c r="I15">
        <f>B81</f>
        <v>3451</v>
      </c>
      <c r="K15" t="s">
        <v>100</v>
      </c>
      <c r="L15" s="8" t="str">
        <f>A82</f>
        <v>G2</v>
      </c>
      <c r="M15" s="8">
        <f>B82</f>
        <v>4771</v>
      </c>
      <c r="N15" s="8">
        <f t="shared" si="1"/>
        <v>0.65230282664558215</v>
      </c>
      <c r="O15" s="8">
        <f t="shared" si="2"/>
        <v>26.092113065823284</v>
      </c>
    </row>
    <row r="16" spans="1:98" x14ac:dyDescent="0.4">
      <c r="A16" t="s">
        <v>41</v>
      </c>
      <c r="B16">
        <v>3415</v>
      </c>
      <c r="H16" t="s">
        <v>119</v>
      </c>
      <c r="I16">
        <f>SLOPE(I10:I15, G10:G15)</f>
        <v>1935.01799391022</v>
      </c>
      <c r="K16" t="s">
        <v>103</v>
      </c>
      <c r="L16" s="8" t="str">
        <f>A94</f>
        <v>H2</v>
      </c>
      <c r="M16" s="8">
        <f>B94</f>
        <v>10766</v>
      </c>
      <c r="N16" s="8">
        <f t="shared" si="1"/>
        <v>3.6148448309942678</v>
      </c>
      <c r="O16" s="8">
        <f t="shared" si="2"/>
        <v>144.59379323977072</v>
      </c>
    </row>
    <row r="17" spans="1:15" x14ac:dyDescent="0.4">
      <c r="A17" t="s">
        <v>49</v>
      </c>
      <c r="B17">
        <v>4012</v>
      </c>
      <c r="K17" t="s">
        <v>104</v>
      </c>
      <c r="L17" s="8" t="str">
        <f>A95</f>
        <v>H3</v>
      </c>
      <c r="M17" s="8">
        <f>B95</f>
        <v>45296</v>
      </c>
      <c r="N17" s="8">
        <f t="shared" si="1"/>
        <v>20.678493773473019</v>
      </c>
      <c r="O17" s="8">
        <f t="shared" si="2"/>
        <v>827.13975093892077</v>
      </c>
    </row>
    <row r="18" spans="1:15" x14ac:dyDescent="0.4">
      <c r="A18" t="s">
        <v>57</v>
      </c>
      <c r="B18">
        <v>3714</v>
      </c>
      <c r="K18" t="s">
        <v>101</v>
      </c>
      <c r="L18" s="8" t="str">
        <f>A83</f>
        <v>G3</v>
      </c>
      <c r="M18" s="8">
        <f>B83</f>
        <v>64894</v>
      </c>
      <c r="N18" s="8">
        <f t="shared" si="1"/>
        <v>30.363214073927654</v>
      </c>
      <c r="O18" s="8">
        <f t="shared" si="2"/>
        <v>1214.5285629571063</v>
      </c>
    </row>
    <row r="19" spans="1:15" x14ac:dyDescent="0.4">
      <c r="A19" t="s">
        <v>65</v>
      </c>
      <c r="B19">
        <v>7169</v>
      </c>
      <c r="K19" t="s">
        <v>98</v>
      </c>
      <c r="L19" s="8" t="str">
        <f>A71</f>
        <v>F3</v>
      </c>
      <c r="M19" s="8">
        <f>B71</f>
        <v>51156</v>
      </c>
      <c r="N19" s="8">
        <f t="shared" si="1"/>
        <v>23.574322988732952</v>
      </c>
      <c r="O19" s="8">
        <f t="shared" si="2"/>
        <v>942.97291954931802</v>
      </c>
    </row>
    <row r="20" spans="1:15" x14ac:dyDescent="0.4">
      <c r="A20" t="s">
        <v>73</v>
      </c>
      <c r="B20">
        <v>5439</v>
      </c>
      <c r="K20" t="s">
        <v>95</v>
      </c>
      <c r="L20" s="8" t="str">
        <f>A59</f>
        <v>E3</v>
      </c>
      <c r="M20" s="8">
        <f>B59</f>
        <v>28796</v>
      </c>
      <c r="N20" s="8">
        <f t="shared" si="1"/>
        <v>12.524708440403243</v>
      </c>
      <c r="O20" s="8">
        <f t="shared" si="2"/>
        <v>500.98833761612974</v>
      </c>
    </row>
    <row r="21" spans="1:15" x14ac:dyDescent="0.4">
      <c r="A21" t="s">
        <v>85</v>
      </c>
      <c r="B21">
        <v>32370</v>
      </c>
      <c r="K21" t="s">
        <v>92</v>
      </c>
      <c r="L21" s="8" t="str">
        <f>A47</f>
        <v>D3</v>
      </c>
      <c r="M21" s="8">
        <f>B47</f>
        <v>12858</v>
      </c>
      <c r="N21" s="8">
        <f t="shared" si="1"/>
        <v>4.6486459774659021</v>
      </c>
      <c r="O21" s="8">
        <f t="shared" si="2"/>
        <v>185.9458390986361</v>
      </c>
    </row>
    <row r="22" spans="1:15" x14ac:dyDescent="0.4">
      <c r="A22" t="s">
        <v>86</v>
      </c>
      <c r="B22">
        <v>3438</v>
      </c>
      <c r="K22" t="s">
        <v>89</v>
      </c>
      <c r="L22" s="8" t="str">
        <f>A35</f>
        <v>C3</v>
      </c>
      <c r="M22" s="8">
        <f>B35</f>
        <v>8331</v>
      </c>
      <c r="N22" s="8">
        <f t="shared" si="1"/>
        <v>2.4115437833563949</v>
      </c>
      <c r="O22" s="8">
        <f t="shared" si="2"/>
        <v>96.461751334255794</v>
      </c>
    </row>
    <row r="23" spans="1:15" x14ac:dyDescent="0.4">
      <c r="A23" t="s">
        <v>87</v>
      </c>
      <c r="B23">
        <v>6159</v>
      </c>
      <c r="K23" t="s">
        <v>86</v>
      </c>
      <c r="L23" s="8" t="str">
        <f>A23</f>
        <v>B3</v>
      </c>
      <c r="M23" s="8">
        <f>B23</f>
        <v>6159</v>
      </c>
      <c r="N23" s="8">
        <f t="shared" si="1"/>
        <v>1.3382091322395731</v>
      </c>
      <c r="O23" s="8">
        <f t="shared" si="2"/>
        <v>53.528365289582922</v>
      </c>
    </row>
    <row r="24" spans="1:15" x14ac:dyDescent="0.4">
      <c r="A24" t="s">
        <v>10</v>
      </c>
      <c r="B24">
        <v>4160</v>
      </c>
      <c r="K24" t="s">
        <v>83</v>
      </c>
      <c r="L24" s="8" t="str">
        <f>A11</f>
        <v>A3</v>
      </c>
      <c r="M24" s="8">
        <f>B11</f>
        <v>4732</v>
      </c>
      <c r="N24" s="8">
        <f t="shared" si="1"/>
        <v>0.6330302431310536</v>
      </c>
      <c r="O24" s="8">
        <f t="shared" si="2"/>
        <v>25.321209725242145</v>
      </c>
    </row>
    <row r="25" spans="1:15" x14ac:dyDescent="0.4">
      <c r="A25" t="s">
        <v>18</v>
      </c>
      <c r="B25">
        <v>53073</v>
      </c>
      <c r="K25" t="s">
        <v>84</v>
      </c>
      <c r="L25" s="8" t="str">
        <f>A12</f>
        <v>A4</v>
      </c>
      <c r="M25" s="8">
        <f>B12</f>
        <v>4304</v>
      </c>
      <c r="N25" s="8">
        <f t="shared" si="1"/>
        <v>0.42152599327930423</v>
      </c>
      <c r="O25" s="8">
        <f t="shared" si="2"/>
        <v>16.86103973117217</v>
      </c>
    </row>
    <row r="26" spans="1:15" x14ac:dyDescent="0.4">
      <c r="A26" t="s">
        <v>26</v>
      </c>
      <c r="B26">
        <v>19600</v>
      </c>
      <c r="K26" t="s">
        <v>87</v>
      </c>
      <c r="L26" s="8" t="str">
        <f>A24</f>
        <v>B4</v>
      </c>
      <c r="M26" s="8">
        <f>B24</f>
        <v>4160</v>
      </c>
      <c r="N26" s="8">
        <f t="shared" si="1"/>
        <v>0.35036568491796799</v>
      </c>
      <c r="O26" s="8">
        <f t="shared" si="2"/>
        <v>14.014627396718719</v>
      </c>
    </row>
    <row r="27" spans="1:15" x14ac:dyDescent="0.4">
      <c r="A27" t="s">
        <v>35</v>
      </c>
      <c r="B27">
        <v>3422</v>
      </c>
      <c r="K27" t="s">
        <v>90</v>
      </c>
      <c r="L27" s="8" t="str">
        <f>A36</f>
        <v>C4</v>
      </c>
      <c r="M27" s="8">
        <f>B36</f>
        <v>4099</v>
      </c>
      <c r="N27" s="8">
        <f t="shared" si="1"/>
        <v>0.32022138762601304</v>
      </c>
      <c r="O27" s="8">
        <f t="shared" si="2"/>
        <v>12.808855505040523</v>
      </c>
    </row>
    <row r="28" spans="1:15" x14ac:dyDescent="0.4">
      <c r="A28" t="s">
        <v>42</v>
      </c>
      <c r="B28">
        <v>3486</v>
      </c>
      <c r="K28" t="s">
        <v>93</v>
      </c>
      <c r="L28" s="8" t="str">
        <f>A48</f>
        <v>D4</v>
      </c>
      <c r="M28" s="8">
        <f>B48</f>
        <v>3944</v>
      </c>
      <c r="N28" s="8">
        <f t="shared" si="1"/>
        <v>0.24362522237596365</v>
      </c>
      <c r="O28" s="8">
        <f t="shared" si="2"/>
        <v>9.7450088950385467</v>
      </c>
    </row>
    <row r="29" spans="1:15" x14ac:dyDescent="0.4">
      <c r="A29" t="s">
        <v>50</v>
      </c>
      <c r="B29">
        <v>4208</v>
      </c>
      <c r="K29" t="s">
        <v>96</v>
      </c>
      <c r="L29" s="8" t="str">
        <f>A60</f>
        <v>E4</v>
      </c>
      <c r="M29" s="8">
        <f>B60</f>
        <v>3774</v>
      </c>
      <c r="N29" s="8">
        <f t="shared" si="1"/>
        <v>0.1596165250049417</v>
      </c>
      <c r="O29" s="8">
        <f t="shared" si="2"/>
        <v>6.384661000197668</v>
      </c>
    </row>
    <row r="30" spans="1:15" x14ac:dyDescent="0.4">
      <c r="A30" t="s">
        <v>58</v>
      </c>
      <c r="B30">
        <v>3582</v>
      </c>
      <c r="K30" t="s">
        <v>99</v>
      </c>
      <c r="L30" s="8" t="str">
        <f>A72</f>
        <v>F4</v>
      </c>
      <c r="M30" s="8">
        <f>B72</f>
        <v>3637</v>
      </c>
      <c r="N30" s="8">
        <f t="shared" si="1"/>
        <v>9.1915398300059306E-2</v>
      </c>
      <c r="O30" s="8">
        <f t="shared" si="2"/>
        <v>3.6766159320023721</v>
      </c>
    </row>
    <row r="31" spans="1:15" x14ac:dyDescent="0.4">
      <c r="A31" t="s">
        <v>66</v>
      </c>
      <c r="B31">
        <v>11230</v>
      </c>
      <c r="K31" t="s">
        <v>102</v>
      </c>
      <c r="L31" s="8" t="str">
        <f>A84</f>
        <v>G4</v>
      </c>
      <c r="M31" s="8">
        <f>B84</f>
        <v>3381</v>
      </c>
      <c r="N31" s="8">
        <f t="shared" si="1"/>
        <v>-3.4591816564538448E-2</v>
      </c>
      <c r="O31" s="8">
        <f t="shared" si="2"/>
        <v>-1.3836726625815379</v>
      </c>
    </row>
    <row r="32" spans="1:15" x14ac:dyDescent="0.4">
      <c r="A32" t="s">
        <v>74</v>
      </c>
      <c r="B32">
        <v>4826</v>
      </c>
      <c r="K32" t="s">
        <v>105</v>
      </c>
      <c r="L32" t="str">
        <f>A96</f>
        <v>H4</v>
      </c>
      <c r="M32">
        <f>B96</f>
        <v>3384</v>
      </c>
      <c r="N32" s="8">
        <f t="shared" si="1"/>
        <v>-3.3109310140343941E-2</v>
      </c>
      <c r="O32" s="8">
        <f t="shared" si="2"/>
        <v>-1.3243724056137576</v>
      </c>
    </row>
    <row r="33" spans="1:15" x14ac:dyDescent="0.4">
      <c r="A33" t="s">
        <v>88</v>
      </c>
      <c r="B33">
        <v>18084</v>
      </c>
      <c r="K33" t="s">
        <v>16</v>
      </c>
      <c r="L33" t="str">
        <f>A97</f>
        <v>H5</v>
      </c>
      <c r="M33">
        <f>B97</f>
        <v>3370</v>
      </c>
      <c r="N33" s="8">
        <f t="shared" si="1"/>
        <v>-4.002767345325163E-2</v>
      </c>
      <c r="O33" s="8">
        <f t="shared" si="2"/>
        <v>-1.6011069381300653</v>
      </c>
    </row>
    <row r="34" spans="1:15" x14ac:dyDescent="0.4">
      <c r="A34" t="s">
        <v>89</v>
      </c>
      <c r="B34">
        <v>3461</v>
      </c>
      <c r="K34" t="s">
        <v>15</v>
      </c>
      <c r="L34" t="str">
        <f>A85</f>
        <v>G5</v>
      </c>
      <c r="M34">
        <f>B85</f>
        <v>3492</v>
      </c>
      <c r="N34" s="8">
        <f t="shared" si="1"/>
        <v>2.0260921130658235E-2</v>
      </c>
      <c r="O34" s="8">
        <f t="shared" si="2"/>
        <v>0.81043684522632942</v>
      </c>
    </row>
    <row r="35" spans="1:15" x14ac:dyDescent="0.4">
      <c r="A35" t="s">
        <v>90</v>
      </c>
      <c r="B35">
        <v>8331</v>
      </c>
      <c r="K35" t="s">
        <v>14</v>
      </c>
      <c r="L35" t="str">
        <f>A73</f>
        <v>F5</v>
      </c>
      <c r="M35">
        <f>B73</f>
        <v>3431</v>
      </c>
      <c r="N35" s="8">
        <f t="shared" si="1"/>
        <v>-9.8833761612966992E-3</v>
      </c>
      <c r="O35" s="8">
        <f t="shared" si="2"/>
        <v>-0.39533504645186796</v>
      </c>
    </row>
    <row r="36" spans="1:15" x14ac:dyDescent="0.4">
      <c r="A36" t="s">
        <v>11</v>
      </c>
      <c r="B36">
        <v>4099</v>
      </c>
      <c r="K36" t="s">
        <v>13</v>
      </c>
      <c r="L36" t="str">
        <f>A61</f>
        <v>E5</v>
      </c>
      <c r="M36">
        <f>B61</f>
        <v>3547</v>
      </c>
      <c r="N36" s="8">
        <f t="shared" si="1"/>
        <v>4.744020557422416E-2</v>
      </c>
      <c r="O36" s="8">
        <f t="shared" si="2"/>
        <v>1.8976082229689664</v>
      </c>
    </row>
    <row r="37" spans="1:15" x14ac:dyDescent="0.4">
      <c r="A37" t="s">
        <v>19</v>
      </c>
      <c r="B37">
        <v>15376</v>
      </c>
      <c r="K37" t="s">
        <v>12</v>
      </c>
      <c r="L37" t="str">
        <f>A49</f>
        <v>D5</v>
      </c>
      <c r="M37">
        <f>B49</f>
        <v>4133</v>
      </c>
      <c r="N37" s="8">
        <f t="shared" si="1"/>
        <v>0.33702312710021742</v>
      </c>
      <c r="O37" s="8">
        <f t="shared" si="2"/>
        <v>13.480925084008696</v>
      </c>
    </row>
    <row r="38" spans="1:15" x14ac:dyDescent="0.4">
      <c r="A38" t="s">
        <v>27</v>
      </c>
      <c r="B38">
        <v>10015</v>
      </c>
      <c r="K38" t="s">
        <v>11</v>
      </c>
      <c r="L38" t="str">
        <f>A37</f>
        <v>C5</v>
      </c>
      <c r="M38">
        <f>B37</f>
        <v>15376</v>
      </c>
      <c r="N38" s="8">
        <f t="shared" si="1"/>
        <v>5.8929630361731569</v>
      </c>
      <c r="O38" s="8">
        <f t="shared" si="2"/>
        <v>235.71852144692627</v>
      </c>
    </row>
    <row r="39" spans="1:15" x14ac:dyDescent="0.4">
      <c r="A39" t="s">
        <v>36</v>
      </c>
      <c r="B39">
        <v>3392</v>
      </c>
      <c r="K39" t="s">
        <v>10</v>
      </c>
      <c r="L39" t="str">
        <f>A25</f>
        <v>B5</v>
      </c>
      <c r="M39">
        <f>B25</f>
        <v>53073</v>
      </c>
      <c r="N39" s="8">
        <f t="shared" si="1"/>
        <v>24.521644593793241</v>
      </c>
      <c r="O39" s="8">
        <f t="shared" si="2"/>
        <v>980.86578375172962</v>
      </c>
    </row>
    <row r="40" spans="1:15" x14ac:dyDescent="0.4">
      <c r="A40" t="s">
        <v>43</v>
      </c>
      <c r="B40">
        <v>4039</v>
      </c>
      <c r="K40" t="s">
        <v>9</v>
      </c>
      <c r="L40" t="str">
        <f>A13</f>
        <v>A5</v>
      </c>
      <c r="M40">
        <f>B13</f>
        <v>58494</v>
      </c>
      <c r="N40" s="8">
        <f t="shared" si="1"/>
        <v>27.200533702312711</v>
      </c>
      <c r="O40" s="8">
        <f t="shared" si="2"/>
        <v>1088.0213480925086</v>
      </c>
    </row>
    <row r="41" spans="1:15" x14ac:dyDescent="0.4">
      <c r="A41" t="s">
        <v>51</v>
      </c>
      <c r="B41">
        <v>4105</v>
      </c>
      <c r="K41" t="s">
        <v>17</v>
      </c>
      <c r="L41" t="str">
        <f>A14</f>
        <v>A6</v>
      </c>
      <c r="M41">
        <f>B14</f>
        <v>35173</v>
      </c>
      <c r="N41" s="8">
        <f t="shared" si="1"/>
        <v>15.676022929432694</v>
      </c>
      <c r="O41" s="8">
        <f t="shared" si="2"/>
        <v>627.04091717730773</v>
      </c>
    </row>
    <row r="42" spans="1:15" x14ac:dyDescent="0.4">
      <c r="A42" t="s">
        <v>59</v>
      </c>
      <c r="B42">
        <v>3365</v>
      </c>
      <c r="K42" t="s">
        <v>18</v>
      </c>
      <c r="L42" t="str">
        <f>A26</f>
        <v>B6</v>
      </c>
      <c r="M42">
        <f>B26</f>
        <v>19600</v>
      </c>
      <c r="N42" s="8">
        <f t="shared" si="1"/>
        <v>7.9803320814390197</v>
      </c>
      <c r="O42" s="8">
        <f t="shared" si="2"/>
        <v>319.21328325756076</v>
      </c>
    </row>
    <row r="43" spans="1:15" x14ac:dyDescent="0.4">
      <c r="A43" t="s">
        <v>67</v>
      </c>
      <c r="B43">
        <v>22566</v>
      </c>
      <c r="K43" t="s">
        <v>19</v>
      </c>
      <c r="L43" t="str">
        <f>A38</f>
        <v>C6</v>
      </c>
      <c r="M43">
        <f>B38</f>
        <v>10015</v>
      </c>
      <c r="N43" s="8">
        <f t="shared" si="1"/>
        <v>3.2437240561375766</v>
      </c>
      <c r="O43" s="8">
        <f t="shared" si="2"/>
        <v>129.74896224550307</v>
      </c>
    </row>
    <row r="44" spans="1:15" x14ac:dyDescent="0.4">
      <c r="A44" t="s">
        <v>75</v>
      </c>
      <c r="B44">
        <v>4098</v>
      </c>
      <c r="K44" t="s">
        <v>20</v>
      </c>
      <c r="L44" t="str">
        <f>A50</f>
        <v>D6</v>
      </c>
      <c r="M44">
        <f>B50</f>
        <v>7398</v>
      </c>
      <c r="N44" s="8">
        <f t="shared" si="1"/>
        <v>1.9504842854319036</v>
      </c>
      <c r="O44" s="8">
        <f t="shared" si="2"/>
        <v>78.019371417276147</v>
      </c>
    </row>
    <row r="45" spans="1:15" x14ac:dyDescent="0.4">
      <c r="A45" t="s">
        <v>91</v>
      </c>
      <c r="B45">
        <v>6912</v>
      </c>
      <c r="K45" t="s">
        <v>21</v>
      </c>
      <c r="L45" t="str">
        <f>A62</f>
        <v>E6</v>
      </c>
      <c r="M45">
        <f>B62</f>
        <v>5684</v>
      </c>
      <c r="N45" s="8">
        <f t="shared" si="1"/>
        <v>1.1034789484087766</v>
      </c>
      <c r="O45" s="8">
        <f t="shared" si="2"/>
        <v>44.139157936351062</v>
      </c>
    </row>
    <row r="46" spans="1:15" x14ac:dyDescent="0.4">
      <c r="A46" t="s">
        <v>92</v>
      </c>
      <c r="B46">
        <v>3438</v>
      </c>
      <c r="K46" t="s">
        <v>22</v>
      </c>
      <c r="L46" t="str">
        <f>A74</f>
        <v>F6</v>
      </c>
      <c r="M46">
        <f>B74</f>
        <v>4678</v>
      </c>
      <c r="N46" s="8">
        <f t="shared" si="1"/>
        <v>0.60634512749555247</v>
      </c>
      <c r="O46" s="8">
        <f t="shared" si="2"/>
        <v>24.253805099822099</v>
      </c>
    </row>
    <row r="47" spans="1:15" x14ac:dyDescent="0.4">
      <c r="A47" t="s">
        <v>93</v>
      </c>
      <c r="B47">
        <v>12858</v>
      </c>
      <c r="K47" t="s">
        <v>23</v>
      </c>
      <c r="L47" t="str">
        <f>A86</f>
        <v>G6</v>
      </c>
      <c r="M47">
        <f>B86</f>
        <v>4208</v>
      </c>
      <c r="N47" s="8">
        <f t="shared" si="1"/>
        <v>0.37408578770508005</v>
      </c>
      <c r="O47" s="8">
        <f t="shared" si="2"/>
        <v>14.963431508203202</v>
      </c>
    </row>
    <row r="48" spans="1:15" x14ac:dyDescent="0.4">
      <c r="A48" t="s">
        <v>12</v>
      </c>
      <c r="B48">
        <v>3944</v>
      </c>
      <c r="K48" t="s">
        <v>24</v>
      </c>
      <c r="L48" t="str">
        <f>A98</f>
        <v>H6</v>
      </c>
      <c r="M48">
        <f>B98</f>
        <v>3986</v>
      </c>
      <c r="N48" s="8">
        <f t="shared" si="1"/>
        <v>0.26438031231468673</v>
      </c>
      <c r="O48" s="8">
        <f t="shared" si="2"/>
        <v>10.575212492587468</v>
      </c>
    </row>
    <row r="49" spans="1:15" x14ac:dyDescent="0.4">
      <c r="A49" t="s">
        <v>20</v>
      </c>
      <c r="B49">
        <v>4133</v>
      </c>
      <c r="K49" t="s">
        <v>33</v>
      </c>
      <c r="L49" t="str">
        <f>A99</f>
        <v>H7</v>
      </c>
      <c r="M49">
        <f>B99</f>
        <v>4986</v>
      </c>
      <c r="N49" s="8">
        <f t="shared" si="1"/>
        <v>0.75854912037952171</v>
      </c>
      <c r="O49" s="8">
        <f t="shared" si="2"/>
        <v>30.341964815180869</v>
      </c>
    </row>
    <row r="50" spans="1:15" x14ac:dyDescent="0.4">
      <c r="A50" t="s">
        <v>28</v>
      </c>
      <c r="B50">
        <v>7398</v>
      </c>
      <c r="K50" t="s">
        <v>31</v>
      </c>
      <c r="L50" t="str">
        <f>A87</f>
        <v>G7</v>
      </c>
      <c r="M50">
        <f>B87</f>
        <v>4013</v>
      </c>
      <c r="N50" s="8">
        <f t="shared" si="1"/>
        <v>0.27772287013243724</v>
      </c>
      <c r="O50" s="8">
        <f t="shared" si="2"/>
        <v>11.10891480529749</v>
      </c>
    </row>
    <row r="51" spans="1:15" x14ac:dyDescent="0.4">
      <c r="A51" t="s">
        <v>37</v>
      </c>
      <c r="B51">
        <v>3413</v>
      </c>
      <c r="K51" t="s">
        <v>32</v>
      </c>
      <c r="L51" t="str">
        <f>A75</f>
        <v>F7</v>
      </c>
      <c r="M51">
        <f>B75</f>
        <v>3873</v>
      </c>
      <c r="N51" s="8">
        <f t="shared" si="1"/>
        <v>0.20853923700336036</v>
      </c>
      <c r="O51" s="8">
        <f t="shared" si="2"/>
        <v>8.3415694801344138</v>
      </c>
    </row>
    <row r="52" spans="1:15" x14ac:dyDescent="0.4">
      <c r="A52" t="s">
        <v>44</v>
      </c>
      <c r="B52">
        <v>10457</v>
      </c>
      <c r="K52" t="s">
        <v>29</v>
      </c>
      <c r="L52" t="str">
        <f>A63</f>
        <v>E7</v>
      </c>
      <c r="M52">
        <f>B63</f>
        <v>3594</v>
      </c>
      <c r="N52" s="8">
        <f t="shared" si="1"/>
        <v>7.0666139553271404E-2</v>
      </c>
      <c r="O52" s="8">
        <f t="shared" si="2"/>
        <v>2.826645582130856</v>
      </c>
    </row>
    <row r="53" spans="1:15" x14ac:dyDescent="0.4">
      <c r="A53" t="s">
        <v>52</v>
      </c>
      <c r="B53">
        <v>4072</v>
      </c>
      <c r="K53" t="s">
        <v>28</v>
      </c>
      <c r="L53" t="str">
        <f>A51</f>
        <v>D7</v>
      </c>
      <c r="M53">
        <f>B51</f>
        <v>3413</v>
      </c>
      <c r="N53" s="8">
        <f t="shared" si="1"/>
        <v>-1.8778414706463728E-2</v>
      </c>
      <c r="O53" s="8">
        <f t="shared" si="2"/>
        <v>-0.75113658825854912</v>
      </c>
    </row>
    <row r="54" spans="1:15" x14ac:dyDescent="0.4">
      <c r="A54" t="s">
        <v>60</v>
      </c>
      <c r="B54">
        <v>3433</v>
      </c>
      <c r="K54" t="s">
        <v>27</v>
      </c>
      <c r="L54" s="8" t="str">
        <f>A39</f>
        <v>C7</v>
      </c>
      <c r="M54" s="8">
        <f>B39</f>
        <v>3392</v>
      </c>
      <c r="N54" s="8">
        <f t="shared" si="1"/>
        <v>-2.9155959675825262E-2</v>
      </c>
      <c r="O54" s="8">
        <f t="shared" si="2"/>
        <v>-1.1662383870330104</v>
      </c>
    </row>
    <row r="55" spans="1:15" x14ac:dyDescent="0.4">
      <c r="A55" t="s">
        <v>68</v>
      </c>
      <c r="B55">
        <v>43232</v>
      </c>
      <c r="K55" t="s">
        <v>26</v>
      </c>
      <c r="L55" s="8" t="str">
        <f>A27</f>
        <v>B7</v>
      </c>
      <c r="M55" s="8">
        <f>B27</f>
        <v>3422</v>
      </c>
      <c r="N55" s="8">
        <f t="shared" si="1"/>
        <v>-1.4330895433880214E-2</v>
      </c>
      <c r="O55" s="8">
        <f t="shared" si="2"/>
        <v>-0.57323581735520857</v>
      </c>
    </row>
    <row r="56" spans="1:15" x14ac:dyDescent="0.4">
      <c r="A56" t="s">
        <v>76</v>
      </c>
      <c r="B56">
        <v>4099</v>
      </c>
      <c r="K56" t="s">
        <v>25</v>
      </c>
      <c r="L56" s="8" t="str">
        <f>A15</f>
        <v>A7</v>
      </c>
      <c r="M56" s="8">
        <f>B15</f>
        <v>3401</v>
      </c>
      <c r="N56" s="8">
        <f t="shared" si="1"/>
        <v>-2.4708440403241747E-2</v>
      </c>
      <c r="O56" s="8">
        <f t="shared" si="2"/>
        <v>-0.98833761612966986</v>
      </c>
    </row>
    <row r="57" spans="1:15" x14ac:dyDescent="0.4">
      <c r="A57" t="s">
        <v>94</v>
      </c>
      <c r="B57">
        <v>4257</v>
      </c>
      <c r="K57" t="s">
        <v>34</v>
      </c>
      <c r="L57" s="8" t="str">
        <f>A16</f>
        <v>A8</v>
      </c>
      <c r="M57" s="8">
        <f>B16</f>
        <v>3415</v>
      </c>
      <c r="N57" s="8">
        <f t="shared" si="1"/>
        <v>-1.7790077090334058E-2</v>
      </c>
      <c r="O57" s="8">
        <f t="shared" si="2"/>
        <v>-0.71160308361336233</v>
      </c>
    </row>
    <row r="58" spans="1:15" x14ac:dyDescent="0.4">
      <c r="A58" t="s">
        <v>95</v>
      </c>
      <c r="B58">
        <v>3506</v>
      </c>
      <c r="K58" t="s">
        <v>35</v>
      </c>
      <c r="L58" s="8" t="str">
        <f>A28</f>
        <v>B8</v>
      </c>
      <c r="M58" s="8">
        <f>B28</f>
        <v>3486</v>
      </c>
      <c r="N58" s="8">
        <f t="shared" si="1"/>
        <v>1.7295908282269224E-2</v>
      </c>
      <c r="O58" s="8">
        <f t="shared" si="2"/>
        <v>0.69183633129076894</v>
      </c>
    </row>
    <row r="59" spans="1:15" x14ac:dyDescent="0.4">
      <c r="A59" t="s">
        <v>96</v>
      </c>
      <c r="B59">
        <v>28796</v>
      </c>
      <c r="K59" t="s">
        <v>36</v>
      </c>
      <c r="L59" s="8" t="str">
        <f>A40</f>
        <v>C8</v>
      </c>
      <c r="M59" s="8">
        <f>B40</f>
        <v>4039</v>
      </c>
      <c r="N59" s="8">
        <f t="shared" si="1"/>
        <v>0.29057125914212295</v>
      </c>
      <c r="O59" s="8">
        <f t="shared" si="2"/>
        <v>11.622850365684918</v>
      </c>
    </row>
    <row r="60" spans="1:15" x14ac:dyDescent="0.4">
      <c r="A60" t="s">
        <v>13</v>
      </c>
      <c r="B60">
        <v>3774</v>
      </c>
      <c r="K60" t="s">
        <v>37</v>
      </c>
      <c r="L60" s="8" t="str">
        <f>A52</f>
        <v>D8</v>
      </c>
      <c r="M60" s="8">
        <f>B52</f>
        <v>10457</v>
      </c>
      <c r="N60" s="8">
        <f t="shared" si="1"/>
        <v>3.4621466693022338</v>
      </c>
      <c r="O60" s="8">
        <f t="shared" si="2"/>
        <v>138.48586677208937</v>
      </c>
    </row>
    <row r="61" spans="1:15" x14ac:dyDescent="0.4">
      <c r="A61" t="s">
        <v>21</v>
      </c>
      <c r="B61">
        <v>3547</v>
      </c>
      <c r="K61" t="s">
        <v>38</v>
      </c>
      <c r="L61" s="8" t="str">
        <f>A64</f>
        <v>E8</v>
      </c>
      <c r="M61" s="8">
        <f>B64</f>
        <v>43983</v>
      </c>
      <c r="N61" s="8">
        <f t="shared" si="1"/>
        <v>20.02965012848389</v>
      </c>
      <c r="O61" s="8">
        <f t="shared" si="2"/>
        <v>801.18600513935564</v>
      </c>
    </row>
    <row r="62" spans="1:15" x14ac:dyDescent="0.4">
      <c r="A62" t="s">
        <v>29</v>
      </c>
      <c r="B62">
        <v>5684</v>
      </c>
      <c r="K62" t="s">
        <v>30</v>
      </c>
      <c r="L62" s="8" t="str">
        <f>A76</f>
        <v>F8</v>
      </c>
      <c r="M62" s="8">
        <f>B76</f>
        <v>57259</v>
      </c>
      <c r="N62" s="8">
        <f t="shared" si="1"/>
        <v>26.590235224352639</v>
      </c>
      <c r="O62" s="8">
        <f t="shared" si="2"/>
        <v>1063.6094089741055</v>
      </c>
    </row>
    <row r="63" spans="1:15" x14ac:dyDescent="0.4">
      <c r="A63" t="s">
        <v>38</v>
      </c>
      <c r="B63">
        <v>3594</v>
      </c>
      <c r="K63" t="s">
        <v>39</v>
      </c>
      <c r="L63" s="8" t="str">
        <f>A88</f>
        <v>G8</v>
      </c>
      <c r="M63" s="8">
        <f>B88</f>
        <v>44757</v>
      </c>
      <c r="N63" s="8">
        <f t="shared" si="1"/>
        <v>20.412136785926073</v>
      </c>
      <c r="O63" s="8">
        <f t="shared" si="2"/>
        <v>816.48547143704286</v>
      </c>
    </row>
    <row r="64" spans="1:15" x14ac:dyDescent="0.4">
      <c r="A64" t="s">
        <v>45</v>
      </c>
      <c r="B64">
        <v>43983</v>
      </c>
      <c r="K64" t="s">
        <v>40</v>
      </c>
      <c r="L64" s="8" t="str">
        <f>A100</f>
        <v>H8</v>
      </c>
      <c r="M64" s="8">
        <f>B100</f>
        <v>34533</v>
      </c>
      <c r="N64" s="8">
        <f t="shared" si="1"/>
        <v>15.3597548922712</v>
      </c>
      <c r="O64" s="8">
        <f t="shared" si="2"/>
        <v>614.39019569084803</v>
      </c>
    </row>
    <row r="65" spans="1:15" x14ac:dyDescent="0.4">
      <c r="A65" t="s">
        <v>53</v>
      </c>
      <c r="B65">
        <v>4582</v>
      </c>
      <c r="K65" t="s">
        <v>48</v>
      </c>
      <c r="L65" s="8" t="str">
        <f>A101</f>
        <v>H9</v>
      </c>
      <c r="M65" s="8">
        <f>B101</f>
        <v>10063</v>
      </c>
      <c r="N65" s="8">
        <f t="shared" si="1"/>
        <v>3.2674441589246888</v>
      </c>
      <c r="O65" s="8">
        <f t="shared" si="2"/>
        <v>130.69776635698756</v>
      </c>
    </row>
    <row r="66" spans="1:15" x14ac:dyDescent="0.4">
      <c r="A66" t="s">
        <v>61</v>
      </c>
      <c r="B66">
        <v>3392</v>
      </c>
      <c r="K66" t="s">
        <v>47</v>
      </c>
      <c r="L66" s="8" t="str">
        <f>A89</f>
        <v>G9</v>
      </c>
      <c r="M66" s="8">
        <f>B89</f>
        <v>7159</v>
      </c>
      <c r="N66" s="8">
        <f t="shared" si="1"/>
        <v>1.832377940304408</v>
      </c>
      <c r="O66" s="8">
        <f t="shared" si="2"/>
        <v>73.295117612176327</v>
      </c>
    </row>
    <row r="67" spans="1:15" x14ac:dyDescent="0.4">
      <c r="A67" t="s">
        <v>69</v>
      </c>
      <c r="B67">
        <v>61186</v>
      </c>
      <c r="K67" t="s">
        <v>46</v>
      </c>
      <c r="L67" s="8" t="str">
        <f>A77</f>
        <v>F9</v>
      </c>
      <c r="M67" s="8">
        <f>B77</f>
        <v>5308</v>
      </c>
      <c r="N67" s="8">
        <f t="shared" si="1"/>
        <v>0.91767147657639858</v>
      </c>
      <c r="O67" s="8">
        <f t="shared" si="2"/>
        <v>36.706859063055944</v>
      </c>
    </row>
    <row r="68" spans="1:15" x14ac:dyDescent="0.4">
      <c r="A68" t="s">
        <v>77</v>
      </c>
      <c r="B68">
        <v>4406</v>
      </c>
      <c r="K68" t="s">
        <v>45</v>
      </c>
      <c r="L68" s="8" t="str">
        <f>A65</f>
        <v>E9</v>
      </c>
      <c r="M68" s="8">
        <f>B65</f>
        <v>4582</v>
      </c>
      <c r="N68" s="8">
        <f t="shared" si="1"/>
        <v>0.55890492192132835</v>
      </c>
      <c r="O68" s="8">
        <f t="shared" si="2"/>
        <v>22.356196876853133</v>
      </c>
    </row>
    <row r="69" spans="1:15" x14ac:dyDescent="0.4">
      <c r="A69" t="s">
        <v>97</v>
      </c>
      <c r="B69">
        <v>3679</v>
      </c>
      <c r="K69" t="s">
        <v>44</v>
      </c>
      <c r="L69" s="8" t="str">
        <f>A53</f>
        <v>D9</v>
      </c>
      <c r="M69" s="8">
        <f>B53</f>
        <v>4072</v>
      </c>
      <c r="N69" s="8">
        <f t="shared" si="1"/>
        <v>0.30687882980826253</v>
      </c>
      <c r="O69" s="8">
        <f t="shared" si="2"/>
        <v>12.275153192330501</v>
      </c>
    </row>
    <row r="70" spans="1:15" x14ac:dyDescent="0.4">
      <c r="A70" t="s">
        <v>98</v>
      </c>
      <c r="B70">
        <v>3844</v>
      </c>
      <c r="K70" t="s">
        <v>43</v>
      </c>
      <c r="L70" s="8" t="str">
        <f>A41</f>
        <v>C9</v>
      </c>
      <c r="M70" s="8">
        <f>B41</f>
        <v>4105</v>
      </c>
      <c r="N70" s="8">
        <f t="shared" si="1"/>
        <v>0.32318640047440206</v>
      </c>
      <c r="O70" s="8">
        <f t="shared" si="2"/>
        <v>12.927456018976082</v>
      </c>
    </row>
    <row r="71" spans="1:15" x14ac:dyDescent="0.4">
      <c r="A71" t="s">
        <v>99</v>
      </c>
      <c r="B71">
        <v>51156</v>
      </c>
      <c r="K71" t="s">
        <v>42</v>
      </c>
      <c r="L71" s="8" t="str">
        <f>A29</f>
        <v>B9</v>
      </c>
      <c r="M71" s="8">
        <f>B29</f>
        <v>4208</v>
      </c>
      <c r="N71" s="8">
        <f t="shared" si="1"/>
        <v>0.37408578770508005</v>
      </c>
      <c r="O71" s="8">
        <f t="shared" si="2"/>
        <v>14.963431508203202</v>
      </c>
    </row>
    <row r="72" spans="1:15" x14ac:dyDescent="0.4">
      <c r="A72" t="s">
        <v>14</v>
      </c>
      <c r="B72">
        <v>3637</v>
      </c>
      <c r="K72" t="s">
        <v>41</v>
      </c>
      <c r="L72" s="8" t="str">
        <f>A17</f>
        <v>A9</v>
      </c>
      <c r="M72" s="8">
        <f>B17</f>
        <v>4012</v>
      </c>
      <c r="N72" s="8">
        <f t="shared" si="1"/>
        <v>0.27722870132437244</v>
      </c>
      <c r="O72" s="8">
        <f t="shared" si="2"/>
        <v>11.089148052974897</v>
      </c>
    </row>
    <row r="73" spans="1:15" x14ac:dyDescent="0.4">
      <c r="A73" t="s">
        <v>22</v>
      </c>
      <c r="B73">
        <v>3431</v>
      </c>
      <c r="K73" t="s">
        <v>49</v>
      </c>
      <c r="L73" s="8" t="str">
        <f>A18</f>
        <v>A10</v>
      </c>
      <c r="M73" s="8">
        <f>B18</f>
        <v>3714</v>
      </c>
      <c r="N73" s="8">
        <f t="shared" si="1"/>
        <v>0.1299663965210516</v>
      </c>
      <c r="O73" s="8">
        <f t="shared" si="2"/>
        <v>5.1986558608420639</v>
      </c>
    </row>
    <row r="74" spans="1:15" x14ac:dyDescent="0.4">
      <c r="A74" t="s">
        <v>32</v>
      </c>
      <c r="B74">
        <v>4678</v>
      </c>
      <c r="K74" t="s">
        <v>50</v>
      </c>
      <c r="L74" s="8" t="str">
        <f>A30</f>
        <v>B10</v>
      </c>
      <c r="M74" s="8">
        <f>B30</f>
        <v>3582</v>
      </c>
      <c r="N74" s="8">
        <f t="shared" ref="N74:N96" si="4">(M74-I$15)/2023.6</f>
        <v>6.4736113856493374E-2</v>
      </c>
      <c r="O74" s="8">
        <f t="shared" ref="O74:O96" si="5">N74*40</f>
        <v>2.5894445542597349</v>
      </c>
    </row>
    <row r="75" spans="1:15" x14ac:dyDescent="0.4">
      <c r="A75" t="s">
        <v>30</v>
      </c>
      <c r="B75">
        <v>3873</v>
      </c>
      <c r="K75" t="s">
        <v>51</v>
      </c>
      <c r="L75" s="8" t="str">
        <f>A42</f>
        <v>C10</v>
      </c>
      <c r="M75" s="8">
        <f>B42</f>
        <v>3365</v>
      </c>
      <c r="N75" s="8">
        <f t="shared" si="4"/>
        <v>-4.2498517493575805E-2</v>
      </c>
      <c r="O75" s="8">
        <f t="shared" si="5"/>
        <v>-1.6999406997430322</v>
      </c>
    </row>
    <row r="76" spans="1:15" x14ac:dyDescent="0.4">
      <c r="A76" t="s">
        <v>46</v>
      </c>
      <c r="B76">
        <v>57259</v>
      </c>
      <c r="K76" t="s">
        <v>52</v>
      </c>
      <c r="L76" t="str">
        <f>A54</f>
        <v>D10</v>
      </c>
      <c r="M76">
        <f>B54</f>
        <v>3433</v>
      </c>
      <c r="N76" s="8">
        <f t="shared" si="4"/>
        <v>-8.8950385451670288E-3</v>
      </c>
      <c r="O76" s="8">
        <f t="shared" si="5"/>
        <v>-0.35580154180668117</v>
      </c>
    </row>
    <row r="77" spans="1:15" x14ac:dyDescent="0.4">
      <c r="A77" t="s">
        <v>54</v>
      </c>
      <c r="B77">
        <v>5308</v>
      </c>
      <c r="K77" t="s">
        <v>53</v>
      </c>
      <c r="L77" t="str">
        <f>A66</f>
        <v>E10</v>
      </c>
      <c r="M77">
        <f>B66</f>
        <v>3392</v>
      </c>
      <c r="N77" s="8">
        <f t="shared" si="4"/>
        <v>-2.9155959675825262E-2</v>
      </c>
      <c r="O77" s="8">
        <f t="shared" si="5"/>
        <v>-1.1662383870330104</v>
      </c>
    </row>
    <row r="78" spans="1:15" x14ac:dyDescent="0.4">
      <c r="A78" t="s">
        <v>62</v>
      </c>
      <c r="B78">
        <v>3453</v>
      </c>
      <c r="K78" t="s">
        <v>54</v>
      </c>
      <c r="L78" t="str">
        <f>A78</f>
        <v>F10</v>
      </c>
      <c r="M78">
        <f>B78</f>
        <v>3453</v>
      </c>
      <c r="N78" s="8">
        <f t="shared" si="4"/>
        <v>9.8833761612967001E-4</v>
      </c>
      <c r="O78" s="8">
        <f t="shared" si="5"/>
        <v>3.9533504645186804E-2</v>
      </c>
    </row>
    <row r="79" spans="1:15" x14ac:dyDescent="0.4">
      <c r="A79" t="s">
        <v>70</v>
      </c>
      <c r="B79">
        <v>46023</v>
      </c>
      <c r="K79" t="s">
        <v>55</v>
      </c>
      <c r="L79" t="str">
        <f>A90</f>
        <v>G10</v>
      </c>
      <c r="M79">
        <f>B90</f>
        <v>3517</v>
      </c>
      <c r="N79" s="8">
        <f t="shared" si="4"/>
        <v>3.2615141332279107E-2</v>
      </c>
      <c r="O79" s="8">
        <f t="shared" si="5"/>
        <v>1.3046056532911643</v>
      </c>
    </row>
    <row r="80" spans="1:15" x14ac:dyDescent="0.4">
      <c r="A80" t="s">
        <v>78</v>
      </c>
      <c r="B80">
        <v>3959</v>
      </c>
      <c r="K80" t="s">
        <v>56</v>
      </c>
      <c r="L80" t="str">
        <f>A102</f>
        <v>H10</v>
      </c>
      <c r="M80">
        <f>B102</f>
        <v>3656</v>
      </c>
      <c r="N80" s="8">
        <f t="shared" si="4"/>
        <v>0.10130460565329116</v>
      </c>
      <c r="O80" s="8">
        <f t="shared" si="5"/>
        <v>4.0521842261316463</v>
      </c>
    </row>
    <row r="81" spans="1:15" x14ac:dyDescent="0.4">
      <c r="A81" t="s">
        <v>100</v>
      </c>
      <c r="B81">
        <v>3451</v>
      </c>
      <c r="K81" t="s">
        <v>64</v>
      </c>
      <c r="L81" t="str">
        <f>A103</f>
        <v>H11</v>
      </c>
      <c r="M81">
        <f>B103</f>
        <v>4110</v>
      </c>
      <c r="N81" s="8">
        <f t="shared" si="4"/>
        <v>0.32565724451472622</v>
      </c>
      <c r="O81" s="8">
        <f t="shared" si="5"/>
        <v>13.02628978058905</v>
      </c>
    </row>
    <row r="82" spans="1:15" x14ac:dyDescent="0.4">
      <c r="A82" t="s">
        <v>101</v>
      </c>
      <c r="B82">
        <v>4771</v>
      </c>
      <c r="K82" t="s">
        <v>63</v>
      </c>
      <c r="L82" t="str">
        <f>A91</f>
        <v>G11</v>
      </c>
      <c r="M82">
        <f>B91</f>
        <v>10752</v>
      </c>
      <c r="N82" s="8">
        <f t="shared" si="4"/>
        <v>3.6079264676813603</v>
      </c>
      <c r="O82" s="8">
        <f t="shared" si="5"/>
        <v>144.3170587072544</v>
      </c>
    </row>
    <row r="83" spans="1:15" x14ac:dyDescent="0.4">
      <c r="A83" t="s">
        <v>102</v>
      </c>
      <c r="B83">
        <v>64894</v>
      </c>
      <c r="K83" t="s">
        <v>62</v>
      </c>
      <c r="L83" t="str">
        <f>A79</f>
        <v>F11</v>
      </c>
      <c r="M83">
        <f>B79</f>
        <v>46023</v>
      </c>
      <c r="N83" s="8">
        <f t="shared" si="4"/>
        <v>21.037754496936156</v>
      </c>
      <c r="O83" s="8">
        <f t="shared" si="5"/>
        <v>841.51017987744626</v>
      </c>
    </row>
    <row r="84" spans="1:15" x14ac:dyDescent="0.4">
      <c r="A84" t="s">
        <v>15</v>
      </c>
      <c r="B84">
        <v>3381</v>
      </c>
      <c r="K84" t="s">
        <v>61</v>
      </c>
      <c r="L84" t="str">
        <f>A67</f>
        <v>E11</v>
      </c>
      <c r="M84">
        <f>B67</f>
        <v>61186</v>
      </c>
      <c r="N84" s="8">
        <f t="shared" si="4"/>
        <v>28.530836133623247</v>
      </c>
      <c r="O84" s="8">
        <f t="shared" si="5"/>
        <v>1141.2334453449298</v>
      </c>
    </row>
    <row r="85" spans="1:15" x14ac:dyDescent="0.4">
      <c r="A85" t="s">
        <v>23</v>
      </c>
      <c r="B85">
        <v>3492</v>
      </c>
      <c r="K85" t="s">
        <v>60</v>
      </c>
      <c r="L85" t="str">
        <f>A55</f>
        <v>D11</v>
      </c>
      <c r="M85">
        <f>B55</f>
        <v>43232</v>
      </c>
      <c r="N85" s="8">
        <f t="shared" si="4"/>
        <v>19.658529353627198</v>
      </c>
      <c r="O85" s="8">
        <f t="shared" si="5"/>
        <v>786.34117414508796</v>
      </c>
    </row>
    <row r="86" spans="1:15" x14ac:dyDescent="0.4">
      <c r="A86" t="s">
        <v>31</v>
      </c>
      <c r="B86">
        <v>4208</v>
      </c>
      <c r="K86" t="s">
        <v>59</v>
      </c>
      <c r="L86" t="str">
        <f>A43</f>
        <v>C11</v>
      </c>
      <c r="M86">
        <f>B43</f>
        <v>22566</v>
      </c>
      <c r="N86" s="8">
        <f t="shared" si="4"/>
        <v>9.4460367661593203</v>
      </c>
      <c r="O86" s="8">
        <f t="shared" si="5"/>
        <v>377.84147064637284</v>
      </c>
    </row>
    <row r="87" spans="1:15" x14ac:dyDescent="0.4">
      <c r="A87" t="s">
        <v>39</v>
      </c>
      <c r="B87">
        <v>4013</v>
      </c>
      <c r="K87" t="s">
        <v>58</v>
      </c>
      <c r="L87" t="str">
        <f>A31</f>
        <v>B11</v>
      </c>
      <c r="M87">
        <f>B31</f>
        <v>11230</v>
      </c>
      <c r="N87" s="8">
        <f t="shared" si="4"/>
        <v>3.8441391579363513</v>
      </c>
      <c r="O87" s="8">
        <f t="shared" si="5"/>
        <v>153.76556631745405</v>
      </c>
    </row>
    <row r="88" spans="1:15" x14ac:dyDescent="0.4">
      <c r="A88" t="s">
        <v>47</v>
      </c>
      <c r="B88">
        <v>44757</v>
      </c>
      <c r="K88" t="s">
        <v>57</v>
      </c>
      <c r="L88" t="str">
        <f>A19</f>
        <v>A11</v>
      </c>
      <c r="M88">
        <f>B19</f>
        <v>7169</v>
      </c>
      <c r="N88" s="8">
        <f t="shared" si="4"/>
        <v>1.8373196283850564</v>
      </c>
      <c r="O88" s="8">
        <f t="shared" si="5"/>
        <v>73.492785135402258</v>
      </c>
    </row>
    <row r="89" spans="1:15" x14ac:dyDescent="0.4">
      <c r="A89" t="s">
        <v>55</v>
      </c>
      <c r="B89">
        <v>7159</v>
      </c>
      <c r="K89" t="s">
        <v>65</v>
      </c>
      <c r="L89" t="str">
        <f>A20</f>
        <v>A12</v>
      </c>
      <c r="M89">
        <f>B20</f>
        <v>5439</v>
      </c>
      <c r="N89" s="8">
        <f t="shared" si="4"/>
        <v>0.98240759043289194</v>
      </c>
      <c r="O89" s="8">
        <f t="shared" si="5"/>
        <v>39.296303617315679</v>
      </c>
    </row>
    <row r="90" spans="1:15" x14ac:dyDescent="0.4">
      <c r="A90" t="s">
        <v>63</v>
      </c>
      <c r="B90">
        <v>3517</v>
      </c>
      <c r="K90" t="s">
        <v>66</v>
      </c>
      <c r="L90" t="str">
        <f>A32</f>
        <v>B12</v>
      </c>
      <c r="M90">
        <f>B32</f>
        <v>4826</v>
      </c>
      <c r="N90" s="8">
        <f t="shared" si="4"/>
        <v>0.67948211108914813</v>
      </c>
      <c r="O90" s="8">
        <f t="shared" si="5"/>
        <v>27.179284443565926</v>
      </c>
    </row>
    <row r="91" spans="1:15" x14ac:dyDescent="0.4">
      <c r="A91" t="s">
        <v>71</v>
      </c>
      <c r="B91">
        <v>10752</v>
      </c>
      <c r="K91" t="s">
        <v>67</v>
      </c>
      <c r="L91" t="str">
        <f>A44</f>
        <v>C12</v>
      </c>
      <c r="M91">
        <f>B44</f>
        <v>4098</v>
      </c>
      <c r="N91" s="8">
        <f t="shared" si="4"/>
        <v>0.31972721881794824</v>
      </c>
      <c r="O91" s="8">
        <f t="shared" si="5"/>
        <v>12.78908875271793</v>
      </c>
    </row>
    <row r="92" spans="1:15" x14ac:dyDescent="0.4">
      <c r="A92" t="s">
        <v>79</v>
      </c>
      <c r="B92">
        <v>3779</v>
      </c>
      <c r="K92" t="s">
        <v>68</v>
      </c>
      <c r="L92" t="str">
        <f>A56</f>
        <v>D12</v>
      </c>
      <c r="M92">
        <f>B56</f>
        <v>4099</v>
      </c>
      <c r="N92" s="8">
        <f t="shared" si="4"/>
        <v>0.32022138762601304</v>
      </c>
      <c r="O92" s="8">
        <f t="shared" si="5"/>
        <v>12.808855505040523</v>
      </c>
    </row>
    <row r="93" spans="1:15" x14ac:dyDescent="0.4">
      <c r="A93" t="s">
        <v>103</v>
      </c>
      <c r="B93">
        <v>3415</v>
      </c>
      <c r="K93" t="s">
        <v>69</v>
      </c>
      <c r="L93" t="str">
        <f>A68</f>
        <v>E12</v>
      </c>
      <c r="M93">
        <f>B68</f>
        <v>4406</v>
      </c>
      <c r="N93" s="8">
        <f t="shared" si="4"/>
        <v>0.47193121170191737</v>
      </c>
      <c r="O93" s="8">
        <f t="shared" si="5"/>
        <v>18.877248468076694</v>
      </c>
    </row>
    <row r="94" spans="1:15" x14ac:dyDescent="0.4">
      <c r="A94" t="s">
        <v>104</v>
      </c>
      <c r="B94">
        <v>10766</v>
      </c>
      <c r="K94" t="s">
        <v>70</v>
      </c>
      <c r="L94" t="str">
        <f>A80</f>
        <v>F12</v>
      </c>
      <c r="M94">
        <f>B80</f>
        <v>3959</v>
      </c>
      <c r="N94" s="8">
        <f t="shared" si="4"/>
        <v>0.25103775449693616</v>
      </c>
      <c r="O94" s="8">
        <f t="shared" si="5"/>
        <v>10.041510179877447</v>
      </c>
    </row>
    <row r="95" spans="1:15" x14ac:dyDescent="0.4">
      <c r="A95" t="s">
        <v>105</v>
      </c>
      <c r="B95">
        <v>45296</v>
      </c>
      <c r="K95" t="s">
        <v>71</v>
      </c>
      <c r="L95" t="str">
        <f>A92</f>
        <v>G12</v>
      </c>
      <c r="M95">
        <f>B92</f>
        <v>3779</v>
      </c>
      <c r="N95" s="8">
        <f t="shared" si="4"/>
        <v>0.16208736904526588</v>
      </c>
      <c r="O95" s="8">
        <f t="shared" si="5"/>
        <v>6.4834947618106353</v>
      </c>
    </row>
    <row r="96" spans="1:15" x14ac:dyDescent="0.4">
      <c r="A96" t="s">
        <v>16</v>
      </c>
      <c r="B96">
        <v>3384</v>
      </c>
      <c r="K96" t="s">
        <v>72</v>
      </c>
      <c r="L96" t="str">
        <f>A104</f>
        <v>H12</v>
      </c>
      <c r="M96">
        <f>B104</f>
        <v>3738</v>
      </c>
      <c r="N96" s="8">
        <f t="shared" si="4"/>
        <v>0.14182644791460763</v>
      </c>
      <c r="O96" s="8">
        <f t="shared" si="5"/>
        <v>5.6730579165843054</v>
      </c>
    </row>
    <row r="97" spans="1:2" x14ac:dyDescent="0.4">
      <c r="A97" t="s">
        <v>24</v>
      </c>
      <c r="B97">
        <v>3370</v>
      </c>
    </row>
    <row r="98" spans="1:2" x14ac:dyDescent="0.4">
      <c r="A98" t="s">
        <v>33</v>
      </c>
      <c r="B98">
        <v>3986</v>
      </c>
    </row>
    <row r="99" spans="1:2" x14ac:dyDescent="0.4">
      <c r="A99" t="s">
        <v>40</v>
      </c>
      <c r="B99">
        <v>4986</v>
      </c>
    </row>
    <row r="100" spans="1:2" x14ac:dyDescent="0.4">
      <c r="A100" t="s">
        <v>48</v>
      </c>
      <c r="B100">
        <v>34533</v>
      </c>
    </row>
    <row r="101" spans="1:2" x14ac:dyDescent="0.4">
      <c r="A101" t="s">
        <v>56</v>
      </c>
      <c r="B101">
        <v>10063</v>
      </c>
    </row>
    <row r="102" spans="1:2" x14ac:dyDescent="0.4">
      <c r="A102" t="s">
        <v>64</v>
      </c>
      <c r="B102">
        <v>3656</v>
      </c>
    </row>
    <row r="103" spans="1:2" x14ac:dyDescent="0.4">
      <c r="A103" t="s">
        <v>72</v>
      </c>
      <c r="B103">
        <v>4110</v>
      </c>
    </row>
    <row r="104" spans="1:2" x14ac:dyDescent="0.4">
      <c r="A104" t="s">
        <v>80</v>
      </c>
      <c r="B104">
        <v>3738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E4" workbookViewId="0">
      <selection activeCell="N10" sqref="N10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65047</v>
      </c>
      <c r="D2">
        <v>3365</v>
      </c>
      <c r="E2">
        <v>4768</v>
      </c>
      <c r="F2">
        <v>4296</v>
      </c>
      <c r="G2">
        <v>59832</v>
      </c>
      <c r="H2">
        <v>35573</v>
      </c>
      <c r="I2">
        <v>3357</v>
      </c>
      <c r="J2">
        <v>3373</v>
      </c>
      <c r="K2">
        <v>4021</v>
      </c>
      <c r="L2">
        <v>3698</v>
      </c>
      <c r="M2">
        <v>7288</v>
      </c>
      <c r="N2">
        <v>5448</v>
      </c>
      <c r="O2">
        <v>32984</v>
      </c>
      <c r="P2">
        <v>3407</v>
      </c>
      <c r="Q2">
        <v>6114</v>
      </c>
      <c r="R2">
        <v>4148</v>
      </c>
      <c r="S2">
        <v>53939</v>
      </c>
      <c r="T2">
        <v>19843</v>
      </c>
      <c r="U2">
        <v>3390</v>
      </c>
      <c r="V2">
        <v>3439</v>
      </c>
      <c r="W2">
        <v>4188</v>
      </c>
      <c r="X2">
        <v>3568</v>
      </c>
      <c r="Y2">
        <v>11359</v>
      </c>
      <c r="Z2">
        <v>4783</v>
      </c>
      <c r="AA2">
        <v>18258</v>
      </c>
      <c r="AB2">
        <v>3418</v>
      </c>
      <c r="AC2">
        <v>8260</v>
      </c>
      <c r="AD2">
        <v>4057</v>
      </c>
      <c r="AE2">
        <v>15450</v>
      </c>
      <c r="AF2">
        <v>10076</v>
      </c>
      <c r="AG2">
        <v>3343</v>
      </c>
      <c r="AH2">
        <v>3994</v>
      </c>
      <c r="AI2">
        <v>4062</v>
      </c>
      <c r="AJ2">
        <v>3319</v>
      </c>
      <c r="AK2">
        <v>22513</v>
      </c>
      <c r="AL2">
        <v>4150</v>
      </c>
      <c r="AM2">
        <v>6959</v>
      </c>
      <c r="AN2">
        <v>3393</v>
      </c>
      <c r="AO2">
        <v>12998</v>
      </c>
      <c r="AP2">
        <v>3889</v>
      </c>
      <c r="AQ2">
        <v>4099</v>
      </c>
      <c r="AR2">
        <v>7504</v>
      </c>
      <c r="AS2">
        <v>3361</v>
      </c>
      <c r="AT2">
        <v>10752</v>
      </c>
      <c r="AU2">
        <v>4037</v>
      </c>
      <c r="AV2">
        <v>3400</v>
      </c>
      <c r="AW2">
        <v>44402</v>
      </c>
      <c r="AX2">
        <v>4109</v>
      </c>
      <c r="AY2">
        <v>4250</v>
      </c>
      <c r="AZ2">
        <v>3468</v>
      </c>
      <c r="BA2">
        <v>29017</v>
      </c>
      <c r="BB2">
        <v>3729</v>
      </c>
      <c r="BC2">
        <v>3549</v>
      </c>
      <c r="BD2">
        <v>5647</v>
      </c>
      <c r="BE2">
        <v>3548</v>
      </c>
      <c r="BF2">
        <v>44416</v>
      </c>
      <c r="BG2">
        <v>4548</v>
      </c>
      <c r="BH2">
        <v>3338</v>
      </c>
      <c r="BI2">
        <v>61661</v>
      </c>
      <c r="BJ2">
        <v>4177</v>
      </c>
      <c r="BK2">
        <v>3633</v>
      </c>
      <c r="BL2">
        <v>3813</v>
      </c>
      <c r="BM2">
        <v>51333</v>
      </c>
      <c r="BN2">
        <v>3596</v>
      </c>
      <c r="BO2">
        <v>3397</v>
      </c>
      <c r="BP2">
        <v>4770</v>
      </c>
      <c r="BQ2">
        <v>3973</v>
      </c>
      <c r="BR2">
        <v>59765</v>
      </c>
      <c r="BS2">
        <v>5309</v>
      </c>
      <c r="BT2">
        <v>3410</v>
      </c>
      <c r="BU2">
        <v>46347</v>
      </c>
      <c r="BV2">
        <v>3939</v>
      </c>
      <c r="BW2">
        <v>3421</v>
      </c>
      <c r="BX2">
        <v>4714</v>
      </c>
      <c r="BY2">
        <v>64899</v>
      </c>
      <c r="BZ2">
        <v>3333</v>
      </c>
      <c r="CA2">
        <v>3328</v>
      </c>
      <c r="CB2">
        <v>4171</v>
      </c>
      <c r="CC2">
        <v>4041</v>
      </c>
      <c r="CD2">
        <v>43995</v>
      </c>
      <c r="CE2">
        <v>7056</v>
      </c>
      <c r="CF2">
        <v>3472</v>
      </c>
      <c r="CG2">
        <v>10697</v>
      </c>
      <c r="CH2">
        <v>3758</v>
      </c>
      <c r="CI2">
        <v>3352</v>
      </c>
      <c r="CJ2">
        <v>10505</v>
      </c>
      <c r="CK2">
        <v>44508</v>
      </c>
      <c r="CL2">
        <v>3348</v>
      </c>
      <c r="CM2">
        <v>3322</v>
      </c>
      <c r="CN2">
        <v>3925</v>
      </c>
      <c r="CO2">
        <v>4062</v>
      </c>
      <c r="CP2">
        <v>34321</v>
      </c>
      <c r="CQ2">
        <v>10028</v>
      </c>
      <c r="CR2">
        <v>3609</v>
      </c>
      <c r="CS2">
        <v>4217</v>
      </c>
      <c r="CT2">
        <v>3660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65047</v>
      </c>
      <c r="G9">
        <f>'Plate 1'!G9</f>
        <v>30</v>
      </c>
      <c r="H9" t="str">
        <f t="shared" ref="H9:I9" si="0">A9</f>
        <v>A1</v>
      </c>
      <c r="I9">
        <f t="shared" si="0"/>
        <v>65047</v>
      </c>
      <c r="K9" t="s">
        <v>82</v>
      </c>
      <c r="L9" t="str">
        <f>A10</f>
        <v>A2</v>
      </c>
      <c r="M9">
        <f>B10</f>
        <v>3365</v>
      </c>
      <c r="N9" s="8">
        <f>(M9-I$15)/2034.2</f>
        <v>-2.7529249827942189E-2</v>
      </c>
      <c r="O9">
        <f>N9*40</f>
        <v>-1.1011699931176875</v>
      </c>
    </row>
    <row r="10" spans="1:98" x14ac:dyDescent="0.4">
      <c r="A10" t="s">
        <v>83</v>
      </c>
      <c r="B10">
        <v>3365</v>
      </c>
      <c r="G10">
        <f>'Plate 1'!G10</f>
        <v>15</v>
      </c>
      <c r="H10" t="str">
        <f>A21</f>
        <v>B1</v>
      </c>
      <c r="I10">
        <f>B21</f>
        <v>32984</v>
      </c>
      <c r="K10" t="s">
        <v>85</v>
      </c>
      <c r="L10" t="str">
        <f>A22</f>
        <v>B2</v>
      </c>
      <c r="M10">
        <f>B22</f>
        <v>3407</v>
      </c>
      <c r="N10" s="8">
        <f t="shared" ref="N10:N73" si="1">(M10-I$15)/2034.2</f>
        <v>-6.8823124569855473E-3</v>
      </c>
      <c r="O10">
        <f t="shared" ref="O10:O73" si="2">N10*40</f>
        <v>-0.27529249827942187</v>
      </c>
    </row>
    <row r="11" spans="1:98" x14ac:dyDescent="0.4">
      <c r="A11" t="s">
        <v>84</v>
      </c>
      <c r="B11">
        <v>4768</v>
      </c>
      <c r="G11">
        <f>'Plate 1'!G11</f>
        <v>7.5</v>
      </c>
      <c r="H11" t="str">
        <f>A33</f>
        <v>C1</v>
      </c>
      <c r="I11">
        <f>B33</f>
        <v>18258</v>
      </c>
      <c r="K11" t="s">
        <v>88</v>
      </c>
      <c r="L11" t="str">
        <f>A34</f>
        <v>C2</v>
      </c>
      <c r="M11">
        <f>B34</f>
        <v>3418</v>
      </c>
      <c r="N11" s="8">
        <f t="shared" si="1"/>
        <v>-1.4747812407826172E-3</v>
      </c>
      <c r="O11">
        <f t="shared" si="2"/>
        <v>-5.8991249631304692E-2</v>
      </c>
    </row>
    <row r="12" spans="1:98" x14ac:dyDescent="0.4">
      <c r="A12" t="s">
        <v>9</v>
      </c>
      <c r="B12">
        <v>4296</v>
      </c>
      <c r="G12">
        <f>'Plate 1'!G12</f>
        <v>1.875</v>
      </c>
      <c r="H12" t="str">
        <f>A45</f>
        <v>D1</v>
      </c>
      <c r="I12">
        <f>B45</f>
        <v>6959</v>
      </c>
      <c r="K12" t="s">
        <v>91</v>
      </c>
      <c r="L12" t="str">
        <f>A46</f>
        <v>D2</v>
      </c>
      <c r="M12">
        <f>B46</f>
        <v>3393</v>
      </c>
      <c r="N12" s="8">
        <f t="shared" si="1"/>
        <v>-1.3764624913971095E-2</v>
      </c>
      <c r="O12">
        <f t="shared" si="2"/>
        <v>-0.55058499655884374</v>
      </c>
    </row>
    <row r="13" spans="1:98" x14ac:dyDescent="0.4">
      <c r="A13" t="s">
        <v>17</v>
      </c>
      <c r="B13">
        <v>59832</v>
      </c>
      <c r="G13">
        <f>'Plate 1'!G13</f>
        <v>0.46875</v>
      </c>
      <c r="H13" t="str">
        <f>A57</f>
        <v>E1</v>
      </c>
      <c r="I13">
        <f>B57</f>
        <v>4250</v>
      </c>
      <c r="K13" t="s">
        <v>94</v>
      </c>
      <c r="L13" t="str">
        <f>A58</f>
        <v>E2</v>
      </c>
      <c r="M13">
        <f>B58</f>
        <v>3468</v>
      </c>
      <c r="N13" s="8">
        <f t="shared" si="1"/>
        <v>2.3104906105594337E-2</v>
      </c>
      <c r="O13">
        <f t="shared" si="2"/>
        <v>0.92419624422377344</v>
      </c>
    </row>
    <row r="14" spans="1:98" x14ac:dyDescent="0.4">
      <c r="A14" t="s">
        <v>25</v>
      </c>
      <c r="B14">
        <v>35573</v>
      </c>
      <c r="G14">
        <f>'Plate 1'!G14</f>
        <v>0.1171875</v>
      </c>
      <c r="H14" t="str">
        <f>A69</f>
        <v>F1</v>
      </c>
      <c r="I14">
        <f>B69</f>
        <v>3633</v>
      </c>
      <c r="K14" t="s">
        <v>97</v>
      </c>
      <c r="L14" t="str">
        <f>A70</f>
        <v>F2</v>
      </c>
      <c r="M14">
        <f>B70</f>
        <v>3813</v>
      </c>
      <c r="N14" s="8">
        <f t="shared" si="1"/>
        <v>0.19270474879559532</v>
      </c>
      <c r="O14">
        <f t="shared" si="2"/>
        <v>7.7081899518238126</v>
      </c>
    </row>
    <row r="15" spans="1:98" x14ac:dyDescent="0.4">
      <c r="A15" t="s">
        <v>34</v>
      </c>
      <c r="B15">
        <v>3357</v>
      </c>
      <c r="G15">
        <f>'Plate 1'!G15</f>
        <v>0</v>
      </c>
      <c r="H15" t="str">
        <f>A81</f>
        <v>G1</v>
      </c>
      <c r="I15">
        <f>B81</f>
        <v>3421</v>
      </c>
      <c r="K15" t="s">
        <v>100</v>
      </c>
      <c r="L15" t="str">
        <f>A82</f>
        <v>G2</v>
      </c>
      <c r="M15">
        <f>B82</f>
        <v>4714</v>
      </c>
      <c r="N15" s="8">
        <f t="shared" si="1"/>
        <v>0.63563071477730804</v>
      </c>
      <c r="O15">
        <f t="shared" si="2"/>
        <v>25.425228591092321</v>
      </c>
    </row>
    <row r="16" spans="1:98" x14ac:dyDescent="0.4">
      <c r="A16" t="s">
        <v>41</v>
      </c>
      <c r="B16">
        <v>3373</v>
      </c>
      <c r="H16" t="s">
        <v>119</v>
      </c>
      <c r="I16">
        <f>SLOPE(I10:I15, G10:G15)</f>
        <v>1976.2307950826921</v>
      </c>
      <c r="K16" t="s">
        <v>103</v>
      </c>
      <c r="L16" t="str">
        <f>A94</f>
        <v>H2</v>
      </c>
      <c r="M16">
        <f>B94</f>
        <v>10505</v>
      </c>
      <c r="N16" s="8">
        <f t="shared" si="1"/>
        <v>3.4824501032346866</v>
      </c>
      <c r="O16">
        <f t="shared" si="2"/>
        <v>139.29800412938746</v>
      </c>
    </row>
    <row r="17" spans="1:15" x14ac:dyDescent="0.4">
      <c r="A17" t="s">
        <v>49</v>
      </c>
      <c r="B17">
        <v>4021</v>
      </c>
      <c r="K17" t="s">
        <v>104</v>
      </c>
      <c r="L17" t="str">
        <f>A95</f>
        <v>H3</v>
      </c>
      <c r="M17">
        <f>B95</f>
        <v>44508</v>
      </c>
      <c r="N17" s="8">
        <f t="shared" si="1"/>
        <v>20.198112280011799</v>
      </c>
      <c r="O17">
        <f t="shared" si="2"/>
        <v>807.92449120047195</v>
      </c>
    </row>
    <row r="18" spans="1:15" x14ac:dyDescent="0.4">
      <c r="A18" t="s">
        <v>57</v>
      </c>
      <c r="B18">
        <v>3698</v>
      </c>
      <c r="K18" t="s">
        <v>101</v>
      </c>
      <c r="L18" t="str">
        <f>A83</f>
        <v>G3</v>
      </c>
      <c r="M18">
        <f>B83</f>
        <v>64899</v>
      </c>
      <c r="N18" s="8">
        <f t="shared" si="1"/>
        <v>30.222200373611248</v>
      </c>
      <c r="O18">
        <f t="shared" si="2"/>
        <v>1208.8880149444499</v>
      </c>
    </row>
    <row r="19" spans="1:15" x14ac:dyDescent="0.4">
      <c r="A19" t="s">
        <v>65</v>
      </c>
      <c r="B19">
        <v>7288</v>
      </c>
      <c r="K19" t="s">
        <v>98</v>
      </c>
      <c r="L19" t="str">
        <f>A71</f>
        <v>F3</v>
      </c>
      <c r="M19">
        <f>B71</f>
        <v>51333</v>
      </c>
      <c r="N19" s="8">
        <f t="shared" si="1"/>
        <v>23.553239602792253</v>
      </c>
      <c r="O19">
        <f t="shared" si="2"/>
        <v>942.12958411169006</v>
      </c>
    </row>
    <row r="20" spans="1:15" x14ac:dyDescent="0.4">
      <c r="A20" t="s">
        <v>73</v>
      </c>
      <c r="B20">
        <v>5448</v>
      </c>
      <c r="K20" t="s">
        <v>95</v>
      </c>
      <c r="L20" t="str">
        <f>A59</f>
        <v>E3</v>
      </c>
      <c r="M20">
        <f>B59</f>
        <v>29017</v>
      </c>
      <c r="N20" s="8">
        <f t="shared" si="1"/>
        <v>12.582833546357291</v>
      </c>
      <c r="O20">
        <f t="shared" si="2"/>
        <v>503.31334185429165</v>
      </c>
    </row>
    <row r="21" spans="1:15" x14ac:dyDescent="0.4">
      <c r="A21" t="s">
        <v>85</v>
      </c>
      <c r="B21">
        <v>32984</v>
      </c>
      <c r="K21" t="s">
        <v>92</v>
      </c>
      <c r="L21" t="str">
        <f>A47</f>
        <v>D3</v>
      </c>
      <c r="M21">
        <f>B47</f>
        <v>12998</v>
      </c>
      <c r="N21" s="8">
        <f t="shared" si="1"/>
        <v>4.7079933143250416</v>
      </c>
      <c r="O21">
        <f t="shared" si="2"/>
        <v>188.31973257300166</v>
      </c>
    </row>
    <row r="22" spans="1:15" x14ac:dyDescent="0.4">
      <c r="A22" t="s">
        <v>86</v>
      </c>
      <c r="B22">
        <v>3407</v>
      </c>
      <c r="K22" t="s">
        <v>89</v>
      </c>
      <c r="L22" t="str">
        <f>A35</f>
        <v>C3</v>
      </c>
      <c r="M22">
        <f>B35</f>
        <v>8260</v>
      </c>
      <c r="N22" s="8">
        <f t="shared" si="1"/>
        <v>2.3788221413823614</v>
      </c>
      <c r="O22">
        <f t="shared" si="2"/>
        <v>95.152885655294455</v>
      </c>
    </row>
    <row r="23" spans="1:15" x14ac:dyDescent="0.4">
      <c r="A23" t="s">
        <v>87</v>
      </c>
      <c r="B23">
        <v>6114</v>
      </c>
      <c r="K23" t="s">
        <v>86</v>
      </c>
      <c r="L23" t="str">
        <f>A23</f>
        <v>B3</v>
      </c>
      <c r="M23">
        <f>B23</f>
        <v>6114</v>
      </c>
      <c r="N23" s="8">
        <f t="shared" si="1"/>
        <v>1.3238619604758628</v>
      </c>
      <c r="O23">
        <f t="shared" si="2"/>
        <v>52.954478419034515</v>
      </c>
    </row>
    <row r="24" spans="1:15" x14ac:dyDescent="0.4">
      <c r="A24" t="s">
        <v>10</v>
      </c>
      <c r="B24">
        <v>4148</v>
      </c>
      <c r="K24" t="s">
        <v>83</v>
      </c>
      <c r="L24" t="str">
        <f>A11</f>
        <v>A3</v>
      </c>
      <c r="M24">
        <f>B11</f>
        <v>4768</v>
      </c>
      <c r="N24" s="8">
        <f t="shared" si="1"/>
        <v>0.66217677711139511</v>
      </c>
      <c r="O24">
        <f t="shared" si="2"/>
        <v>26.487071084455806</v>
      </c>
    </row>
    <row r="25" spans="1:15" x14ac:dyDescent="0.4">
      <c r="A25" t="s">
        <v>18</v>
      </c>
      <c r="B25">
        <v>53939</v>
      </c>
      <c r="K25" t="s">
        <v>84</v>
      </c>
      <c r="L25" t="str">
        <f>A12</f>
        <v>A4</v>
      </c>
      <c r="M25">
        <f>B12</f>
        <v>4296</v>
      </c>
      <c r="N25" s="8">
        <f t="shared" si="1"/>
        <v>0.43014452856159668</v>
      </c>
      <c r="O25">
        <f t="shared" si="2"/>
        <v>17.205781142463866</v>
      </c>
    </row>
    <row r="26" spans="1:15" x14ac:dyDescent="0.4">
      <c r="A26" t="s">
        <v>26</v>
      </c>
      <c r="B26">
        <v>19843</v>
      </c>
      <c r="K26" t="s">
        <v>87</v>
      </c>
      <c r="L26" t="str">
        <f>A24</f>
        <v>B4</v>
      </c>
      <c r="M26">
        <f>B24</f>
        <v>4148</v>
      </c>
      <c r="N26" s="8">
        <f t="shared" si="1"/>
        <v>0.35738865401632092</v>
      </c>
      <c r="O26">
        <f t="shared" si="2"/>
        <v>14.295546160652837</v>
      </c>
    </row>
    <row r="27" spans="1:15" x14ac:dyDescent="0.4">
      <c r="A27" t="s">
        <v>35</v>
      </c>
      <c r="B27">
        <v>3390</v>
      </c>
      <c r="K27" t="s">
        <v>90</v>
      </c>
      <c r="L27" t="str">
        <f>A36</f>
        <v>C4</v>
      </c>
      <c r="M27">
        <f>B36</f>
        <v>4057</v>
      </c>
      <c r="N27" s="8">
        <f t="shared" si="1"/>
        <v>0.31265362304591487</v>
      </c>
      <c r="O27">
        <f t="shared" si="2"/>
        <v>12.506144921836595</v>
      </c>
    </row>
    <row r="28" spans="1:15" x14ac:dyDescent="0.4">
      <c r="A28" t="s">
        <v>42</v>
      </c>
      <c r="B28">
        <v>3439</v>
      </c>
      <c r="K28" t="s">
        <v>93</v>
      </c>
      <c r="L28" t="str">
        <f>A48</f>
        <v>D4</v>
      </c>
      <c r="M28">
        <f>B48</f>
        <v>3889</v>
      </c>
      <c r="N28" s="8">
        <f t="shared" si="1"/>
        <v>0.2300658735620883</v>
      </c>
      <c r="O28">
        <f t="shared" si="2"/>
        <v>9.202634942483531</v>
      </c>
    </row>
    <row r="29" spans="1:15" x14ac:dyDescent="0.4">
      <c r="A29" t="s">
        <v>50</v>
      </c>
      <c r="B29">
        <v>4188</v>
      </c>
      <c r="K29" t="s">
        <v>96</v>
      </c>
      <c r="L29" t="str">
        <f>A60</f>
        <v>E4</v>
      </c>
      <c r="M29">
        <f>B60</f>
        <v>3729</v>
      </c>
      <c r="N29" s="8">
        <f t="shared" si="1"/>
        <v>0.15141087405368203</v>
      </c>
      <c r="O29">
        <f t="shared" si="2"/>
        <v>6.0564349621472813</v>
      </c>
    </row>
    <row r="30" spans="1:15" x14ac:dyDescent="0.4">
      <c r="A30" t="s">
        <v>58</v>
      </c>
      <c r="B30">
        <v>3568</v>
      </c>
      <c r="K30" t="s">
        <v>99</v>
      </c>
      <c r="L30" t="str">
        <f>A72</f>
        <v>F4</v>
      </c>
      <c r="M30">
        <f>B72</f>
        <v>3596</v>
      </c>
      <c r="N30" s="8">
        <f t="shared" si="1"/>
        <v>8.6028905712319331E-2</v>
      </c>
      <c r="O30">
        <f t="shared" si="2"/>
        <v>3.4411562284927735</v>
      </c>
    </row>
    <row r="31" spans="1:15" x14ac:dyDescent="0.4">
      <c r="A31" t="s">
        <v>66</v>
      </c>
      <c r="B31">
        <v>11359</v>
      </c>
      <c r="K31" t="s">
        <v>102</v>
      </c>
      <c r="L31" t="str">
        <f>A84</f>
        <v>G4</v>
      </c>
      <c r="M31">
        <f>B84</f>
        <v>3333</v>
      </c>
      <c r="N31" s="8">
        <f t="shared" si="1"/>
        <v>-4.3260249729623439E-2</v>
      </c>
      <c r="O31">
        <f t="shared" si="2"/>
        <v>-1.7304099891849376</v>
      </c>
    </row>
    <row r="32" spans="1:15" x14ac:dyDescent="0.4">
      <c r="A32" t="s">
        <v>74</v>
      </c>
      <c r="B32">
        <v>4783</v>
      </c>
      <c r="K32" t="s">
        <v>105</v>
      </c>
      <c r="L32" t="str">
        <f>A96</f>
        <v>H4</v>
      </c>
      <c r="M32">
        <f>B96</f>
        <v>3348</v>
      </c>
      <c r="N32" s="8">
        <f t="shared" si="1"/>
        <v>-3.5886343525710351E-2</v>
      </c>
      <c r="O32">
        <f t="shared" si="2"/>
        <v>-1.4354537410284141</v>
      </c>
    </row>
    <row r="33" spans="1:15" x14ac:dyDescent="0.4">
      <c r="A33" t="s">
        <v>88</v>
      </c>
      <c r="B33">
        <v>18258</v>
      </c>
      <c r="K33" t="s">
        <v>16</v>
      </c>
      <c r="L33" t="str">
        <f>A97</f>
        <v>H5</v>
      </c>
      <c r="M33">
        <f>B97</f>
        <v>3322</v>
      </c>
      <c r="N33" s="8">
        <f t="shared" si="1"/>
        <v>-4.8667780945826369E-2</v>
      </c>
      <c r="O33">
        <f t="shared" si="2"/>
        <v>-1.9467112378330547</v>
      </c>
    </row>
    <row r="34" spans="1:15" x14ac:dyDescent="0.4">
      <c r="A34" t="s">
        <v>89</v>
      </c>
      <c r="B34">
        <v>3418</v>
      </c>
      <c r="K34" t="s">
        <v>15</v>
      </c>
      <c r="L34" t="str">
        <f>A85</f>
        <v>G5</v>
      </c>
      <c r="M34">
        <f>B85</f>
        <v>3328</v>
      </c>
      <c r="N34" s="8">
        <f t="shared" si="1"/>
        <v>-4.5718218464261134E-2</v>
      </c>
      <c r="O34">
        <f t="shared" si="2"/>
        <v>-1.8287287385704454</v>
      </c>
    </row>
    <row r="35" spans="1:15" x14ac:dyDescent="0.4">
      <c r="A35" t="s">
        <v>90</v>
      </c>
      <c r="B35">
        <v>8260</v>
      </c>
      <c r="K35" t="s">
        <v>14</v>
      </c>
      <c r="L35" t="str">
        <f>A73</f>
        <v>F5</v>
      </c>
      <c r="M35">
        <f>B73</f>
        <v>3397</v>
      </c>
      <c r="N35" s="8">
        <f t="shared" si="1"/>
        <v>-1.1798249926260938E-2</v>
      </c>
      <c r="O35">
        <f t="shared" si="2"/>
        <v>-0.47192999705043753</v>
      </c>
    </row>
    <row r="36" spans="1:15" x14ac:dyDescent="0.4">
      <c r="A36" t="s">
        <v>11</v>
      </c>
      <c r="B36">
        <v>4057</v>
      </c>
      <c r="K36" t="s">
        <v>13</v>
      </c>
      <c r="L36" t="str">
        <f>A61</f>
        <v>E5</v>
      </c>
      <c r="M36">
        <f>B61</f>
        <v>3549</v>
      </c>
      <c r="N36" s="8">
        <f t="shared" si="1"/>
        <v>6.2923999606724998E-2</v>
      </c>
      <c r="O36">
        <f t="shared" si="2"/>
        <v>2.516959984269</v>
      </c>
    </row>
    <row r="37" spans="1:15" x14ac:dyDescent="0.4">
      <c r="A37" t="s">
        <v>19</v>
      </c>
      <c r="B37">
        <v>15450</v>
      </c>
      <c r="K37" t="s">
        <v>12</v>
      </c>
      <c r="L37" t="str">
        <f>A49</f>
        <v>D5</v>
      </c>
      <c r="M37">
        <f>B49</f>
        <v>4099</v>
      </c>
      <c r="N37" s="8">
        <f t="shared" si="1"/>
        <v>0.33330056041687151</v>
      </c>
      <c r="O37">
        <f t="shared" si="2"/>
        <v>13.33202241667486</v>
      </c>
    </row>
    <row r="38" spans="1:15" x14ac:dyDescent="0.4">
      <c r="A38" t="s">
        <v>27</v>
      </c>
      <c r="B38">
        <v>10076</v>
      </c>
      <c r="K38" t="s">
        <v>11</v>
      </c>
      <c r="L38" t="str">
        <f>A37</f>
        <v>C5</v>
      </c>
      <c r="M38">
        <f>B37</f>
        <v>15450</v>
      </c>
      <c r="N38" s="8">
        <f t="shared" si="1"/>
        <v>5.9133811817913671</v>
      </c>
      <c r="O38">
        <f t="shared" si="2"/>
        <v>236.53524727165467</v>
      </c>
    </row>
    <row r="39" spans="1:15" x14ac:dyDescent="0.4">
      <c r="A39" t="s">
        <v>36</v>
      </c>
      <c r="B39">
        <v>3343</v>
      </c>
      <c r="K39" t="s">
        <v>10</v>
      </c>
      <c r="L39" t="str">
        <f>A25</f>
        <v>B5</v>
      </c>
      <c r="M39">
        <f>B25</f>
        <v>53939</v>
      </c>
      <c r="N39" s="8">
        <f t="shared" si="1"/>
        <v>24.834332907285418</v>
      </c>
      <c r="O39">
        <f t="shared" si="2"/>
        <v>993.3733162914167</v>
      </c>
    </row>
    <row r="40" spans="1:15" x14ac:dyDescent="0.4">
      <c r="A40" t="s">
        <v>43</v>
      </c>
      <c r="B40">
        <v>3994</v>
      </c>
      <c r="K40" t="s">
        <v>9</v>
      </c>
      <c r="L40" t="str">
        <f>A13</f>
        <v>A5</v>
      </c>
      <c r="M40">
        <f>B13</f>
        <v>59832</v>
      </c>
      <c r="N40" s="8">
        <f t="shared" si="1"/>
        <v>27.731294857929406</v>
      </c>
      <c r="O40">
        <f t="shared" si="2"/>
        <v>1109.2517943171763</v>
      </c>
    </row>
    <row r="41" spans="1:15" x14ac:dyDescent="0.4">
      <c r="A41" t="s">
        <v>51</v>
      </c>
      <c r="B41">
        <v>4062</v>
      </c>
      <c r="K41" t="s">
        <v>17</v>
      </c>
      <c r="L41" t="str">
        <f>A14</f>
        <v>A6</v>
      </c>
      <c r="M41">
        <f>B14</f>
        <v>35573</v>
      </c>
      <c r="N41" s="8">
        <f t="shared" si="1"/>
        <v>15.805722151214237</v>
      </c>
      <c r="O41">
        <f t="shared" si="2"/>
        <v>632.22888604856951</v>
      </c>
    </row>
    <row r="42" spans="1:15" x14ac:dyDescent="0.4">
      <c r="A42" t="s">
        <v>59</v>
      </c>
      <c r="B42">
        <v>3319</v>
      </c>
      <c r="K42" t="s">
        <v>18</v>
      </c>
      <c r="L42" t="str">
        <f>A26</f>
        <v>B6</v>
      </c>
      <c r="M42">
        <f>B26</f>
        <v>19843</v>
      </c>
      <c r="N42" s="8">
        <f t="shared" si="1"/>
        <v>8.0729525120440471</v>
      </c>
      <c r="O42">
        <f t="shared" si="2"/>
        <v>322.91810048176188</v>
      </c>
    </row>
    <row r="43" spans="1:15" x14ac:dyDescent="0.4">
      <c r="A43" t="s">
        <v>67</v>
      </c>
      <c r="B43">
        <v>22513</v>
      </c>
      <c r="K43" t="s">
        <v>19</v>
      </c>
      <c r="L43" t="str">
        <f>A38</f>
        <v>C6</v>
      </c>
      <c r="M43">
        <f>B38</f>
        <v>10076</v>
      </c>
      <c r="N43" s="8">
        <f t="shared" si="1"/>
        <v>3.2715563858027723</v>
      </c>
      <c r="O43">
        <f t="shared" si="2"/>
        <v>130.86225543211089</v>
      </c>
    </row>
    <row r="44" spans="1:15" x14ac:dyDescent="0.4">
      <c r="A44" t="s">
        <v>75</v>
      </c>
      <c r="B44">
        <v>4150</v>
      </c>
      <c r="K44" t="s">
        <v>20</v>
      </c>
      <c r="L44" t="str">
        <f>A50</f>
        <v>D6</v>
      </c>
      <c r="M44">
        <f>B50</f>
        <v>7504</v>
      </c>
      <c r="N44" s="8">
        <f t="shared" si="1"/>
        <v>2.0071772687051421</v>
      </c>
      <c r="O44">
        <f t="shared" si="2"/>
        <v>80.287090748205685</v>
      </c>
    </row>
    <row r="45" spans="1:15" x14ac:dyDescent="0.4">
      <c r="A45" t="s">
        <v>91</v>
      </c>
      <c r="B45">
        <v>6959</v>
      </c>
      <c r="K45" t="s">
        <v>21</v>
      </c>
      <c r="L45" t="str">
        <f>A62</f>
        <v>E6</v>
      </c>
      <c r="M45">
        <f>B62</f>
        <v>5647</v>
      </c>
      <c r="N45" s="8">
        <f t="shared" si="1"/>
        <v>1.094287680660702</v>
      </c>
      <c r="O45">
        <f t="shared" si="2"/>
        <v>43.771507226428085</v>
      </c>
    </row>
    <row r="46" spans="1:15" x14ac:dyDescent="0.4">
      <c r="A46" t="s">
        <v>92</v>
      </c>
      <c r="B46">
        <v>3393</v>
      </c>
      <c r="K46" t="s">
        <v>22</v>
      </c>
      <c r="L46" t="str">
        <f>A74</f>
        <v>F6</v>
      </c>
      <c r="M46">
        <f>B74</f>
        <v>4770</v>
      </c>
      <c r="N46" s="8">
        <f t="shared" si="1"/>
        <v>0.66315996460525017</v>
      </c>
      <c r="O46">
        <f t="shared" si="2"/>
        <v>26.526398584210007</v>
      </c>
    </row>
    <row r="47" spans="1:15" x14ac:dyDescent="0.4">
      <c r="A47" t="s">
        <v>93</v>
      </c>
      <c r="B47">
        <v>12998</v>
      </c>
      <c r="K47" t="s">
        <v>23</v>
      </c>
      <c r="L47" t="str">
        <f>A86</f>
        <v>G6</v>
      </c>
      <c r="M47">
        <f>B86</f>
        <v>4171</v>
      </c>
      <c r="N47" s="8">
        <f t="shared" si="1"/>
        <v>0.36869531019565432</v>
      </c>
      <c r="O47">
        <f t="shared" si="2"/>
        <v>14.747812407826173</v>
      </c>
    </row>
    <row r="48" spans="1:15" x14ac:dyDescent="0.4">
      <c r="A48" t="s">
        <v>12</v>
      </c>
      <c r="B48">
        <v>3889</v>
      </c>
      <c r="K48" t="s">
        <v>24</v>
      </c>
      <c r="L48" t="str">
        <f>A98</f>
        <v>H6</v>
      </c>
      <c r="M48">
        <f>B98</f>
        <v>3925</v>
      </c>
      <c r="N48" s="8">
        <f t="shared" si="1"/>
        <v>0.24776324845147968</v>
      </c>
      <c r="O48">
        <f t="shared" si="2"/>
        <v>9.910529938059188</v>
      </c>
    </row>
    <row r="49" spans="1:15" x14ac:dyDescent="0.4">
      <c r="A49" t="s">
        <v>20</v>
      </c>
      <c r="B49">
        <v>4099</v>
      </c>
      <c r="K49" t="s">
        <v>33</v>
      </c>
      <c r="L49" t="str">
        <f>A99</f>
        <v>H7</v>
      </c>
      <c r="M49">
        <f>B99</f>
        <v>4062</v>
      </c>
      <c r="N49" s="8">
        <f t="shared" si="1"/>
        <v>0.31511159178055254</v>
      </c>
      <c r="O49">
        <f t="shared" si="2"/>
        <v>12.604463671222101</v>
      </c>
    </row>
    <row r="50" spans="1:15" x14ac:dyDescent="0.4">
      <c r="A50" t="s">
        <v>28</v>
      </c>
      <c r="B50">
        <v>7504</v>
      </c>
      <c r="K50" t="s">
        <v>31</v>
      </c>
      <c r="L50" t="str">
        <f>A87</f>
        <v>G7</v>
      </c>
      <c r="M50">
        <f>B87</f>
        <v>4041</v>
      </c>
      <c r="N50" s="8">
        <f t="shared" si="1"/>
        <v>0.30478812309507425</v>
      </c>
      <c r="O50">
        <f t="shared" si="2"/>
        <v>12.191524923802969</v>
      </c>
    </row>
    <row r="51" spans="1:15" x14ac:dyDescent="0.4">
      <c r="A51" t="s">
        <v>37</v>
      </c>
      <c r="B51">
        <v>3361</v>
      </c>
      <c r="K51" t="s">
        <v>32</v>
      </c>
      <c r="L51" t="str">
        <f>A75</f>
        <v>F7</v>
      </c>
      <c r="M51">
        <f>B75</f>
        <v>3973</v>
      </c>
      <c r="N51" s="8">
        <f t="shared" si="1"/>
        <v>0.27135974830400156</v>
      </c>
      <c r="O51">
        <f t="shared" si="2"/>
        <v>10.854389932160062</v>
      </c>
    </row>
    <row r="52" spans="1:15" x14ac:dyDescent="0.4">
      <c r="A52" t="s">
        <v>44</v>
      </c>
      <c r="B52">
        <v>10752</v>
      </c>
      <c r="K52" t="s">
        <v>29</v>
      </c>
      <c r="L52" t="str">
        <f>A63</f>
        <v>E7</v>
      </c>
      <c r="M52">
        <f>B63</f>
        <v>3548</v>
      </c>
      <c r="N52" s="8">
        <f t="shared" si="1"/>
        <v>6.2432405859797459E-2</v>
      </c>
      <c r="O52">
        <f t="shared" si="2"/>
        <v>2.4972962343918983</v>
      </c>
    </row>
    <row r="53" spans="1:15" x14ac:dyDescent="0.4">
      <c r="A53" t="s">
        <v>52</v>
      </c>
      <c r="B53">
        <v>4037</v>
      </c>
      <c r="K53" t="s">
        <v>28</v>
      </c>
      <c r="L53" t="str">
        <f>A51</f>
        <v>D7</v>
      </c>
      <c r="M53">
        <f>B51</f>
        <v>3361</v>
      </c>
      <c r="N53" s="8">
        <f t="shared" si="1"/>
        <v>-2.9495624815652346E-2</v>
      </c>
      <c r="O53">
        <f t="shared" si="2"/>
        <v>-1.1798249926260937</v>
      </c>
    </row>
    <row r="54" spans="1:15" x14ac:dyDescent="0.4">
      <c r="A54" t="s">
        <v>60</v>
      </c>
      <c r="B54">
        <v>3400</v>
      </c>
      <c r="K54" t="s">
        <v>27</v>
      </c>
      <c r="L54" t="str">
        <f>A39</f>
        <v>C7</v>
      </c>
      <c r="M54">
        <f>B39</f>
        <v>3343</v>
      </c>
      <c r="N54" s="8">
        <f t="shared" si="1"/>
        <v>-3.8344312260348047E-2</v>
      </c>
      <c r="O54">
        <f t="shared" si="2"/>
        <v>-1.5337724904139218</v>
      </c>
    </row>
    <row r="55" spans="1:15" x14ac:dyDescent="0.4">
      <c r="A55" t="s">
        <v>68</v>
      </c>
      <c r="B55">
        <v>44402</v>
      </c>
      <c r="K55" t="s">
        <v>26</v>
      </c>
      <c r="L55" t="str">
        <f>A27</f>
        <v>B7</v>
      </c>
      <c r="M55">
        <f>B27</f>
        <v>3390</v>
      </c>
      <c r="N55" s="8">
        <f t="shared" si="1"/>
        <v>-1.523940615475371E-2</v>
      </c>
      <c r="O55">
        <f t="shared" si="2"/>
        <v>-0.60957624619014839</v>
      </c>
    </row>
    <row r="56" spans="1:15" x14ac:dyDescent="0.4">
      <c r="A56" t="s">
        <v>76</v>
      </c>
      <c r="B56">
        <v>4109</v>
      </c>
      <c r="K56" t="s">
        <v>25</v>
      </c>
      <c r="L56" t="str">
        <f>A15</f>
        <v>A7</v>
      </c>
      <c r="M56">
        <f>B15</f>
        <v>3357</v>
      </c>
      <c r="N56" s="8">
        <f t="shared" si="1"/>
        <v>-3.1461999803362499E-2</v>
      </c>
      <c r="O56">
        <f t="shared" si="2"/>
        <v>-1.2584799921345</v>
      </c>
    </row>
    <row r="57" spans="1:15" x14ac:dyDescent="0.4">
      <c r="A57" t="s">
        <v>94</v>
      </c>
      <c r="B57">
        <v>4250</v>
      </c>
      <c r="K57" t="s">
        <v>34</v>
      </c>
      <c r="L57" t="str">
        <f>A16</f>
        <v>A8</v>
      </c>
      <c r="M57">
        <f>B16</f>
        <v>3373</v>
      </c>
      <c r="N57" s="8">
        <f t="shared" si="1"/>
        <v>-2.3596499852521876E-2</v>
      </c>
      <c r="O57">
        <f t="shared" si="2"/>
        <v>-0.94385999410087507</v>
      </c>
    </row>
    <row r="58" spans="1:15" x14ac:dyDescent="0.4">
      <c r="A58" t="s">
        <v>95</v>
      </c>
      <c r="B58">
        <v>3468</v>
      </c>
      <c r="K58" t="s">
        <v>35</v>
      </c>
      <c r="L58" t="str">
        <f>A28</f>
        <v>B8</v>
      </c>
      <c r="M58">
        <f>B28</f>
        <v>3439</v>
      </c>
      <c r="N58" s="8">
        <f t="shared" si="1"/>
        <v>8.848687444695703E-3</v>
      </c>
      <c r="O58">
        <f t="shared" si="2"/>
        <v>0.35394749778782814</v>
      </c>
    </row>
    <row r="59" spans="1:15" x14ac:dyDescent="0.4">
      <c r="A59" t="s">
        <v>96</v>
      </c>
      <c r="B59">
        <v>29017</v>
      </c>
      <c r="K59" t="s">
        <v>36</v>
      </c>
      <c r="L59" t="str">
        <f>A40</f>
        <v>C8</v>
      </c>
      <c r="M59">
        <f>B40</f>
        <v>3994</v>
      </c>
      <c r="N59" s="8">
        <f t="shared" si="1"/>
        <v>0.2816832169894799</v>
      </c>
      <c r="O59">
        <f t="shared" si="2"/>
        <v>11.267328679579196</v>
      </c>
    </row>
    <row r="60" spans="1:15" x14ac:dyDescent="0.4">
      <c r="A60" t="s">
        <v>13</v>
      </c>
      <c r="B60">
        <v>3729</v>
      </c>
      <c r="K60" t="s">
        <v>37</v>
      </c>
      <c r="L60" t="str">
        <f>A52</f>
        <v>D8</v>
      </c>
      <c r="M60">
        <f>B52</f>
        <v>10752</v>
      </c>
      <c r="N60" s="8">
        <f t="shared" si="1"/>
        <v>3.603873758725789</v>
      </c>
      <c r="O60">
        <f t="shared" si="2"/>
        <v>144.15495034903157</v>
      </c>
    </row>
    <row r="61" spans="1:15" x14ac:dyDescent="0.4">
      <c r="A61" t="s">
        <v>21</v>
      </c>
      <c r="B61">
        <v>3549</v>
      </c>
      <c r="K61" t="s">
        <v>38</v>
      </c>
      <c r="L61" t="str">
        <f>A64</f>
        <v>E8</v>
      </c>
      <c r="M61">
        <f>B64</f>
        <v>44416</v>
      </c>
      <c r="N61" s="8">
        <f t="shared" si="1"/>
        <v>20.152885655294465</v>
      </c>
      <c r="O61">
        <f t="shared" si="2"/>
        <v>806.11542621177864</v>
      </c>
    </row>
    <row r="62" spans="1:15" x14ac:dyDescent="0.4">
      <c r="A62" t="s">
        <v>29</v>
      </c>
      <c r="B62">
        <v>5647</v>
      </c>
      <c r="K62" t="s">
        <v>30</v>
      </c>
      <c r="L62" t="str">
        <f>A76</f>
        <v>F8</v>
      </c>
      <c r="M62">
        <f>B76</f>
        <v>59765</v>
      </c>
      <c r="N62" s="8">
        <f t="shared" si="1"/>
        <v>27.69835807688526</v>
      </c>
      <c r="O62">
        <f t="shared" si="2"/>
        <v>1107.9343230754105</v>
      </c>
    </row>
    <row r="63" spans="1:15" x14ac:dyDescent="0.4">
      <c r="A63" t="s">
        <v>38</v>
      </c>
      <c r="B63">
        <v>3548</v>
      </c>
      <c r="K63" t="s">
        <v>39</v>
      </c>
      <c r="L63" t="str">
        <f>A88</f>
        <v>G8</v>
      </c>
      <c r="M63">
        <f>B88</f>
        <v>43995</v>
      </c>
      <c r="N63" s="8">
        <f t="shared" si="1"/>
        <v>19.945924687837969</v>
      </c>
      <c r="O63">
        <f t="shared" si="2"/>
        <v>797.83698751351881</v>
      </c>
    </row>
    <row r="64" spans="1:15" x14ac:dyDescent="0.4">
      <c r="A64" t="s">
        <v>45</v>
      </c>
      <c r="B64">
        <v>44416</v>
      </c>
      <c r="K64" t="s">
        <v>40</v>
      </c>
      <c r="L64" t="str">
        <f>A100</f>
        <v>H8</v>
      </c>
      <c r="M64">
        <f>B100</f>
        <v>34321</v>
      </c>
      <c r="N64" s="8">
        <f t="shared" si="1"/>
        <v>15.190246780060956</v>
      </c>
      <c r="O64">
        <f t="shared" si="2"/>
        <v>607.60987120243828</v>
      </c>
    </row>
    <row r="65" spans="1:15" x14ac:dyDescent="0.4">
      <c r="A65" t="s">
        <v>53</v>
      </c>
      <c r="B65">
        <v>4548</v>
      </c>
      <c r="K65" t="s">
        <v>48</v>
      </c>
      <c r="L65" t="str">
        <f>A101</f>
        <v>H9</v>
      </c>
      <c r="M65">
        <f>B101</f>
        <v>10028</v>
      </c>
      <c r="N65" s="8">
        <f t="shared" si="1"/>
        <v>3.2479598859502508</v>
      </c>
      <c r="O65">
        <f t="shared" si="2"/>
        <v>129.91839543801004</v>
      </c>
    </row>
    <row r="66" spans="1:15" x14ac:dyDescent="0.4">
      <c r="A66" t="s">
        <v>61</v>
      </c>
      <c r="B66">
        <v>3338</v>
      </c>
      <c r="K66" t="s">
        <v>47</v>
      </c>
      <c r="L66" t="str">
        <f>A89</f>
        <v>G9</v>
      </c>
      <c r="M66">
        <f>B89</f>
        <v>7056</v>
      </c>
      <c r="N66" s="8">
        <f t="shared" si="1"/>
        <v>1.7869432700816046</v>
      </c>
      <c r="O66">
        <f t="shared" si="2"/>
        <v>71.47773080326418</v>
      </c>
    </row>
    <row r="67" spans="1:15" x14ac:dyDescent="0.4">
      <c r="A67" t="s">
        <v>69</v>
      </c>
      <c r="B67">
        <v>61661</v>
      </c>
      <c r="K67" t="s">
        <v>46</v>
      </c>
      <c r="L67" t="str">
        <f>A77</f>
        <v>F9</v>
      </c>
      <c r="M67">
        <f>B77</f>
        <v>5309</v>
      </c>
      <c r="N67" s="8">
        <f t="shared" si="1"/>
        <v>0.92812899419919381</v>
      </c>
      <c r="O67">
        <f t="shared" si="2"/>
        <v>37.125159767967752</v>
      </c>
    </row>
    <row r="68" spans="1:15" x14ac:dyDescent="0.4">
      <c r="A68" t="s">
        <v>77</v>
      </c>
      <c r="B68">
        <v>4177</v>
      </c>
      <c r="K68" t="s">
        <v>45</v>
      </c>
      <c r="L68" t="str">
        <f>A65</f>
        <v>E9</v>
      </c>
      <c r="M68">
        <f>B65</f>
        <v>4548</v>
      </c>
      <c r="N68" s="8">
        <f t="shared" si="1"/>
        <v>0.55402615278733658</v>
      </c>
      <c r="O68">
        <f t="shared" si="2"/>
        <v>22.161046111493462</v>
      </c>
    </row>
    <row r="69" spans="1:15" x14ac:dyDescent="0.4">
      <c r="A69" t="s">
        <v>97</v>
      </c>
      <c r="B69">
        <v>3633</v>
      </c>
      <c r="K69" t="s">
        <v>44</v>
      </c>
      <c r="L69" t="str">
        <f>A53</f>
        <v>D9</v>
      </c>
      <c r="M69">
        <f>B53</f>
        <v>4037</v>
      </c>
      <c r="N69" s="8">
        <f t="shared" si="1"/>
        <v>0.30282174810736406</v>
      </c>
      <c r="O69">
        <f t="shared" si="2"/>
        <v>12.112869924294563</v>
      </c>
    </row>
    <row r="70" spans="1:15" x14ac:dyDescent="0.4">
      <c r="A70" t="s">
        <v>98</v>
      </c>
      <c r="B70">
        <v>3813</v>
      </c>
      <c r="K70" t="s">
        <v>43</v>
      </c>
      <c r="L70" t="str">
        <f>A41</f>
        <v>C9</v>
      </c>
      <c r="M70">
        <f>B41</f>
        <v>4062</v>
      </c>
      <c r="N70" s="8">
        <f t="shared" si="1"/>
        <v>0.31511159178055254</v>
      </c>
      <c r="O70">
        <f t="shared" si="2"/>
        <v>12.604463671222101</v>
      </c>
    </row>
    <row r="71" spans="1:15" x14ac:dyDescent="0.4">
      <c r="A71" t="s">
        <v>99</v>
      </c>
      <c r="B71">
        <v>51333</v>
      </c>
      <c r="K71" t="s">
        <v>42</v>
      </c>
      <c r="L71" t="str">
        <f>A29</f>
        <v>B9</v>
      </c>
      <c r="M71">
        <f>B29</f>
        <v>4188</v>
      </c>
      <c r="N71" s="8">
        <f t="shared" si="1"/>
        <v>0.37705240389342248</v>
      </c>
      <c r="O71">
        <f t="shared" si="2"/>
        <v>15.082096155736899</v>
      </c>
    </row>
    <row r="72" spans="1:15" x14ac:dyDescent="0.4">
      <c r="A72" t="s">
        <v>14</v>
      </c>
      <c r="B72">
        <v>3596</v>
      </c>
      <c r="K72" t="s">
        <v>41</v>
      </c>
      <c r="L72" t="str">
        <f>A17</f>
        <v>A9</v>
      </c>
      <c r="M72">
        <f>B17</f>
        <v>4021</v>
      </c>
      <c r="N72" s="8">
        <f t="shared" si="1"/>
        <v>0.29495624815652344</v>
      </c>
      <c r="O72">
        <f t="shared" si="2"/>
        <v>11.798249926260937</v>
      </c>
    </row>
    <row r="73" spans="1:15" x14ac:dyDescent="0.4">
      <c r="A73" t="s">
        <v>22</v>
      </c>
      <c r="B73">
        <v>3397</v>
      </c>
      <c r="K73" t="s">
        <v>49</v>
      </c>
      <c r="L73" t="str">
        <f>A18</f>
        <v>A10</v>
      </c>
      <c r="M73">
        <f>B18</f>
        <v>3698</v>
      </c>
      <c r="N73" s="8">
        <f t="shared" si="1"/>
        <v>0.13617146789892831</v>
      </c>
      <c r="O73">
        <f t="shared" si="2"/>
        <v>5.4468587159571324</v>
      </c>
    </row>
    <row r="74" spans="1:15" x14ac:dyDescent="0.4">
      <c r="A74" t="s">
        <v>32</v>
      </c>
      <c r="B74">
        <v>4770</v>
      </c>
      <c r="K74" t="s">
        <v>50</v>
      </c>
      <c r="L74" t="str">
        <f>A30</f>
        <v>B10</v>
      </c>
      <c r="M74">
        <f>B30</f>
        <v>3568</v>
      </c>
      <c r="N74" s="8">
        <f t="shared" ref="N74:N96" si="3">(M74-I$15)/2034.2</f>
        <v>7.2264280798348249E-2</v>
      </c>
      <c r="O74">
        <f t="shared" ref="O74:O96" si="4">N74*40</f>
        <v>2.8905712319339298</v>
      </c>
    </row>
    <row r="75" spans="1:15" x14ac:dyDescent="0.4">
      <c r="A75" t="s">
        <v>30</v>
      </c>
      <c r="B75">
        <v>3973</v>
      </c>
      <c r="K75" t="s">
        <v>51</v>
      </c>
      <c r="L75" t="str">
        <f>A42</f>
        <v>C10</v>
      </c>
      <c r="M75">
        <f>B42</f>
        <v>3319</v>
      </c>
      <c r="N75" s="8">
        <f t="shared" si="3"/>
        <v>-5.0142562186608987E-2</v>
      </c>
      <c r="O75">
        <f t="shared" si="4"/>
        <v>-2.0057024874643594</v>
      </c>
    </row>
    <row r="76" spans="1:15" x14ac:dyDescent="0.4">
      <c r="A76" t="s">
        <v>46</v>
      </c>
      <c r="B76">
        <v>59765</v>
      </c>
      <c r="K76" t="s">
        <v>52</v>
      </c>
      <c r="L76" t="str">
        <f>A54</f>
        <v>D10</v>
      </c>
      <c r="M76">
        <f>B54</f>
        <v>3400</v>
      </c>
      <c r="N76" s="8">
        <f t="shared" si="3"/>
        <v>-1.0323468685478321E-2</v>
      </c>
      <c r="O76">
        <f t="shared" si="4"/>
        <v>-0.41293874741913283</v>
      </c>
    </row>
    <row r="77" spans="1:15" x14ac:dyDescent="0.4">
      <c r="A77" t="s">
        <v>54</v>
      </c>
      <c r="B77">
        <v>5309</v>
      </c>
      <c r="K77" t="s">
        <v>53</v>
      </c>
      <c r="L77" t="str">
        <f>A66</f>
        <v>E10</v>
      </c>
      <c r="M77">
        <f>B66</f>
        <v>3338</v>
      </c>
      <c r="N77" s="8">
        <f t="shared" si="3"/>
        <v>-4.0802280994985743E-2</v>
      </c>
      <c r="O77">
        <f t="shared" si="4"/>
        <v>-1.6320912397994296</v>
      </c>
    </row>
    <row r="78" spans="1:15" x14ac:dyDescent="0.4">
      <c r="A78" t="s">
        <v>62</v>
      </c>
      <c r="B78">
        <v>3410</v>
      </c>
      <c r="K78" t="s">
        <v>54</v>
      </c>
      <c r="L78" t="str">
        <f>A78</f>
        <v>F10</v>
      </c>
      <c r="M78">
        <f>B78</f>
        <v>3410</v>
      </c>
      <c r="N78" s="8">
        <f t="shared" si="3"/>
        <v>-5.4075312162029298E-3</v>
      </c>
      <c r="O78">
        <f t="shared" si="4"/>
        <v>-0.2163012486481172</v>
      </c>
    </row>
    <row r="79" spans="1:15" x14ac:dyDescent="0.4">
      <c r="A79" t="s">
        <v>70</v>
      </c>
      <c r="B79">
        <v>46347</v>
      </c>
      <c r="K79" t="s">
        <v>55</v>
      </c>
      <c r="L79" t="str">
        <f>A90</f>
        <v>G10</v>
      </c>
      <c r="M79">
        <f>B90</f>
        <v>3472</v>
      </c>
      <c r="N79" s="8">
        <f t="shared" si="3"/>
        <v>2.5071281093304493E-2</v>
      </c>
      <c r="O79">
        <f t="shared" si="4"/>
        <v>1.0028512437321797</v>
      </c>
    </row>
    <row r="80" spans="1:15" x14ac:dyDescent="0.4">
      <c r="A80" t="s">
        <v>78</v>
      </c>
      <c r="B80">
        <v>3939</v>
      </c>
      <c r="K80" t="s">
        <v>56</v>
      </c>
      <c r="L80" t="str">
        <f>A102</f>
        <v>H10</v>
      </c>
      <c r="M80">
        <f>B102</f>
        <v>3609</v>
      </c>
      <c r="N80" s="8">
        <f t="shared" si="3"/>
        <v>9.2419624422377347E-2</v>
      </c>
      <c r="O80">
        <f t="shared" si="4"/>
        <v>3.6967849768950938</v>
      </c>
    </row>
    <row r="81" spans="1:15" x14ac:dyDescent="0.4">
      <c r="A81" t="s">
        <v>100</v>
      </c>
      <c r="B81">
        <v>3421</v>
      </c>
      <c r="K81" t="s">
        <v>64</v>
      </c>
      <c r="L81" t="str">
        <f>A103</f>
        <v>H11</v>
      </c>
      <c r="M81">
        <f>B103</f>
        <v>4217</v>
      </c>
      <c r="N81" s="8">
        <f t="shared" si="3"/>
        <v>0.39130862255432108</v>
      </c>
      <c r="O81">
        <f t="shared" si="4"/>
        <v>15.652344902172842</v>
      </c>
    </row>
    <row r="82" spans="1:15" x14ac:dyDescent="0.4">
      <c r="A82" t="s">
        <v>101</v>
      </c>
      <c r="B82">
        <v>4714</v>
      </c>
      <c r="K82" t="s">
        <v>63</v>
      </c>
      <c r="L82" t="str">
        <f>A91</f>
        <v>G11</v>
      </c>
      <c r="M82">
        <f>B91</f>
        <v>10697</v>
      </c>
      <c r="N82" s="8">
        <f t="shared" si="3"/>
        <v>3.5768361026447741</v>
      </c>
      <c r="O82">
        <f t="shared" si="4"/>
        <v>143.07344410579097</v>
      </c>
    </row>
    <row r="83" spans="1:15" x14ac:dyDescent="0.4">
      <c r="A83" t="s">
        <v>102</v>
      </c>
      <c r="B83">
        <v>64899</v>
      </c>
      <c r="K83" t="s">
        <v>62</v>
      </c>
      <c r="L83" t="str">
        <f>A79</f>
        <v>F11</v>
      </c>
      <c r="M83">
        <f>B79</f>
        <v>46347</v>
      </c>
      <c r="N83" s="8">
        <f t="shared" si="3"/>
        <v>21.102153180611541</v>
      </c>
      <c r="O83">
        <f t="shared" si="4"/>
        <v>844.08612722446162</v>
      </c>
    </row>
    <row r="84" spans="1:15" x14ac:dyDescent="0.4">
      <c r="A84" t="s">
        <v>15</v>
      </c>
      <c r="B84">
        <v>3333</v>
      </c>
      <c r="K84" t="s">
        <v>61</v>
      </c>
      <c r="L84" t="str">
        <f>A67</f>
        <v>E11</v>
      </c>
      <c r="M84">
        <f>B67</f>
        <v>61661</v>
      </c>
      <c r="N84" s="8">
        <f t="shared" si="3"/>
        <v>28.630419821059874</v>
      </c>
      <c r="O84">
        <f t="shared" si="4"/>
        <v>1145.2167928423951</v>
      </c>
    </row>
    <row r="85" spans="1:15" x14ac:dyDescent="0.4">
      <c r="A85" t="s">
        <v>23</v>
      </c>
      <c r="B85">
        <v>3328</v>
      </c>
      <c r="K85" t="s">
        <v>60</v>
      </c>
      <c r="L85" t="str">
        <f>A55</f>
        <v>D11</v>
      </c>
      <c r="M85">
        <f>B55</f>
        <v>44402</v>
      </c>
      <c r="N85" s="8">
        <f t="shared" si="3"/>
        <v>20.146003342837478</v>
      </c>
      <c r="O85">
        <f t="shared" si="4"/>
        <v>805.84013371349909</v>
      </c>
    </row>
    <row r="86" spans="1:15" x14ac:dyDescent="0.4">
      <c r="A86" t="s">
        <v>31</v>
      </c>
      <c r="B86">
        <v>4171</v>
      </c>
      <c r="K86" t="s">
        <v>59</v>
      </c>
      <c r="L86" t="str">
        <f>A43</f>
        <v>C11</v>
      </c>
      <c r="M86">
        <f>B43</f>
        <v>22513</v>
      </c>
      <c r="N86" s="8">
        <f t="shared" si="3"/>
        <v>9.3855078163405761</v>
      </c>
      <c r="O86">
        <f t="shared" si="4"/>
        <v>375.42031265362306</v>
      </c>
    </row>
    <row r="87" spans="1:15" x14ac:dyDescent="0.4">
      <c r="A87" t="s">
        <v>39</v>
      </c>
      <c r="B87">
        <v>4041</v>
      </c>
      <c r="K87" t="s">
        <v>58</v>
      </c>
      <c r="L87" t="str">
        <f>A31</f>
        <v>B11</v>
      </c>
      <c r="M87">
        <f>B31</f>
        <v>11359</v>
      </c>
      <c r="N87" s="8">
        <f t="shared" si="3"/>
        <v>3.9022711631108051</v>
      </c>
      <c r="O87">
        <f t="shared" si="4"/>
        <v>156.09084652443221</v>
      </c>
    </row>
    <row r="88" spans="1:15" x14ac:dyDescent="0.4">
      <c r="A88" t="s">
        <v>47</v>
      </c>
      <c r="B88">
        <v>43995</v>
      </c>
      <c r="K88" t="s">
        <v>57</v>
      </c>
      <c r="L88" t="str">
        <f>A19</f>
        <v>A11</v>
      </c>
      <c r="M88">
        <f>B19</f>
        <v>7288</v>
      </c>
      <c r="N88" s="8">
        <f t="shared" si="3"/>
        <v>1.9009930193687936</v>
      </c>
      <c r="O88">
        <f t="shared" si="4"/>
        <v>76.039720774751743</v>
      </c>
    </row>
    <row r="89" spans="1:15" x14ac:dyDescent="0.4">
      <c r="A89" t="s">
        <v>55</v>
      </c>
      <c r="B89">
        <v>7056</v>
      </c>
      <c r="K89" t="s">
        <v>65</v>
      </c>
      <c r="L89" t="str">
        <f>A20</f>
        <v>A12</v>
      </c>
      <c r="M89">
        <f>B20</f>
        <v>5448</v>
      </c>
      <c r="N89" s="8">
        <f t="shared" si="3"/>
        <v>0.99646052502212168</v>
      </c>
      <c r="O89">
        <f t="shared" si="4"/>
        <v>39.858421000884867</v>
      </c>
    </row>
    <row r="90" spans="1:15" x14ac:dyDescent="0.4">
      <c r="A90" t="s">
        <v>63</v>
      </c>
      <c r="B90">
        <v>3472</v>
      </c>
      <c r="K90" t="s">
        <v>66</v>
      </c>
      <c r="L90" t="str">
        <f>A32</f>
        <v>B12</v>
      </c>
      <c r="M90">
        <f>B32</f>
        <v>4783</v>
      </c>
      <c r="N90" s="8">
        <f t="shared" si="3"/>
        <v>0.6695506833153082</v>
      </c>
      <c r="O90">
        <f t="shared" si="4"/>
        <v>26.78202733261233</v>
      </c>
    </row>
    <row r="91" spans="1:15" x14ac:dyDescent="0.4">
      <c r="A91" t="s">
        <v>71</v>
      </c>
      <c r="B91">
        <v>10697</v>
      </c>
      <c r="K91" t="s">
        <v>67</v>
      </c>
      <c r="L91" t="str">
        <f>A44</f>
        <v>C12</v>
      </c>
      <c r="M91">
        <f>B44</f>
        <v>4150</v>
      </c>
      <c r="N91" s="8">
        <f t="shared" si="3"/>
        <v>0.35837184151017598</v>
      </c>
      <c r="O91">
        <f t="shared" si="4"/>
        <v>14.334873660407039</v>
      </c>
    </row>
    <row r="92" spans="1:15" x14ac:dyDescent="0.4">
      <c r="A92" t="s">
        <v>79</v>
      </c>
      <c r="B92">
        <v>3758</v>
      </c>
      <c r="K92" t="s">
        <v>68</v>
      </c>
      <c r="L92" t="str">
        <f>A56</f>
        <v>D12</v>
      </c>
      <c r="M92">
        <f>B56</f>
        <v>4109</v>
      </c>
      <c r="N92" s="8">
        <f t="shared" si="3"/>
        <v>0.33821649788614688</v>
      </c>
      <c r="O92">
        <f t="shared" si="4"/>
        <v>13.528659915445875</v>
      </c>
    </row>
    <row r="93" spans="1:15" x14ac:dyDescent="0.4">
      <c r="A93" t="s">
        <v>103</v>
      </c>
      <c r="B93">
        <v>3352</v>
      </c>
      <c r="K93" t="s">
        <v>69</v>
      </c>
      <c r="L93" t="str">
        <f>A68</f>
        <v>E12</v>
      </c>
      <c r="M93">
        <f>B68</f>
        <v>4177</v>
      </c>
      <c r="N93" s="8">
        <f t="shared" si="3"/>
        <v>0.37164487267721952</v>
      </c>
      <c r="O93">
        <f t="shared" si="4"/>
        <v>14.86579490708878</v>
      </c>
    </row>
    <row r="94" spans="1:15" x14ac:dyDescent="0.4">
      <c r="A94" t="s">
        <v>104</v>
      </c>
      <c r="B94">
        <v>10505</v>
      </c>
      <c r="K94" t="s">
        <v>70</v>
      </c>
      <c r="L94" t="str">
        <f>A80</f>
        <v>F12</v>
      </c>
      <c r="M94">
        <f>B80</f>
        <v>3939</v>
      </c>
      <c r="N94" s="8">
        <f t="shared" si="3"/>
        <v>0.25464556090846524</v>
      </c>
      <c r="O94">
        <f t="shared" si="4"/>
        <v>10.18582243633861</v>
      </c>
    </row>
    <row r="95" spans="1:15" x14ac:dyDescent="0.4">
      <c r="A95" t="s">
        <v>105</v>
      </c>
      <c r="B95">
        <v>44508</v>
      </c>
      <c r="K95" t="s">
        <v>71</v>
      </c>
      <c r="L95" t="str">
        <f>A92</f>
        <v>G12</v>
      </c>
      <c r="M95">
        <f>B92</f>
        <v>3758</v>
      </c>
      <c r="N95" s="8">
        <f t="shared" si="3"/>
        <v>0.16566709271458066</v>
      </c>
      <c r="O95">
        <f t="shared" si="4"/>
        <v>6.6266837085832266</v>
      </c>
    </row>
    <row r="96" spans="1:15" x14ac:dyDescent="0.4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3660</v>
      </c>
      <c r="N96" s="8">
        <f t="shared" si="3"/>
        <v>0.11749090551568184</v>
      </c>
      <c r="O96">
        <f t="shared" si="4"/>
        <v>4.6996362206272737</v>
      </c>
    </row>
    <row r="97" spans="1:2" x14ac:dyDescent="0.4">
      <c r="A97" t="s">
        <v>24</v>
      </c>
      <c r="B97">
        <v>3322</v>
      </c>
    </row>
    <row r="98" spans="1:2" x14ac:dyDescent="0.4">
      <c r="A98" t="s">
        <v>33</v>
      </c>
      <c r="B98">
        <v>3925</v>
      </c>
    </row>
    <row r="99" spans="1:2" x14ac:dyDescent="0.4">
      <c r="A99" t="s">
        <v>40</v>
      </c>
      <c r="B99">
        <v>4062</v>
      </c>
    </row>
    <row r="100" spans="1:2" x14ac:dyDescent="0.4">
      <c r="A100" t="s">
        <v>48</v>
      </c>
      <c r="B100">
        <v>34321</v>
      </c>
    </row>
    <row r="101" spans="1:2" x14ac:dyDescent="0.4">
      <c r="A101" t="s">
        <v>56</v>
      </c>
      <c r="B101">
        <v>10028</v>
      </c>
    </row>
    <row r="102" spans="1:2" x14ac:dyDescent="0.4">
      <c r="A102" t="s">
        <v>64</v>
      </c>
      <c r="B102">
        <v>3609</v>
      </c>
    </row>
    <row r="103" spans="1:2" x14ac:dyDescent="0.4">
      <c r="A103" t="s">
        <v>72</v>
      </c>
      <c r="B103">
        <v>4217</v>
      </c>
    </row>
    <row r="104" spans="1:2" x14ac:dyDescent="0.4">
      <c r="A104" t="s">
        <v>80</v>
      </c>
      <c r="B104">
        <v>3660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G61" workbookViewId="0">
      <selection activeCell="L13" sqref="L13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65038</v>
      </c>
      <c r="D2">
        <v>3293</v>
      </c>
      <c r="E2">
        <v>4620</v>
      </c>
      <c r="F2">
        <v>4200</v>
      </c>
      <c r="G2">
        <v>57910</v>
      </c>
      <c r="H2">
        <v>34071</v>
      </c>
      <c r="I2">
        <v>3292</v>
      </c>
      <c r="J2">
        <v>3319</v>
      </c>
      <c r="K2">
        <v>3888</v>
      </c>
      <c r="L2">
        <v>3603</v>
      </c>
      <c r="M2">
        <v>7062</v>
      </c>
      <c r="N2">
        <v>5275</v>
      </c>
      <c r="O2">
        <v>32016</v>
      </c>
      <c r="P2">
        <v>3340</v>
      </c>
      <c r="Q2">
        <v>5958</v>
      </c>
      <c r="R2">
        <v>4082</v>
      </c>
      <c r="S2">
        <v>52198</v>
      </c>
      <c r="T2">
        <v>19093</v>
      </c>
      <c r="U2">
        <v>3511</v>
      </c>
      <c r="V2">
        <v>3371</v>
      </c>
      <c r="W2">
        <v>4090</v>
      </c>
      <c r="X2">
        <v>3479</v>
      </c>
      <c r="Y2">
        <v>10897</v>
      </c>
      <c r="Z2">
        <v>4634</v>
      </c>
      <c r="AA2">
        <v>17778</v>
      </c>
      <c r="AB2">
        <v>3352</v>
      </c>
      <c r="AC2">
        <v>8019</v>
      </c>
      <c r="AD2">
        <v>3988</v>
      </c>
      <c r="AE2">
        <v>14937</v>
      </c>
      <c r="AF2">
        <v>9755</v>
      </c>
      <c r="AG2">
        <v>3284</v>
      </c>
      <c r="AH2">
        <v>3911</v>
      </c>
      <c r="AI2">
        <v>3977</v>
      </c>
      <c r="AJ2">
        <v>3252</v>
      </c>
      <c r="AK2">
        <v>21416</v>
      </c>
      <c r="AL2">
        <v>4113</v>
      </c>
      <c r="AM2">
        <v>6812</v>
      </c>
      <c r="AN2">
        <v>3312</v>
      </c>
      <c r="AO2">
        <v>12451</v>
      </c>
      <c r="AP2">
        <v>3805</v>
      </c>
      <c r="AQ2">
        <v>4043</v>
      </c>
      <c r="AR2">
        <v>7245</v>
      </c>
      <c r="AS2">
        <v>3302</v>
      </c>
      <c r="AT2">
        <v>10254</v>
      </c>
      <c r="AU2">
        <v>3947</v>
      </c>
      <c r="AV2">
        <v>3336</v>
      </c>
      <c r="AW2">
        <v>42295</v>
      </c>
      <c r="AX2">
        <v>4015</v>
      </c>
      <c r="AY2">
        <v>4148</v>
      </c>
      <c r="AZ2">
        <v>3394</v>
      </c>
      <c r="BA2">
        <v>27861</v>
      </c>
      <c r="BB2">
        <v>3652</v>
      </c>
      <c r="BC2">
        <v>3440</v>
      </c>
      <c r="BD2">
        <v>5517</v>
      </c>
      <c r="BE2">
        <v>3466</v>
      </c>
      <c r="BF2">
        <v>42009</v>
      </c>
      <c r="BG2">
        <v>4442</v>
      </c>
      <c r="BH2">
        <v>3272</v>
      </c>
      <c r="BI2">
        <v>58743</v>
      </c>
      <c r="BJ2">
        <v>4070</v>
      </c>
      <c r="BK2">
        <v>3570</v>
      </c>
      <c r="BL2">
        <v>3744</v>
      </c>
      <c r="BM2">
        <v>49302</v>
      </c>
      <c r="BN2">
        <v>3508</v>
      </c>
      <c r="BO2">
        <v>3337</v>
      </c>
      <c r="BP2">
        <v>4815</v>
      </c>
      <c r="BQ2">
        <v>3749</v>
      </c>
      <c r="BR2">
        <v>56370</v>
      </c>
      <c r="BS2">
        <v>5122</v>
      </c>
      <c r="BT2">
        <v>3356</v>
      </c>
      <c r="BU2">
        <v>43857</v>
      </c>
      <c r="BV2">
        <v>3846</v>
      </c>
      <c r="BW2">
        <v>3369</v>
      </c>
      <c r="BX2">
        <v>4601</v>
      </c>
      <c r="BY2">
        <v>64850</v>
      </c>
      <c r="BZ2">
        <v>3271</v>
      </c>
      <c r="CA2">
        <v>3275</v>
      </c>
      <c r="CB2">
        <v>4067</v>
      </c>
      <c r="CC2">
        <v>3867</v>
      </c>
      <c r="CD2">
        <v>41998</v>
      </c>
      <c r="CE2">
        <v>6833</v>
      </c>
      <c r="CF2">
        <v>3419</v>
      </c>
      <c r="CG2">
        <v>10355</v>
      </c>
      <c r="CH2">
        <v>3663</v>
      </c>
      <c r="CI2">
        <v>3301</v>
      </c>
      <c r="CJ2">
        <v>10258</v>
      </c>
      <c r="CK2">
        <v>42891</v>
      </c>
      <c r="CL2">
        <v>3277</v>
      </c>
      <c r="CM2">
        <v>3257</v>
      </c>
      <c r="CN2">
        <v>3845</v>
      </c>
      <c r="CO2">
        <v>3984</v>
      </c>
      <c r="CP2">
        <v>33025</v>
      </c>
      <c r="CQ2">
        <v>9713</v>
      </c>
      <c r="CR2">
        <v>3552</v>
      </c>
      <c r="CS2">
        <v>3961</v>
      </c>
      <c r="CT2">
        <v>3558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65038</v>
      </c>
      <c r="G9">
        <f>'Plate 1'!G9</f>
        <v>30</v>
      </c>
      <c r="H9" t="str">
        <f t="shared" ref="H9:I9" si="0">A9</f>
        <v>A1</v>
      </c>
      <c r="I9">
        <f t="shared" si="0"/>
        <v>65038</v>
      </c>
      <c r="K9" t="s">
        <v>82</v>
      </c>
      <c r="L9" t="str">
        <f>A10</f>
        <v>A2</v>
      </c>
      <c r="M9">
        <f>B10</f>
        <v>3293</v>
      </c>
      <c r="N9" s="8">
        <f>(M9-I$15)/2020.8</f>
        <v>-3.7608867775138562E-2</v>
      </c>
      <c r="O9">
        <f>N9*40</f>
        <v>-1.5043547110055424</v>
      </c>
    </row>
    <row r="10" spans="1:98" x14ac:dyDescent="0.4">
      <c r="A10" t="s">
        <v>83</v>
      </c>
      <c r="B10">
        <v>3293</v>
      </c>
      <c r="G10">
        <f>'Plate 1'!G10</f>
        <v>15</v>
      </c>
      <c r="H10" t="str">
        <f>A21</f>
        <v>B1</v>
      </c>
      <c r="I10">
        <f>B21</f>
        <v>32016</v>
      </c>
      <c r="K10" t="s">
        <v>85</v>
      </c>
      <c r="L10" t="str">
        <f>A22</f>
        <v>B2</v>
      </c>
      <c r="M10">
        <f>B22</f>
        <v>3340</v>
      </c>
      <c r="N10" s="8">
        <f>(M10-I$15)/2020.8</f>
        <v>-1.4350752177355503E-2</v>
      </c>
      <c r="O10">
        <f>N10*40</f>
        <v>-0.5740300870942201</v>
      </c>
    </row>
    <row r="11" spans="1:98" x14ac:dyDescent="0.4">
      <c r="A11" t="s">
        <v>84</v>
      </c>
      <c r="B11">
        <v>4620</v>
      </c>
      <c r="G11">
        <f>'Plate 1'!G11</f>
        <v>7.5</v>
      </c>
      <c r="H11" t="str">
        <f>A33</f>
        <v>C1</v>
      </c>
      <c r="I11">
        <f>B33</f>
        <v>17778</v>
      </c>
      <c r="K11" t="s">
        <v>88</v>
      </c>
      <c r="L11" t="str">
        <f>A34</f>
        <v>C2</v>
      </c>
      <c r="M11">
        <f>B34</f>
        <v>3352</v>
      </c>
      <c r="N11" s="8">
        <f t="shared" ref="N11:N73" si="1">(M11-I$15)/2020.8</f>
        <v>-8.4125098970704668E-3</v>
      </c>
      <c r="O11">
        <f t="shared" ref="O10:O73" si="2">N11*40</f>
        <v>-0.33650039588281866</v>
      </c>
    </row>
    <row r="12" spans="1:98" x14ac:dyDescent="0.4">
      <c r="A12" t="s">
        <v>9</v>
      </c>
      <c r="B12">
        <v>4200</v>
      </c>
      <c r="G12">
        <f>'Plate 1'!G12</f>
        <v>1.875</v>
      </c>
      <c r="H12" t="str">
        <f>A45</f>
        <v>D1</v>
      </c>
      <c r="I12">
        <f>B45</f>
        <v>6812</v>
      </c>
      <c r="K12" t="s">
        <v>91</v>
      </c>
      <c r="L12" t="str">
        <f>A46</f>
        <v>D2</v>
      </c>
      <c r="M12">
        <f>B46</f>
        <v>3312</v>
      </c>
      <c r="N12" s="8">
        <f t="shared" si="1"/>
        <v>-2.820665083135392E-2</v>
      </c>
      <c r="O12">
        <f t="shared" si="2"/>
        <v>-1.1282660332541568</v>
      </c>
    </row>
    <row r="13" spans="1:98" x14ac:dyDescent="0.4">
      <c r="A13" t="s">
        <v>17</v>
      </c>
      <c r="B13">
        <v>57910</v>
      </c>
      <c r="G13">
        <f>'Plate 1'!G13</f>
        <v>0.46875</v>
      </c>
      <c r="H13" t="str">
        <f>A57</f>
        <v>E1</v>
      </c>
      <c r="I13">
        <f>B57</f>
        <v>4148</v>
      </c>
      <c r="K13" t="s">
        <v>94</v>
      </c>
      <c r="L13" t="str">
        <f>A58</f>
        <v>E2</v>
      </c>
      <c r="M13">
        <f>B58</f>
        <v>3394</v>
      </c>
      <c r="N13" s="8">
        <f t="shared" si="1"/>
        <v>1.2371338083927158E-2</v>
      </c>
      <c r="O13">
        <f t="shared" si="2"/>
        <v>0.49485352335708632</v>
      </c>
    </row>
    <row r="14" spans="1:98" x14ac:dyDescent="0.4">
      <c r="A14" t="s">
        <v>25</v>
      </c>
      <c r="B14">
        <v>34071</v>
      </c>
      <c r="G14">
        <f>'Plate 1'!G14</f>
        <v>0.1171875</v>
      </c>
      <c r="H14" t="str">
        <f>A69</f>
        <v>F1</v>
      </c>
      <c r="I14">
        <f>B69</f>
        <v>3570</v>
      </c>
      <c r="K14" t="s">
        <v>97</v>
      </c>
      <c r="L14" t="str">
        <f>A70</f>
        <v>F2</v>
      </c>
      <c r="M14">
        <f>B70</f>
        <v>3744</v>
      </c>
      <c r="N14" s="8">
        <f t="shared" si="1"/>
        <v>0.18557007125890737</v>
      </c>
      <c r="O14">
        <f t="shared" si="2"/>
        <v>7.4228028503562946</v>
      </c>
    </row>
    <row r="15" spans="1:98" x14ac:dyDescent="0.4">
      <c r="A15" t="s">
        <v>34</v>
      </c>
      <c r="B15">
        <v>3292</v>
      </c>
      <c r="G15">
        <f>'Plate 1'!G15</f>
        <v>0</v>
      </c>
      <c r="H15" t="str">
        <f>A81</f>
        <v>G1</v>
      </c>
      <c r="I15">
        <f>B81</f>
        <v>3369</v>
      </c>
      <c r="K15" t="s">
        <v>100</v>
      </c>
      <c r="L15" t="str">
        <f>A82</f>
        <v>G2</v>
      </c>
      <c r="M15">
        <f>B82</f>
        <v>4601</v>
      </c>
      <c r="N15" s="8">
        <f t="shared" si="1"/>
        <v>0.60965954077593032</v>
      </c>
      <c r="O15">
        <f t="shared" si="2"/>
        <v>24.386381631037214</v>
      </c>
    </row>
    <row r="16" spans="1:98" x14ac:dyDescent="0.4">
      <c r="A16" t="s">
        <v>41</v>
      </c>
      <c r="B16">
        <v>3319</v>
      </c>
      <c r="H16" t="s">
        <v>119</v>
      </c>
      <c r="I16">
        <f>SLOPE(I10:I15, G10:G15)</f>
        <v>1915.9925709737331</v>
      </c>
      <c r="K16" t="s">
        <v>103</v>
      </c>
      <c r="L16" t="str">
        <f>A94</f>
        <v>H2</v>
      </c>
      <c r="M16">
        <f>B94</f>
        <v>10258</v>
      </c>
      <c r="N16" s="8">
        <f t="shared" si="1"/>
        <v>3.4090459224069676</v>
      </c>
      <c r="O16">
        <f t="shared" si="2"/>
        <v>136.3618368962787</v>
      </c>
    </row>
    <row r="17" spans="1:15" x14ac:dyDescent="0.4">
      <c r="A17" t="s">
        <v>49</v>
      </c>
      <c r="B17">
        <v>3888</v>
      </c>
      <c r="K17" t="s">
        <v>104</v>
      </c>
      <c r="L17" t="str">
        <f>A95</f>
        <v>H3</v>
      </c>
      <c r="M17">
        <f>B95</f>
        <v>42891</v>
      </c>
      <c r="N17" s="8">
        <f t="shared" si="1"/>
        <v>19.557600950118765</v>
      </c>
      <c r="O17">
        <f t="shared" si="2"/>
        <v>782.30403800475062</v>
      </c>
    </row>
    <row r="18" spans="1:15" x14ac:dyDescent="0.4">
      <c r="A18" t="s">
        <v>57</v>
      </c>
      <c r="B18">
        <v>3603</v>
      </c>
      <c r="K18" t="s">
        <v>101</v>
      </c>
      <c r="L18" t="str">
        <f>A83</f>
        <v>G3</v>
      </c>
      <c r="M18">
        <f>B83</f>
        <v>64850</v>
      </c>
      <c r="N18" s="8">
        <f t="shared" si="1"/>
        <v>30.424089469517025</v>
      </c>
      <c r="O18">
        <f t="shared" si="2"/>
        <v>1216.963578780681</v>
      </c>
    </row>
    <row r="19" spans="1:15" x14ac:dyDescent="0.4">
      <c r="A19" t="s">
        <v>65</v>
      </c>
      <c r="B19">
        <v>7062</v>
      </c>
      <c r="K19" t="s">
        <v>98</v>
      </c>
      <c r="L19" t="str">
        <f>A71</f>
        <v>F3</v>
      </c>
      <c r="M19">
        <f>B71</f>
        <v>49302</v>
      </c>
      <c r="N19" s="8">
        <f t="shared" si="1"/>
        <v>22.730106888361046</v>
      </c>
      <c r="O19">
        <f t="shared" si="2"/>
        <v>909.20427553444188</v>
      </c>
    </row>
    <row r="20" spans="1:15" x14ac:dyDescent="0.4">
      <c r="A20" t="s">
        <v>73</v>
      </c>
      <c r="B20">
        <v>5275</v>
      </c>
      <c r="K20" t="s">
        <v>95</v>
      </c>
      <c r="L20" t="str">
        <f>A59</f>
        <v>E3</v>
      </c>
      <c r="M20">
        <f>B59</f>
        <v>27861</v>
      </c>
      <c r="N20" s="8">
        <f t="shared" si="1"/>
        <v>12.119952494061758</v>
      </c>
      <c r="O20">
        <f t="shared" si="2"/>
        <v>484.79809976247031</v>
      </c>
    </row>
    <row r="21" spans="1:15" x14ac:dyDescent="0.4">
      <c r="A21" t="s">
        <v>85</v>
      </c>
      <c r="B21">
        <v>32016</v>
      </c>
      <c r="K21" t="s">
        <v>92</v>
      </c>
      <c r="L21" t="str">
        <f>A47</f>
        <v>D3</v>
      </c>
      <c r="M21">
        <f>B47</f>
        <v>12451</v>
      </c>
      <c r="N21" s="8">
        <f t="shared" si="1"/>
        <v>4.4942596991290582</v>
      </c>
      <c r="O21">
        <f t="shared" si="2"/>
        <v>179.77038796516234</v>
      </c>
    </row>
    <row r="22" spans="1:15" x14ac:dyDescent="0.4">
      <c r="A22" t="s">
        <v>86</v>
      </c>
      <c r="B22">
        <v>3340</v>
      </c>
      <c r="K22" t="s">
        <v>89</v>
      </c>
      <c r="L22" t="str">
        <f>A35</f>
        <v>C3</v>
      </c>
      <c r="M22">
        <f>B35</f>
        <v>8019</v>
      </c>
      <c r="N22" s="8">
        <f t="shared" si="1"/>
        <v>2.3010688836104514</v>
      </c>
      <c r="O22">
        <f t="shared" si="2"/>
        <v>92.042755344418055</v>
      </c>
    </row>
    <row r="23" spans="1:15" x14ac:dyDescent="0.4">
      <c r="A23" t="s">
        <v>87</v>
      </c>
      <c r="B23">
        <v>5958</v>
      </c>
      <c r="K23" t="s">
        <v>86</v>
      </c>
      <c r="L23" t="str">
        <f>A23</f>
        <v>B3</v>
      </c>
      <c r="M23">
        <f>B23</f>
        <v>5958</v>
      </c>
      <c r="N23" s="8">
        <f t="shared" si="1"/>
        <v>1.2811757719714965</v>
      </c>
      <c r="O23">
        <f t="shared" si="2"/>
        <v>51.24703087885986</v>
      </c>
    </row>
    <row r="24" spans="1:15" x14ac:dyDescent="0.4">
      <c r="A24" t="s">
        <v>10</v>
      </c>
      <c r="B24">
        <v>4082</v>
      </c>
      <c r="K24" t="s">
        <v>83</v>
      </c>
      <c r="L24" t="str">
        <f>A11</f>
        <v>A3</v>
      </c>
      <c r="M24">
        <f>B11</f>
        <v>4620</v>
      </c>
      <c r="N24" s="8">
        <f t="shared" si="1"/>
        <v>0.61906175771971494</v>
      </c>
      <c r="O24">
        <f t="shared" si="2"/>
        <v>24.762470308788597</v>
      </c>
    </row>
    <row r="25" spans="1:15" x14ac:dyDescent="0.4">
      <c r="A25" t="s">
        <v>18</v>
      </c>
      <c r="B25">
        <v>52198</v>
      </c>
      <c r="K25" t="s">
        <v>84</v>
      </c>
      <c r="L25" t="str">
        <f>A12</f>
        <v>A4</v>
      </c>
      <c r="M25">
        <f>B12</f>
        <v>4200</v>
      </c>
      <c r="N25" s="8">
        <f t="shared" si="1"/>
        <v>0.41122327790973873</v>
      </c>
      <c r="O25">
        <f t="shared" si="2"/>
        <v>16.448931116389549</v>
      </c>
    </row>
    <row r="26" spans="1:15" x14ac:dyDescent="0.4">
      <c r="A26" t="s">
        <v>26</v>
      </c>
      <c r="B26">
        <v>19093</v>
      </c>
      <c r="K26" t="s">
        <v>87</v>
      </c>
      <c r="L26" t="str">
        <f>A24</f>
        <v>B4</v>
      </c>
      <c r="M26">
        <f>B24</f>
        <v>4082</v>
      </c>
      <c r="N26" s="8">
        <f t="shared" si="1"/>
        <v>0.35283056215360253</v>
      </c>
      <c r="O26">
        <f t="shared" si="2"/>
        <v>14.113222486144101</v>
      </c>
    </row>
    <row r="27" spans="1:15" x14ac:dyDescent="0.4">
      <c r="A27" t="s">
        <v>35</v>
      </c>
      <c r="B27">
        <v>3511</v>
      </c>
      <c r="K27" t="s">
        <v>90</v>
      </c>
      <c r="L27" t="str">
        <f>A36</f>
        <v>C4</v>
      </c>
      <c r="M27">
        <f>B36</f>
        <v>3988</v>
      </c>
      <c r="N27" s="8">
        <f t="shared" si="1"/>
        <v>0.30631433095803645</v>
      </c>
      <c r="O27">
        <f t="shared" si="2"/>
        <v>12.252573238321459</v>
      </c>
    </row>
    <row r="28" spans="1:15" x14ac:dyDescent="0.4">
      <c r="A28" t="s">
        <v>42</v>
      </c>
      <c r="B28">
        <v>3371</v>
      </c>
      <c r="K28" t="s">
        <v>93</v>
      </c>
      <c r="L28" t="str">
        <f>A48</f>
        <v>D4</v>
      </c>
      <c r="M28">
        <f>B48</f>
        <v>3805</v>
      </c>
      <c r="N28" s="8">
        <f t="shared" si="1"/>
        <v>0.21575613618368963</v>
      </c>
      <c r="O28">
        <f t="shared" si="2"/>
        <v>8.6302454473475851</v>
      </c>
    </row>
    <row r="29" spans="1:15" x14ac:dyDescent="0.4">
      <c r="A29" t="s">
        <v>50</v>
      </c>
      <c r="B29">
        <v>4090</v>
      </c>
      <c r="K29" t="s">
        <v>96</v>
      </c>
      <c r="L29" t="str">
        <f>A60</f>
        <v>E4</v>
      </c>
      <c r="M29">
        <f>B60</f>
        <v>3652</v>
      </c>
      <c r="N29" s="8">
        <f t="shared" si="1"/>
        <v>0.14004354711005543</v>
      </c>
      <c r="O29">
        <f t="shared" si="2"/>
        <v>5.6017418844022169</v>
      </c>
    </row>
    <row r="30" spans="1:15" x14ac:dyDescent="0.4">
      <c r="A30" t="s">
        <v>58</v>
      </c>
      <c r="B30">
        <v>3479</v>
      </c>
      <c r="K30" t="s">
        <v>99</v>
      </c>
      <c r="L30" t="str">
        <f>A72</f>
        <v>F4</v>
      </c>
      <c r="M30">
        <f>B72</f>
        <v>3508</v>
      </c>
      <c r="N30" s="8">
        <f t="shared" si="1"/>
        <v>6.8784639746634998E-2</v>
      </c>
      <c r="O30">
        <f t="shared" si="2"/>
        <v>2.7513855898654</v>
      </c>
    </row>
    <row r="31" spans="1:15" x14ac:dyDescent="0.4">
      <c r="A31" t="s">
        <v>66</v>
      </c>
      <c r="B31">
        <v>10897</v>
      </c>
      <c r="K31" t="s">
        <v>102</v>
      </c>
      <c r="L31" t="str">
        <f>A84</f>
        <v>G4</v>
      </c>
      <c r="M31">
        <f>B84</f>
        <v>3271</v>
      </c>
      <c r="N31" s="8">
        <f t="shared" si="1"/>
        <v>-4.8495645288994457E-2</v>
      </c>
      <c r="O31">
        <f t="shared" si="2"/>
        <v>-1.9398258115597784</v>
      </c>
    </row>
    <row r="32" spans="1:15" x14ac:dyDescent="0.4">
      <c r="A32" t="s">
        <v>74</v>
      </c>
      <c r="B32">
        <v>4634</v>
      </c>
      <c r="K32" t="s">
        <v>105</v>
      </c>
      <c r="L32" t="str">
        <f>A96</f>
        <v>H4</v>
      </c>
      <c r="M32">
        <f>B96</f>
        <v>3277</v>
      </c>
      <c r="N32" s="8">
        <f t="shared" si="1"/>
        <v>-4.5526524148851943E-2</v>
      </c>
      <c r="O32">
        <f t="shared" si="2"/>
        <v>-1.8210609659540777</v>
      </c>
    </row>
    <row r="33" spans="1:15" x14ac:dyDescent="0.4">
      <c r="A33" t="s">
        <v>88</v>
      </c>
      <c r="B33">
        <v>17778</v>
      </c>
      <c r="K33" t="s">
        <v>16</v>
      </c>
      <c r="L33" t="str">
        <f>A97</f>
        <v>H5</v>
      </c>
      <c r="M33">
        <f>B97</f>
        <v>3257</v>
      </c>
      <c r="N33" s="8">
        <f t="shared" si="1"/>
        <v>-5.5423594615993665E-2</v>
      </c>
      <c r="O33">
        <f t="shared" si="2"/>
        <v>-2.2169437846397466</v>
      </c>
    </row>
    <row r="34" spans="1:15" x14ac:dyDescent="0.4">
      <c r="A34" t="s">
        <v>89</v>
      </c>
      <c r="B34">
        <v>3352</v>
      </c>
      <c r="K34" t="s">
        <v>15</v>
      </c>
      <c r="L34" t="str">
        <f>A85</f>
        <v>G5</v>
      </c>
      <c r="M34">
        <f>B85</f>
        <v>3275</v>
      </c>
      <c r="N34" s="8">
        <f t="shared" si="1"/>
        <v>-4.651623119556611E-2</v>
      </c>
      <c r="O34">
        <f t="shared" si="2"/>
        <v>-1.8606492478226444</v>
      </c>
    </row>
    <row r="35" spans="1:15" x14ac:dyDescent="0.4">
      <c r="A35" t="s">
        <v>90</v>
      </c>
      <c r="B35">
        <v>8019</v>
      </c>
      <c r="K35" t="s">
        <v>14</v>
      </c>
      <c r="L35" t="str">
        <f>A73</f>
        <v>F5</v>
      </c>
      <c r="M35">
        <f>B73</f>
        <v>3337</v>
      </c>
      <c r="N35" s="8">
        <f t="shared" si="1"/>
        <v>-1.5835312747426764E-2</v>
      </c>
      <c r="O35">
        <f t="shared" si="2"/>
        <v>-0.63341250989707054</v>
      </c>
    </row>
    <row r="36" spans="1:15" x14ac:dyDescent="0.4">
      <c r="A36" t="s">
        <v>11</v>
      </c>
      <c r="B36">
        <v>3988</v>
      </c>
      <c r="K36" t="s">
        <v>13</v>
      </c>
      <c r="L36" t="str">
        <f>A61</f>
        <v>E5</v>
      </c>
      <c r="M36">
        <f>B61</f>
        <v>3440</v>
      </c>
      <c r="N36" s="8">
        <f t="shared" si="1"/>
        <v>3.5134600158353131E-2</v>
      </c>
      <c r="O36">
        <f t="shared" si="2"/>
        <v>1.4053840063341252</v>
      </c>
    </row>
    <row r="37" spans="1:15" x14ac:dyDescent="0.4">
      <c r="A37" t="s">
        <v>19</v>
      </c>
      <c r="B37">
        <v>14937</v>
      </c>
      <c r="K37" t="s">
        <v>12</v>
      </c>
      <c r="L37" t="str">
        <f>A49</f>
        <v>D5</v>
      </c>
      <c r="M37">
        <f>B49</f>
        <v>4043</v>
      </c>
      <c r="N37" s="8">
        <f t="shared" si="1"/>
        <v>0.33353127474267619</v>
      </c>
      <c r="O37">
        <f t="shared" si="2"/>
        <v>13.341250989707047</v>
      </c>
    </row>
    <row r="38" spans="1:15" x14ac:dyDescent="0.4">
      <c r="A38" t="s">
        <v>27</v>
      </c>
      <c r="B38">
        <v>9755</v>
      </c>
      <c r="K38" t="s">
        <v>11</v>
      </c>
      <c r="L38" t="str">
        <f>A37</f>
        <v>C5</v>
      </c>
      <c r="M38">
        <f>B37</f>
        <v>14937</v>
      </c>
      <c r="N38" s="8">
        <f t="shared" si="1"/>
        <v>5.7244655581947743</v>
      </c>
      <c r="O38">
        <f t="shared" si="2"/>
        <v>228.97862232779096</v>
      </c>
    </row>
    <row r="39" spans="1:15" x14ac:dyDescent="0.4">
      <c r="A39" t="s">
        <v>36</v>
      </c>
      <c r="B39">
        <v>3284</v>
      </c>
      <c r="K39" t="s">
        <v>10</v>
      </c>
      <c r="L39" t="str">
        <f>A25</f>
        <v>B5</v>
      </c>
      <c r="M39">
        <f>B25</f>
        <v>52198</v>
      </c>
      <c r="N39" s="8">
        <f t="shared" si="1"/>
        <v>24.163202692003168</v>
      </c>
      <c r="O39">
        <f t="shared" si="2"/>
        <v>966.52810768012671</v>
      </c>
    </row>
    <row r="40" spans="1:15" x14ac:dyDescent="0.4">
      <c r="A40" t="s">
        <v>43</v>
      </c>
      <c r="B40">
        <v>3911</v>
      </c>
      <c r="K40" t="s">
        <v>9</v>
      </c>
      <c r="L40" t="str">
        <f>A13</f>
        <v>A5</v>
      </c>
      <c r="M40">
        <f>B13</f>
        <v>57910</v>
      </c>
      <c r="N40" s="8">
        <f t="shared" si="1"/>
        <v>26.989806017418843</v>
      </c>
      <c r="O40">
        <f t="shared" si="2"/>
        <v>1079.5922406967538</v>
      </c>
    </row>
    <row r="41" spans="1:15" x14ac:dyDescent="0.4">
      <c r="A41" t="s">
        <v>51</v>
      </c>
      <c r="B41">
        <v>3977</v>
      </c>
      <c r="K41" t="s">
        <v>17</v>
      </c>
      <c r="L41" t="str">
        <f>A14</f>
        <v>A6</v>
      </c>
      <c r="M41">
        <f>B14</f>
        <v>34071</v>
      </c>
      <c r="N41" s="8">
        <f t="shared" si="1"/>
        <v>15.192992874109263</v>
      </c>
      <c r="O41">
        <f t="shared" si="2"/>
        <v>607.7197149643705</v>
      </c>
    </row>
    <row r="42" spans="1:15" x14ac:dyDescent="0.4">
      <c r="A42" t="s">
        <v>59</v>
      </c>
      <c r="B42">
        <v>3252</v>
      </c>
      <c r="K42" t="s">
        <v>18</v>
      </c>
      <c r="L42" t="str">
        <f>A26</f>
        <v>B6</v>
      </c>
      <c r="M42">
        <f>B26</f>
        <v>19093</v>
      </c>
      <c r="N42" s="8">
        <f t="shared" si="1"/>
        <v>7.781076801266825</v>
      </c>
      <c r="O42">
        <f t="shared" si="2"/>
        <v>311.24307205067299</v>
      </c>
    </row>
    <row r="43" spans="1:15" x14ac:dyDescent="0.4">
      <c r="A43" t="s">
        <v>67</v>
      </c>
      <c r="B43">
        <v>21416</v>
      </c>
      <c r="K43" t="s">
        <v>19</v>
      </c>
      <c r="L43" t="str">
        <f>A38</f>
        <v>C6</v>
      </c>
      <c r="M43">
        <f>B38</f>
        <v>9755</v>
      </c>
      <c r="N43" s="8">
        <f t="shared" si="1"/>
        <v>3.160134600158353</v>
      </c>
      <c r="O43">
        <f t="shared" si="2"/>
        <v>126.40538400633412</v>
      </c>
    </row>
    <row r="44" spans="1:15" x14ac:dyDescent="0.4">
      <c r="A44" t="s">
        <v>75</v>
      </c>
      <c r="B44">
        <v>4113</v>
      </c>
      <c r="K44" t="s">
        <v>20</v>
      </c>
      <c r="L44" t="str">
        <f>A50</f>
        <v>D6</v>
      </c>
      <c r="M44">
        <f>B50</f>
        <v>7245</v>
      </c>
      <c r="N44" s="8">
        <f t="shared" si="1"/>
        <v>1.9180522565320666</v>
      </c>
      <c r="O44">
        <f t="shared" si="2"/>
        <v>76.722090261282659</v>
      </c>
    </row>
    <row r="45" spans="1:15" x14ac:dyDescent="0.4">
      <c r="A45" t="s">
        <v>91</v>
      </c>
      <c r="B45">
        <v>6812</v>
      </c>
      <c r="K45" t="s">
        <v>21</v>
      </c>
      <c r="L45" t="str">
        <f>A62</f>
        <v>E6</v>
      </c>
      <c r="M45">
        <f>B62</f>
        <v>5517</v>
      </c>
      <c r="N45" s="8">
        <f t="shared" si="1"/>
        <v>1.0629453681710215</v>
      </c>
      <c r="O45">
        <f t="shared" si="2"/>
        <v>42.517814726840861</v>
      </c>
    </row>
    <row r="46" spans="1:15" x14ac:dyDescent="0.4">
      <c r="A46" t="s">
        <v>92</v>
      </c>
      <c r="B46">
        <v>3312</v>
      </c>
      <c r="K46" t="s">
        <v>22</v>
      </c>
      <c r="L46" t="str">
        <f>A74</f>
        <v>F6</v>
      </c>
      <c r="M46">
        <f>B74</f>
        <v>4815</v>
      </c>
      <c r="N46" s="8">
        <f t="shared" si="1"/>
        <v>0.71555819477434679</v>
      </c>
      <c r="O46">
        <f t="shared" si="2"/>
        <v>28.62232779097387</v>
      </c>
    </row>
    <row r="47" spans="1:15" x14ac:dyDescent="0.4">
      <c r="A47" t="s">
        <v>93</v>
      </c>
      <c r="B47">
        <v>12451</v>
      </c>
      <c r="K47" t="s">
        <v>23</v>
      </c>
      <c r="L47" t="str">
        <f>A86</f>
        <v>G6</v>
      </c>
      <c r="M47">
        <f>B86</f>
        <v>4067</v>
      </c>
      <c r="N47" s="8">
        <f t="shared" si="1"/>
        <v>0.34540775930324624</v>
      </c>
      <c r="O47">
        <f t="shared" si="2"/>
        <v>13.81631037212985</v>
      </c>
    </row>
    <row r="48" spans="1:15" x14ac:dyDescent="0.4">
      <c r="A48" t="s">
        <v>12</v>
      </c>
      <c r="B48">
        <v>3805</v>
      </c>
      <c r="K48" t="s">
        <v>24</v>
      </c>
      <c r="L48" t="str">
        <f>A98</f>
        <v>H6</v>
      </c>
      <c r="M48">
        <f>B98</f>
        <v>3845</v>
      </c>
      <c r="N48" s="8">
        <f t="shared" si="1"/>
        <v>0.23555027711797308</v>
      </c>
      <c r="O48">
        <f t="shared" si="2"/>
        <v>9.4220110847189229</v>
      </c>
    </row>
    <row r="49" spans="1:15" x14ac:dyDescent="0.4">
      <c r="A49" t="s">
        <v>20</v>
      </c>
      <c r="B49">
        <v>4043</v>
      </c>
      <c r="K49" t="s">
        <v>33</v>
      </c>
      <c r="L49" t="str">
        <f>A99</f>
        <v>H7</v>
      </c>
      <c r="M49">
        <f>B99</f>
        <v>3984</v>
      </c>
      <c r="N49" s="8">
        <f t="shared" si="1"/>
        <v>0.30433491686460806</v>
      </c>
      <c r="O49">
        <f t="shared" si="2"/>
        <v>12.173396674584323</v>
      </c>
    </row>
    <row r="50" spans="1:15" x14ac:dyDescent="0.4">
      <c r="A50" t="s">
        <v>28</v>
      </c>
      <c r="B50">
        <v>7245</v>
      </c>
      <c r="K50" t="s">
        <v>31</v>
      </c>
      <c r="L50" t="str">
        <f>A87</f>
        <v>G7</v>
      </c>
      <c r="M50">
        <f>B87</f>
        <v>3867</v>
      </c>
      <c r="N50" s="8">
        <f t="shared" si="1"/>
        <v>0.24643705463182899</v>
      </c>
      <c r="O50">
        <f t="shared" si="2"/>
        <v>9.8574821852731596</v>
      </c>
    </row>
    <row r="51" spans="1:15" x14ac:dyDescent="0.4">
      <c r="A51" t="s">
        <v>37</v>
      </c>
      <c r="B51">
        <v>3302</v>
      </c>
      <c r="K51" t="s">
        <v>32</v>
      </c>
      <c r="L51" t="str">
        <f>A75</f>
        <v>F7</v>
      </c>
      <c r="M51">
        <f>B75</f>
        <v>3749</v>
      </c>
      <c r="N51" s="8">
        <f t="shared" si="1"/>
        <v>0.1880443388756928</v>
      </c>
      <c r="O51">
        <f t="shared" si="2"/>
        <v>7.5217735550277123</v>
      </c>
    </row>
    <row r="52" spans="1:15" x14ac:dyDescent="0.4">
      <c r="A52" t="s">
        <v>44</v>
      </c>
      <c r="B52">
        <v>10254</v>
      </c>
      <c r="K52" t="s">
        <v>29</v>
      </c>
      <c r="L52" t="str">
        <f>A63</f>
        <v>E7</v>
      </c>
      <c r="M52">
        <f>B63</f>
        <v>3466</v>
      </c>
      <c r="N52" s="8">
        <f t="shared" si="1"/>
        <v>4.8000791765637374E-2</v>
      </c>
      <c r="O52">
        <f t="shared" si="2"/>
        <v>1.920031670625495</v>
      </c>
    </row>
    <row r="53" spans="1:15" x14ac:dyDescent="0.4">
      <c r="A53" t="s">
        <v>52</v>
      </c>
      <c r="B53">
        <v>3947</v>
      </c>
      <c r="K53" t="s">
        <v>28</v>
      </c>
      <c r="L53" t="str">
        <f>A51</f>
        <v>D7</v>
      </c>
      <c r="M53">
        <f>B51</f>
        <v>3302</v>
      </c>
      <c r="N53" s="8">
        <f t="shared" si="1"/>
        <v>-3.3155186064924784E-2</v>
      </c>
      <c r="O53">
        <f t="shared" si="2"/>
        <v>-1.3262074425969914</v>
      </c>
    </row>
    <row r="54" spans="1:15" x14ac:dyDescent="0.4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3284</v>
      </c>
      <c r="N54" s="8">
        <f t="shared" si="1"/>
        <v>-4.2062549485352339E-2</v>
      </c>
      <c r="O54">
        <f t="shared" si="2"/>
        <v>-1.6825019794140936</v>
      </c>
    </row>
    <row r="55" spans="1:15" x14ac:dyDescent="0.4">
      <c r="A55" t="s">
        <v>68</v>
      </c>
      <c r="B55">
        <v>42295</v>
      </c>
      <c r="K55" t="s">
        <v>26</v>
      </c>
      <c r="L55" t="str">
        <f>A27</f>
        <v>B7</v>
      </c>
      <c r="M55">
        <f>B27</f>
        <v>3511</v>
      </c>
      <c r="N55" s="8">
        <f t="shared" si="1"/>
        <v>7.0269200316706262E-2</v>
      </c>
      <c r="O55">
        <f t="shared" si="2"/>
        <v>2.8107680126682504</v>
      </c>
    </row>
    <row r="56" spans="1:15" x14ac:dyDescent="0.4">
      <c r="A56" t="s">
        <v>76</v>
      </c>
      <c r="B56">
        <v>4015</v>
      </c>
      <c r="K56" t="s">
        <v>25</v>
      </c>
      <c r="L56" t="str">
        <f>A15</f>
        <v>A7</v>
      </c>
      <c r="M56">
        <f>B15</f>
        <v>3292</v>
      </c>
      <c r="N56" s="8">
        <f t="shared" si="1"/>
        <v>-3.8103721298495645E-2</v>
      </c>
      <c r="O56">
        <f t="shared" si="2"/>
        <v>-1.5241488519398259</v>
      </c>
    </row>
    <row r="57" spans="1:15" x14ac:dyDescent="0.4">
      <c r="A57" t="s">
        <v>94</v>
      </c>
      <c r="B57">
        <v>4148</v>
      </c>
      <c r="K57" t="s">
        <v>34</v>
      </c>
      <c r="L57" t="str">
        <f>A16</f>
        <v>A8</v>
      </c>
      <c r="M57">
        <f>B16</f>
        <v>3319</v>
      </c>
      <c r="N57" s="8">
        <f t="shared" si="1"/>
        <v>-2.4742676167854315E-2</v>
      </c>
      <c r="O57">
        <f t="shared" si="2"/>
        <v>-0.98970704671417264</v>
      </c>
    </row>
    <row r="58" spans="1:15" x14ac:dyDescent="0.4">
      <c r="A58" t="s">
        <v>95</v>
      </c>
      <c r="B58">
        <v>3394</v>
      </c>
      <c r="K58" t="s">
        <v>35</v>
      </c>
      <c r="L58" t="str">
        <f>A28</f>
        <v>B8</v>
      </c>
      <c r="M58">
        <f>B28</f>
        <v>3371</v>
      </c>
      <c r="N58" s="8">
        <f t="shared" si="1"/>
        <v>9.8970704671417272E-4</v>
      </c>
      <c r="O58">
        <f t="shared" si="2"/>
        <v>3.9588281868566909E-2</v>
      </c>
    </row>
    <row r="59" spans="1:15" x14ac:dyDescent="0.4">
      <c r="A59" t="s">
        <v>96</v>
      </c>
      <c r="B59">
        <v>27861</v>
      </c>
      <c r="K59" t="s">
        <v>36</v>
      </c>
      <c r="L59" t="str">
        <f>A40</f>
        <v>C8</v>
      </c>
      <c r="M59">
        <f>B40</f>
        <v>3911</v>
      </c>
      <c r="N59" s="8">
        <f t="shared" si="1"/>
        <v>0.2682106096595408</v>
      </c>
      <c r="O59">
        <f t="shared" si="2"/>
        <v>10.728424386381633</v>
      </c>
    </row>
    <row r="60" spans="1:15" x14ac:dyDescent="0.4">
      <c r="A60" t="s">
        <v>13</v>
      </c>
      <c r="B60">
        <v>3652</v>
      </c>
      <c r="K60" t="s">
        <v>37</v>
      </c>
      <c r="L60" t="str">
        <f>A52</f>
        <v>D8</v>
      </c>
      <c r="M60">
        <f>B52</f>
        <v>10254</v>
      </c>
      <c r="N60" s="8">
        <f t="shared" si="1"/>
        <v>3.4070665083135392</v>
      </c>
      <c r="O60">
        <f t="shared" si="2"/>
        <v>136.28266033254158</v>
      </c>
    </row>
    <row r="61" spans="1:15" x14ac:dyDescent="0.4">
      <c r="A61" t="s">
        <v>21</v>
      </c>
      <c r="B61">
        <v>3440</v>
      </c>
      <c r="K61" t="s">
        <v>38</v>
      </c>
      <c r="L61" t="str">
        <f>A64</f>
        <v>E8</v>
      </c>
      <c r="M61">
        <f>B64</f>
        <v>42009</v>
      </c>
      <c r="N61" s="8">
        <f t="shared" si="1"/>
        <v>19.121140142517817</v>
      </c>
      <c r="O61">
        <f t="shared" si="2"/>
        <v>764.84560570071267</v>
      </c>
    </row>
    <row r="62" spans="1:15" x14ac:dyDescent="0.4">
      <c r="A62" t="s">
        <v>29</v>
      </c>
      <c r="B62">
        <v>5517</v>
      </c>
      <c r="K62" t="s">
        <v>30</v>
      </c>
      <c r="L62" t="str">
        <f>A76</f>
        <v>F8</v>
      </c>
      <c r="M62">
        <f>B76</f>
        <v>56370</v>
      </c>
      <c r="N62" s="8">
        <f t="shared" si="1"/>
        <v>26.227731591448933</v>
      </c>
      <c r="O62">
        <f t="shared" si="2"/>
        <v>1049.1092636579574</v>
      </c>
    </row>
    <row r="63" spans="1:15" x14ac:dyDescent="0.4">
      <c r="A63" t="s">
        <v>38</v>
      </c>
      <c r="B63">
        <v>3466</v>
      </c>
      <c r="K63" t="s">
        <v>39</v>
      </c>
      <c r="L63" t="str">
        <f>A88</f>
        <v>G8</v>
      </c>
      <c r="M63">
        <f>B88</f>
        <v>41998</v>
      </c>
      <c r="N63" s="8">
        <f t="shared" si="1"/>
        <v>19.115696753760886</v>
      </c>
      <c r="O63">
        <f t="shared" si="2"/>
        <v>764.62787015043546</v>
      </c>
    </row>
    <row r="64" spans="1:15" x14ac:dyDescent="0.4">
      <c r="A64" t="s">
        <v>45</v>
      </c>
      <c r="B64">
        <v>42009</v>
      </c>
      <c r="K64" t="s">
        <v>40</v>
      </c>
      <c r="L64" t="str">
        <f>A100</f>
        <v>H8</v>
      </c>
      <c r="M64">
        <f>B100</f>
        <v>33025</v>
      </c>
      <c r="N64" s="8">
        <f t="shared" si="1"/>
        <v>14.675376088677751</v>
      </c>
      <c r="O64">
        <f t="shared" si="2"/>
        <v>587.01504354711005</v>
      </c>
    </row>
    <row r="65" spans="1:15" x14ac:dyDescent="0.4">
      <c r="A65" t="s">
        <v>53</v>
      </c>
      <c r="B65">
        <v>4442</v>
      </c>
      <c r="K65" t="s">
        <v>48</v>
      </c>
      <c r="L65" t="str">
        <f>A101</f>
        <v>H9</v>
      </c>
      <c r="M65">
        <f>B101</f>
        <v>9713</v>
      </c>
      <c r="N65" s="8">
        <f t="shared" si="1"/>
        <v>3.1393507521773554</v>
      </c>
      <c r="O65">
        <f t="shared" si="2"/>
        <v>125.57403008709421</v>
      </c>
    </row>
    <row r="66" spans="1:15" x14ac:dyDescent="0.4">
      <c r="A66" t="s">
        <v>61</v>
      </c>
      <c r="B66">
        <v>3272</v>
      </c>
      <c r="K66" t="s">
        <v>47</v>
      </c>
      <c r="L66" t="str">
        <f>A89</f>
        <v>G9</v>
      </c>
      <c r="M66">
        <f>B89</f>
        <v>6833</v>
      </c>
      <c r="N66" s="8">
        <f t="shared" si="1"/>
        <v>1.714172604908947</v>
      </c>
      <c r="O66">
        <f t="shared" si="2"/>
        <v>68.566904196357882</v>
      </c>
    </row>
    <row r="67" spans="1:15" x14ac:dyDescent="0.4">
      <c r="A67" t="s">
        <v>69</v>
      </c>
      <c r="B67">
        <v>58743</v>
      </c>
      <c r="K67" t="s">
        <v>46</v>
      </c>
      <c r="L67" t="str">
        <f>A77</f>
        <v>F9</v>
      </c>
      <c r="M67">
        <f>B77</f>
        <v>5122</v>
      </c>
      <c r="N67" s="8">
        <f t="shared" si="1"/>
        <v>0.8674782264449723</v>
      </c>
      <c r="O67">
        <f t="shared" si="2"/>
        <v>34.699129057798892</v>
      </c>
    </row>
    <row r="68" spans="1:15" x14ac:dyDescent="0.4">
      <c r="A68" t="s">
        <v>77</v>
      </c>
      <c r="B68">
        <v>4070</v>
      </c>
      <c r="K68" t="s">
        <v>45</v>
      </c>
      <c r="L68" t="str">
        <f>A65</f>
        <v>E9</v>
      </c>
      <c r="M68">
        <f>B65</f>
        <v>4442</v>
      </c>
      <c r="N68" s="8">
        <f t="shared" si="1"/>
        <v>0.53097783056215364</v>
      </c>
      <c r="O68">
        <f t="shared" si="2"/>
        <v>21.239113222486147</v>
      </c>
    </row>
    <row r="69" spans="1:15" x14ac:dyDescent="0.4">
      <c r="A69" t="s">
        <v>97</v>
      </c>
      <c r="B69">
        <v>3570</v>
      </c>
      <c r="K69" t="s">
        <v>44</v>
      </c>
      <c r="L69" t="str">
        <f>A53</f>
        <v>D9</v>
      </c>
      <c r="M69">
        <f>B53</f>
        <v>3947</v>
      </c>
      <c r="N69" s="8">
        <f t="shared" si="1"/>
        <v>0.28602533650039591</v>
      </c>
      <c r="O69">
        <f t="shared" si="2"/>
        <v>11.441013460015837</v>
      </c>
    </row>
    <row r="70" spans="1:15" x14ac:dyDescent="0.4">
      <c r="A70" t="s">
        <v>98</v>
      </c>
      <c r="B70">
        <v>3744</v>
      </c>
      <c r="K70" t="s">
        <v>43</v>
      </c>
      <c r="L70" t="str">
        <f>A41</f>
        <v>C9</v>
      </c>
      <c r="M70">
        <f>B41</f>
        <v>3977</v>
      </c>
      <c r="N70" s="8">
        <f t="shared" si="1"/>
        <v>0.30087094220110849</v>
      </c>
      <c r="O70">
        <f t="shared" si="2"/>
        <v>12.034837688044339</v>
      </c>
    </row>
    <row r="71" spans="1:15" x14ac:dyDescent="0.4">
      <c r="A71" t="s">
        <v>99</v>
      </c>
      <c r="B71">
        <v>49302</v>
      </c>
      <c r="K71" t="s">
        <v>42</v>
      </c>
      <c r="L71" t="str">
        <f>A29</f>
        <v>B9</v>
      </c>
      <c r="M71">
        <f>B29</f>
        <v>4090</v>
      </c>
      <c r="N71" s="8">
        <f t="shared" si="1"/>
        <v>0.35678939034045926</v>
      </c>
      <c r="O71">
        <f t="shared" si="2"/>
        <v>14.271575613618371</v>
      </c>
    </row>
    <row r="72" spans="1:15" x14ac:dyDescent="0.4">
      <c r="A72" t="s">
        <v>14</v>
      </c>
      <c r="B72">
        <v>3508</v>
      </c>
      <c r="K72" t="s">
        <v>41</v>
      </c>
      <c r="L72" t="str">
        <f>A17</f>
        <v>A9</v>
      </c>
      <c r="M72">
        <f>B17</f>
        <v>3888</v>
      </c>
      <c r="N72" s="8">
        <f t="shared" si="1"/>
        <v>0.25682897862232779</v>
      </c>
      <c r="O72">
        <f t="shared" si="2"/>
        <v>10.273159144893111</v>
      </c>
    </row>
    <row r="73" spans="1:15" x14ac:dyDescent="0.4">
      <c r="A73" t="s">
        <v>22</v>
      </c>
      <c r="B73">
        <v>3337</v>
      </c>
      <c r="K73" t="s">
        <v>49</v>
      </c>
      <c r="L73" t="str">
        <f>A18</f>
        <v>A10</v>
      </c>
      <c r="M73">
        <f>B18</f>
        <v>3603</v>
      </c>
      <c r="N73" s="8">
        <f t="shared" si="1"/>
        <v>0.11579572446555819</v>
      </c>
      <c r="O73">
        <f t="shared" si="2"/>
        <v>4.6318289786223277</v>
      </c>
    </row>
    <row r="74" spans="1:15" x14ac:dyDescent="0.4">
      <c r="A74" t="s">
        <v>32</v>
      </c>
      <c r="B74">
        <v>4815</v>
      </c>
      <c r="K74" t="s">
        <v>50</v>
      </c>
      <c r="L74" t="str">
        <f>A30</f>
        <v>B10</v>
      </c>
      <c r="M74">
        <f>B30</f>
        <v>3479</v>
      </c>
      <c r="N74" s="8">
        <f t="shared" ref="N74:N96" si="3">(M74-I$15)/2020.8</f>
        <v>5.4433887569279492E-2</v>
      </c>
      <c r="O74">
        <f t="shared" ref="O74:O96" si="4">N74*40</f>
        <v>2.1773555027711797</v>
      </c>
    </row>
    <row r="75" spans="1:15" x14ac:dyDescent="0.4">
      <c r="A75" t="s">
        <v>30</v>
      </c>
      <c r="B75">
        <v>3749</v>
      </c>
      <c r="K75" t="s">
        <v>51</v>
      </c>
      <c r="L75" t="str">
        <f>A42</f>
        <v>C10</v>
      </c>
      <c r="M75">
        <f>B42</f>
        <v>3252</v>
      </c>
      <c r="N75" s="8">
        <f t="shared" si="3"/>
        <v>-5.7897862232779096E-2</v>
      </c>
      <c r="O75">
        <f t="shared" si="4"/>
        <v>-2.3159144893111638</v>
      </c>
    </row>
    <row r="76" spans="1:15" x14ac:dyDescent="0.4">
      <c r="A76" t="s">
        <v>46</v>
      </c>
      <c r="B76">
        <v>56370</v>
      </c>
      <c r="K76" t="s">
        <v>52</v>
      </c>
      <c r="L76" t="str">
        <f>A54</f>
        <v>D10</v>
      </c>
      <c r="M76">
        <f>B54</f>
        <v>3336</v>
      </c>
      <c r="N76" s="8">
        <f t="shared" si="3"/>
        <v>-1.6330166270783847E-2</v>
      </c>
      <c r="O76">
        <f t="shared" si="4"/>
        <v>-0.65320665083135387</v>
      </c>
    </row>
    <row r="77" spans="1:15" x14ac:dyDescent="0.4">
      <c r="A77" t="s">
        <v>54</v>
      </c>
      <c r="B77">
        <v>5122</v>
      </c>
      <c r="K77" t="s">
        <v>53</v>
      </c>
      <c r="L77" t="str">
        <f>A66</f>
        <v>E10</v>
      </c>
      <c r="M77">
        <f>B66</f>
        <v>3272</v>
      </c>
      <c r="N77" s="8">
        <f t="shared" si="3"/>
        <v>-4.8000791765637374E-2</v>
      </c>
      <c r="O77">
        <f t="shared" si="4"/>
        <v>-1.920031670625495</v>
      </c>
    </row>
    <row r="78" spans="1:15" x14ac:dyDescent="0.4">
      <c r="A78" t="s">
        <v>62</v>
      </c>
      <c r="B78">
        <v>3356</v>
      </c>
      <c r="K78" t="s">
        <v>54</v>
      </c>
      <c r="L78" t="str">
        <f>A78</f>
        <v>F10</v>
      </c>
      <c r="M78">
        <f>B78</f>
        <v>3356</v>
      </c>
      <c r="N78" s="8">
        <f t="shared" si="3"/>
        <v>-6.4330958036421223E-3</v>
      </c>
      <c r="O78">
        <f t="shared" si="4"/>
        <v>-0.25732383214568488</v>
      </c>
    </row>
    <row r="79" spans="1:15" x14ac:dyDescent="0.4">
      <c r="A79" t="s">
        <v>70</v>
      </c>
      <c r="B79">
        <v>43857</v>
      </c>
      <c r="K79" t="s">
        <v>55</v>
      </c>
      <c r="L79" t="str">
        <f>A90</f>
        <v>G10</v>
      </c>
      <c r="M79">
        <f>B90</f>
        <v>3419</v>
      </c>
      <c r="N79" s="8">
        <f t="shared" si="3"/>
        <v>2.4742676167854315E-2</v>
      </c>
      <c r="O79">
        <f t="shared" si="4"/>
        <v>0.98970704671417264</v>
      </c>
    </row>
    <row r="80" spans="1:15" x14ac:dyDescent="0.4">
      <c r="A80" t="s">
        <v>78</v>
      </c>
      <c r="B80">
        <v>3846</v>
      </c>
      <c r="K80" t="s">
        <v>56</v>
      </c>
      <c r="L80" t="str">
        <f>A102</f>
        <v>H10</v>
      </c>
      <c r="M80">
        <f>B102</f>
        <v>3552</v>
      </c>
      <c r="N80" s="8">
        <f t="shared" si="3"/>
        <v>9.055819477434679E-2</v>
      </c>
      <c r="O80">
        <f t="shared" si="4"/>
        <v>3.6223277909738716</v>
      </c>
    </row>
    <row r="81" spans="1:15" x14ac:dyDescent="0.4">
      <c r="A81" t="s">
        <v>100</v>
      </c>
      <c r="B81">
        <v>3369</v>
      </c>
      <c r="K81" t="s">
        <v>64</v>
      </c>
      <c r="L81" t="str">
        <f>A103</f>
        <v>H11</v>
      </c>
      <c r="M81">
        <f>B103</f>
        <v>3961</v>
      </c>
      <c r="N81" s="8">
        <f t="shared" si="3"/>
        <v>0.2929532858273951</v>
      </c>
      <c r="O81">
        <f t="shared" si="4"/>
        <v>11.718131433095804</v>
      </c>
    </row>
    <row r="82" spans="1:15" x14ac:dyDescent="0.4">
      <c r="A82" t="s">
        <v>101</v>
      </c>
      <c r="B82">
        <v>4601</v>
      </c>
      <c r="K82" t="s">
        <v>63</v>
      </c>
      <c r="L82" t="str">
        <f>A91</f>
        <v>G11</v>
      </c>
      <c r="M82">
        <f>B91</f>
        <v>10355</v>
      </c>
      <c r="N82" s="8">
        <f t="shared" si="3"/>
        <v>3.4570467141726051</v>
      </c>
      <c r="O82">
        <f t="shared" si="4"/>
        <v>138.28186856690419</v>
      </c>
    </row>
    <row r="83" spans="1:15" x14ac:dyDescent="0.4">
      <c r="A83" t="s">
        <v>102</v>
      </c>
      <c r="B83">
        <v>64850</v>
      </c>
      <c r="K83" t="s">
        <v>62</v>
      </c>
      <c r="L83" t="str">
        <f>A79</f>
        <v>F11</v>
      </c>
      <c r="M83">
        <f>B79</f>
        <v>43857</v>
      </c>
      <c r="N83" s="8">
        <f t="shared" si="3"/>
        <v>20.035629453681711</v>
      </c>
      <c r="O83">
        <f t="shared" si="4"/>
        <v>801.42517814726841</v>
      </c>
    </row>
    <row r="84" spans="1:15" x14ac:dyDescent="0.4">
      <c r="A84" t="s">
        <v>15</v>
      </c>
      <c r="B84">
        <v>3271</v>
      </c>
      <c r="K84" t="s">
        <v>61</v>
      </c>
      <c r="L84" t="str">
        <f>A67</f>
        <v>E11</v>
      </c>
      <c r="M84">
        <f>B67</f>
        <v>58743</v>
      </c>
      <c r="N84" s="8">
        <f t="shared" si="3"/>
        <v>27.402019002375297</v>
      </c>
      <c r="O84">
        <f t="shared" si="4"/>
        <v>1096.080760095012</v>
      </c>
    </row>
    <row r="85" spans="1:15" x14ac:dyDescent="0.4">
      <c r="A85" t="s">
        <v>23</v>
      </c>
      <c r="B85">
        <v>3275</v>
      </c>
      <c r="K85" t="s">
        <v>60</v>
      </c>
      <c r="L85" t="str">
        <f>A55</f>
        <v>D11</v>
      </c>
      <c r="M85">
        <f>B55</f>
        <v>42295</v>
      </c>
      <c r="N85" s="8">
        <f t="shared" si="3"/>
        <v>19.26266825019794</v>
      </c>
      <c r="O85">
        <f t="shared" si="4"/>
        <v>770.50673000791767</v>
      </c>
    </row>
    <row r="86" spans="1:15" x14ac:dyDescent="0.4">
      <c r="A86" t="s">
        <v>31</v>
      </c>
      <c r="B86">
        <v>4067</v>
      </c>
      <c r="K86" t="s">
        <v>59</v>
      </c>
      <c r="L86" t="str">
        <f>A43</f>
        <v>C11</v>
      </c>
      <c r="M86">
        <f>B43</f>
        <v>21416</v>
      </c>
      <c r="N86" s="8">
        <f t="shared" si="3"/>
        <v>8.9306215360253365</v>
      </c>
      <c r="O86">
        <f t="shared" si="4"/>
        <v>357.22486144101345</v>
      </c>
    </row>
    <row r="87" spans="1:15" x14ac:dyDescent="0.4">
      <c r="A87" t="s">
        <v>39</v>
      </c>
      <c r="B87">
        <v>3867</v>
      </c>
      <c r="K87" t="s">
        <v>58</v>
      </c>
      <c r="L87" t="str">
        <f>A31</f>
        <v>B11</v>
      </c>
      <c r="M87">
        <f>B31</f>
        <v>10897</v>
      </c>
      <c r="N87" s="8">
        <f t="shared" si="3"/>
        <v>3.7252573238321456</v>
      </c>
      <c r="O87">
        <f t="shared" si="4"/>
        <v>149.01029295328581</v>
      </c>
    </row>
    <row r="88" spans="1:15" x14ac:dyDescent="0.4">
      <c r="A88" t="s">
        <v>47</v>
      </c>
      <c r="B88">
        <v>41998</v>
      </c>
      <c r="K88" t="s">
        <v>57</v>
      </c>
      <c r="L88" t="str">
        <f>A19</f>
        <v>A11</v>
      </c>
      <c r="M88">
        <f>B19</f>
        <v>7062</v>
      </c>
      <c r="N88" s="8">
        <f t="shared" si="3"/>
        <v>1.8274940617577198</v>
      </c>
      <c r="O88">
        <f t="shared" si="4"/>
        <v>73.099762470308789</v>
      </c>
    </row>
    <row r="89" spans="1:15" x14ac:dyDescent="0.4">
      <c r="A89" t="s">
        <v>55</v>
      </c>
      <c r="B89">
        <v>6833</v>
      </c>
      <c r="K89" t="s">
        <v>65</v>
      </c>
      <c r="L89" t="str">
        <f>A20</f>
        <v>A12</v>
      </c>
      <c r="M89">
        <f>B20</f>
        <v>5275</v>
      </c>
      <c r="N89" s="8">
        <f t="shared" si="3"/>
        <v>0.94319081551860651</v>
      </c>
      <c r="O89">
        <f t="shared" si="4"/>
        <v>37.727632620744259</v>
      </c>
    </row>
    <row r="90" spans="1:15" x14ac:dyDescent="0.4">
      <c r="A90" t="s">
        <v>63</v>
      </c>
      <c r="B90">
        <v>3419</v>
      </c>
      <c r="K90" t="s">
        <v>66</v>
      </c>
      <c r="L90" t="str">
        <f>A32</f>
        <v>B12</v>
      </c>
      <c r="M90">
        <f>B32</f>
        <v>4634</v>
      </c>
      <c r="N90" s="8">
        <f t="shared" si="3"/>
        <v>0.62598970704671419</v>
      </c>
      <c r="O90">
        <f t="shared" si="4"/>
        <v>25.039588281868568</v>
      </c>
    </row>
    <row r="91" spans="1:15" x14ac:dyDescent="0.4">
      <c r="A91" t="s">
        <v>71</v>
      </c>
      <c r="B91">
        <v>10355</v>
      </c>
      <c r="K91" t="s">
        <v>67</v>
      </c>
      <c r="L91" t="str">
        <f>A44</f>
        <v>C12</v>
      </c>
      <c r="M91">
        <f>B44</f>
        <v>4113</v>
      </c>
      <c r="N91" s="8">
        <f t="shared" si="3"/>
        <v>0.36817102137767221</v>
      </c>
      <c r="O91">
        <f t="shared" si="4"/>
        <v>14.726840855106889</v>
      </c>
    </row>
    <row r="92" spans="1:15" x14ac:dyDescent="0.4">
      <c r="A92" t="s">
        <v>79</v>
      </c>
      <c r="B92">
        <v>3663</v>
      </c>
      <c r="K92" t="s">
        <v>68</v>
      </c>
      <c r="L92" t="str">
        <f>A56</f>
        <v>D12</v>
      </c>
      <c r="M92">
        <f>B56</f>
        <v>4015</v>
      </c>
      <c r="N92" s="8">
        <f t="shared" si="3"/>
        <v>0.31967537608867774</v>
      </c>
      <c r="O92">
        <f t="shared" si="4"/>
        <v>12.787015043547109</v>
      </c>
    </row>
    <row r="93" spans="1:15" x14ac:dyDescent="0.4">
      <c r="A93" t="s">
        <v>103</v>
      </c>
      <c r="B93">
        <v>3301</v>
      </c>
      <c r="K93" t="s">
        <v>69</v>
      </c>
      <c r="L93" t="str">
        <f>A68</f>
        <v>E12</v>
      </c>
      <c r="M93">
        <f>B68</f>
        <v>4070</v>
      </c>
      <c r="N93" s="8">
        <f t="shared" si="3"/>
        <v>0.34689231987331748</v>
      </c>
      <c r="O93">
        <f t="shared" si="4"/>
        <v>13.8756927949327</v>
      </c>
    </row>
    <row r="94" spans="1:15" x14ac:dyDescent="0.4">
      <c r="A94" t="s">
        <v>104</v>
      </c>
      <c r="B94">
        <v>10258</v>
      </c>
      <c r="K94" t="s">
        <v>70</v>
      </c>
      <c r="L94" t="str">
        <f>A80</f>
        <v>F12</v>
      </c>
      <c r="M94">
        <f>B80</f>
        <v>3846</v>
      </c>
      <c r="N94" s="8">
        <f t="shared" si="3"/>
        <v>0.23604513064133018</v>
      </c>
      <c r="O94">
        <f t="shared" si="4"/>
        <v>9.4418052256532068</v>
      </c>
    </row>
    <row r="95" spans="1:15" x14ac:dyDescent="0.4">
      <c r="A95" t="s">
        <v>105</v>
      </c>
      <c r="B95">
        <v>42891</v>
      </c>
      <c r="K95" t="s">
        <v>71</v>
      </c>
      <c r="L95" t="str">
        <f>A92</f>
        <v>G12</v>
      </c>
      <c r="M95">
        <f>B92</f>
        <v>3663</v>
      </c>
      <c r="N95" s="8">
        <f t="shared" si="3"/>
        <v>0.14548693586698339</v>
      </c>
      <c r="O95">
        <f t="shared" si="4"/>
        <v>5.8194774346793352</v>
      </c>
    </row>
    <row r="96" spans="1:15" x14ac:dyDescent="0.4">
      <c r="A96" t="s">
        <v>16</v>
      </c>
      <c r="B96">
        <v>3277</v>
      </c>
      <c r="K96" t="s">
        <v>72</v>
      </c>
      <c r="L96" t="str">
        <f>A104</f>
        <v>H12</v>
      </c>
      <c r="M96">
        <f>B104</f>
        <v>3558</v>
      </c>
      <c r="N96" s="8">
        <f t="shared" si="3"/>
        <v>9.3527315914489317E-2</v>
      </c>
      <c r="O96">
        <f t="shared" si="4"/>
        <v>3.7410926365795727</v>
      </c>
    </row>
    <row r="97" spans="1:2" x14ac:dyDescent="0.4">
      <c r="A97" t="s">
        <v>24</v>
      </c>
      <c r="B97">
        <v>3257</v>
      </c>
    </row>
    <row r="98" spans="1:2" x14ac:dyDescent="0.4">
      <c r="A98" t="s">
        <v>33</v>
      </c>
      <c r="B98">
        <v>3845</v>
      </c>
    </row>
    <row r="99" spans="1:2" x14ac:dyDescent="0.4">
      <c r="A99" t="s">
        <v>40</v>
      </c>
      <c r="B99">
        <v>3984</v>
      </c>
    </row>
    <row r="100" spans="1:2" x14ac:dyDescent="0.4">
      <c r="A100" t="s">
        <v>48</v>
      </c>
      <c r="B100">
        <v>33025</v>
      </c>
    </row>
    <row r="101" spans="1:2" x14ac:dyDescent="0.4">
      <c r="A101" t="s">
        <v>56</v>
      </c>
      <c r="B101">
        <v>9713</v>
      </c>
    </row>
    <row r="102" spans="1:2" x14ac:dyDescent="0.4">
      <c r="A102" t="s">
        <v>64</v>
      </c>
      <c r="B102">
        <v>3552</v>
      </c>
    </row>
    <row r="103" spans="1:2" x14ac:dyDescent="0.4">
      <c r="A103" t="s">
        <v>72</v>
      </c>
      <c r="B103">
        <v>3961</v>
      </c>
    </row>
    <row r="104" spans="1:2" x14ac:dyDescent="0.4">
      <c r="A104" t="s">
        <v>80</v>
      </c>
      <c r="B104">
        <v>3558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46" workbookViewId="0">
      <selection activeCell="G59" sqref="G5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-3.1132634908084603E-2</v>
      </c>
      <c r="E2" s="7">
        <f>'Plate 2'!N9</f>
        <v>-2.7529249827942189E-2</v>
      </c>
      <c r="F2" s="7">
        <f>'Plate 3'!N9</f>
        <v>-3.7608867775138562E-2</v>
      </c>
      <c r="G2" s="7">
        <f>AVERAGE(D2:F2)</f>
        <v>-3.2090250837055113E-2</v>
      </c>
      <c r="H2" s="7">
        <f>STDEV(D2:F2)</f>
        <v>5.1075870713013158E-3</v>
      </c>
      <c r="I2" s="7">
        <f>G2*40</f>
        <v>-1.2836100334822045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-6.4241945048428544E-3</v>
      </c>
      <c r="E3" s="7">
        <f>'Plate 2'!N10</f>
        <v>-6.8823124569855473E-3</v>
      </c>
      <c r="F3" s="7">
        <f>'Plate 3'!N10</f>
        <v>-1.4350752177355503E-2</v>
      </c>
      <c r="G3" s="7">
        <f t="shared" ref="G3:G66" si="0">AVERAGE(D3:F3)</f>
        <v>-9.2190863797279674E-3</v>
      </c>
      <c r="H3" s="7">
        <f t="shared" ref="H3:H66" si="1">STDEV(D3:F3)</f>
        <v>4.4500520680576371E-3</v>
      </c>
      <c r="I3" s="7">
        <f t="shared" ref="I3:I66" si="2">G3*40</f>
        <v>-0.36876345518911868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4.9416880806483496E-3</v>
      </c>
      <c r="E4" s="7">
        <f>'Plate 2'!N11</f>
        <v>-1.4747812407826172E-3</v>
      </c>
      <c r="F4" s="7">
        <f>'Plate 3'!N11</f>
        <v>-8.4125098970704668E-3</v>
      </c>
      <c r="G4" s="7">
        <f t="shared" si="0"/>
        <v>-1.6485343524015783E-3</v>
      </c>
      <c r="H4" s="7">
        <f t="shared" si="1"/>
        <v>6.6787943159581798E-3</v>
      </c>
      <c r="I4" s="7">
        <f t="shared" si="2"/>
        <v>-6.5941374096063127E-2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-6.4241945048428544E-3</v>
      </c>
      <c r="E5" s="7">
        <f>'Plate 2'!N12</f>
        <v>-1.3764624913971095E-2</v>
      </c>
      <c r="F5" s="7">
        <f>'Plate 3'!N12</f>
        <v>-2.820665083135392E-2</v>
      </c>
      <c r="G5" s="7">
        <f t="shared" si="0"/>
        <v>-1.6131823416722622E-2</v>
      </c>
      <c r="H5" s="7">
        <f t="shared" si="1"/>
        <v>1.1082489452630318E-2</v>
      </c>
      <c r="I5" s="7">
        <f t="shared" si="2"/>
        <v>-0.64527293666890484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2.7179284443565925E-2</v>
      </c>
      <c r="E6" s="7">
        <f>'Plate 2'!N13</f>
        <v>2.3104906105594337E-2</v>
      </c>
      <c r="F6" s="7">
        <f>'Plate 3'!N13</f>
        <v>1.2371338083927158E-2</v>
      </c>
      <c r="G6" s="7">
        <f t="shared" si="0"/>
        <v>2.088517621102914E-2</v>
      </c>
      <c r="H6" s="7">
        <f t="shared" si="1"/>
        <v>7.6494587685080441E-3</v>
      </c>
      <c r="I6" s="7">
        <f t="shared" si="2"/>
        <v>0.83540704844116564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0.19420834156948014</v>
      </c>
      <c r="E7" s="7">
        <f>'Plate 2'!N14</f>
        <v>0.19270474879559532</v>
      </c>
      <c r="F7" s="7">
        <f>'Plate 3'!N14</f>
        <v>0.18557007125890737</v>
      </c>
      <c r="G7" s="7">
        <f t="shared" si="0"/>
        <v>0.1908277205413276</v>
      </c>
      <c r="H7" s="7">
        <f t="shared" si="1"/>
        <v>4.6149057184432483E-3</v>
      </c>
      <c r="I7" s="7">
        <f t="shared" si="2"/>
        <v>7.6331088216531038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0.65230282664558215</v>
      </c>
      <c r="E8" s="7">
        <f>'Plate 2'!N15</f>
        <v>0.63563071477730804</v>
      </c>
      <c r="F8" s="7">
        <f>'Plate 3'!N15</f>
        <v>0.60965954077593032</v>
      </c>
      <c r="G8" s="7">
        <f t="shared" si="0"/>
        <v>0.63253102739960687</v>
      </c>
      <c r="H8" s="7">
        <f t="shared" si="1"/>
        <v>2.1489962862225282E-2</v>
      </c>
      <c r="I8" s="7">
        <f t="shared" si="2"/>
        <v>25.301241095984274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3.6148448309942678</v>
      </c>
      <c r="E9" s="7">
        <f>'Plate 2'!N16</f>
        <v>3.4824501032346866</v>
      </c>
      <c r="F9" s="7">
        <f>'Plate 3'!N16</f>
        <v>3.4090459224069676</v>
      </c>
      <c r="G9" s="7">
        <f t="shared" si="0"/>
        <v>3.5021136188786408</v>
      </c>
      <c r="H9" s="7">
        <f t="shared" si="1"/>
        <v>0.10429903201631838</v>
      </c>
      <c r="I9" s="7">
        <f t="shared" si="2"/>
        <v>140.08454475514563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20.678493773473019</v>
      </c>
      <c r="E10" s="7">
        <f>'Plate 2'!N17</f>
        <v>20.198112280011799</v>
      </c>
      <c r="F10" s="7">
        <f>'Plate 3'!N17</f>
        <v>19.557600950118765</v>
      </c>
      <c r="G10" s="7">
        <f t="shared" si="0"/>
        <v>20.144735667867863</v>
      </c>
      <c r="H10" s="7">
        <f t="shared" si="1"/>
        <v>0.56234951534142963</v>
      </c>
      <c r="I10" s="7">
        <f t="shared" si="2"/>
        <v>805.78942671471452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30.363214073927654</v>
      </c>
      <c r="E11" s="7">
        <f>'Plate 2'!N18</f>
        <v>30.222200373611248</v>
      </c>
      <c r="F11" s="7">
        <f>'Plate 3'!N18</f>
        <v>30.424089469517025</v>
      </c>
      <c r="G11" s="7">
        <f t="shared" si="0"/>
        <v>30.336501305685307</v>
      </c>
      <c r="H11" s="7">
        <f t="shared" si="1"/>
        <v>0.1035614829547644</v>
      </c>
      <c r="I11" s="7">
        <f t="shared" si="2"/>
        <v>1213.4600522274122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23.574322988732952</v>
      </c>
      <c r="E12" s="7">
        <f>'Plate 2'!N19</f>
        <v>23.553239602792253</v>
      </c>
      <c r="F12" s="7">
        <f>'Plate 3'!N19</f>
        <v>22.730106888361046</v>
      </c>
      <c r="G12" s="7">
        <f t="shared" si="0"/>
        <v>23.28588982662875</v>
      </c>
      <c r="H12" s="7">
        <f t="shared" si="1"/>
        <v>0.48143756930965942</v>
      </c>
      <c r="I12" s="7">
        <f t="shared" si="2"/>
        <v>931.43559306514999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12.524708440403243</v>
      </c>
      <c r="E13" s="7">
        <f>'Plate 2'!N20</f>
        <v>12.582833546357291</v>
      </c>
      <c r="F13" s="7">
        <f>'Plate 3'!N20</f>
        <v>12.119952494061758</v>
      </c>
      <c r="G13" s="7">
        <f t="shared" si="0"/>
        <v>12.409164826940765</v>
      </c>
      <c r="H13" s="7">
        <f t="shared" si="1"/>
        <v>0.25214571601066316</v>
      </c>
      <c r="I13" s="7">
        <f t="shared" si="2"/>
        <v>496.36659307763063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4.6486459774659021</v>
      </c>
      <c r="E14" s="7">
        <f>'Plate 2'!N21</f>
        <v>4.7079933143250416</v>
      </c>
      <c r="F14" s="7">
        <f>'Plate 3'!N21</f>
        <v>4.4942596991290582</v>
      </c>
      <c r="G14" s="7">
        <f t="shared" si="0"/>
        <v>4.6169663303066679</v>
      </c>
      <c r="H14" s="7">
        <f t="shared" si="1"/>
        <v>0.11033229173404491</v>
      </c>
      <c r="I14" s="7">
        <f t="shared" si="2"/>
        <v>184.67865321226671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2.4115437833563949</v>
      </c>
      <c r="E15" s="7">
        <f>'Plate 2'!N22</f>
        <v>2.3788221413823614</v>
      </c>
      <c r="F15" s="7">
        <f>'Plate 3'!N22</f>
        <v>2.3010688836104514</v>
      </c>
      <c r="G15" s="7">
        <f t="shared" si="0"/>
        <v>2.3638116027830693</v>
      </c>
      <c r="H15" s="7">
        <f t="shared" si="1"/>
        <v>5.6746480686027542E-2</v>
      </c>
      <c r="I15" s="7">
        <f t="shared" si="2"/>
        <v>94.552464111322777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1.3382091322395731</v>
      </c>
      <c r="E16" s="7">
        <f>'Plate 2'!N23</f>
        <v>1.3238619604758628</v>
      </c>
      <c r="F16" s="7">
        <f>'Plate 3'!N23</f>
        <v>1.2811757719714965</v>
      </c>
      <c r="G16" s="7">
        <f t="shared" si="0"/>
        <v>1.3144156215623106</v>
      </c>
      <c r="H16" s="7">
        <f t="shared" si="1"/>
        <v>2.9666918192143246E-2</v>
      </c>
      <c r="I16" s="7">
        <f t="shared" si="2"/>
        <v>52.576624862492423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0.6330302431310536</v>
      </c>
      <c r="E17" s="7">
        <f>'Plate 2'!N24</f>
        <v>0.66217677711139511</v>
      </c>
      <c r="F17" s="7">
        <f>'Plate 3'!N24</f>
        <v>0.61906175771971494</v>
      </c>
      <c r="G17" s="7">
        <f t="shared" si="0"/>
        <v>0.63808959265405452</v>
      </c>
      <c r="H17" s="7">
        <f t="shared" si="1"/>
        <v>2.199827237496519E-2</v>
      </c>
      <c r="I17" s="7">
        <f t="shared" si="2"/>
        <v>25.523583706162182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0.42152599327930423</v>
      </c>
      <c r="E18" s="7">
        <f>'Plate 2'!N25</f>
        <v>0.43014452856159668</v>
      </c>
      <c r="F18" s="7">
        <f>'Plate 3'!N25</f>
        <v>0.41122327790973873</v>
      </c>
      <c r="G18" s="7">
        <f t="shared" si="0"/>
        <v>0.42096459991687984</v>
      </c>
      <c r="H18" s="7">
        <f t="shared" si="1"/>
        <v>9.4731094915101333E-3</v>
      </c>
      <c r="I18" s="7">
        <f t="shared" si="2"/>
        <v>16.838583996675194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0.35036568491796799</v>
      </c>
      <c r="E19" s="7">
        <f>'Plate 2'!N26</f>
        <v>0.35738865401632092</v>
      </c>
      <c r="F19" s="7">
        <f>'Plate 3'!N26</f>
        <v>0.35283056215360253</v>
      </c>
      <c r="G19" s="7">
        <f t="shared" si="0"/>
        <v>0.35352830036263044</v>
      </c>
      <c r="H19" s="7">
        <f t="shared" si="1"/>
        <v>3.5630959424857163E-3</v>
      </c>
      <c r="I19" s="7">
        <f t="shared" si="2"/>
        <v>14.141132014505217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0.32022138762601304</v>
      </c>
      <c r="E20" s="7">
        <f>'Plate 2'!N27</f>
        <v>0.31265362304591487</v>
      </c>
      <c r="F20" s="7">
        <f>'Plate 3'!N27</f>
        <v>0.30631433095803645</v>
      </c>
      <c r="G20" s="7">
        <f t="shared" si="0"/>
        <v>0.31306311387665481</v>
      </c>
      <c r="H20" s="7">
        <f t="shared" si="1"/>
        <v>6.9625655003686029E-3</v>
      </c>
      <c r="I20" s="7">
        <f t="shared" si="2"/>
        <v>12.522524555066193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0.24362522237596365</v>
      </c>
      <c r="E21" s="7">
        <f>'Plate 2'!N28</f>
        <v>0.2300658735620883</v>
      </c>
      <c r="F21" s="7">
        <f>'Plate 3'!N28</f>
        <v>0.21575613618368963</v>
      </c>
      <c r="G21" s="7">
        <f t="shared" si="0"/>
        <v>0.2298157440405805</v>
      </c>
      <c r="H21" s="7">
        <f t="shared" si="1"/>
        <v>1.3936226708878084E-2</v>
      </c>
      <c r="I21" s="7">
        <f t="shared" si="2"/>
        <v>9.1926297616232198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0.1596165250049417</v>
      </c>
      <c r="E22" s="7">
        <f>'Plate 2'!N29</f>
        <v>0.15141087405368203</v>
      </c>
      <c r="F22" s="7">
        <f>'Plate 3'!N29</f>
        <v>0.14004354711005543</v>
      </c>
      <c r="G22" s="7">
        <f t="shared" si="0"/>
        <v>0.15035698205622638</v>
      </c>
      <c r="H22" s="7">
        <f t="shared" si="1"/>
        <v>9.8289563115903818E-3</v>
      </c>
      <c r="I22" s="7">
        <f t="shared" si="2"/>
        <v>6.0142792822490554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9.1915398300059306E-2</v>
      </c>
      <c r="E23" s="7">
        <f>'Plate 2'!N30</f>
        <v>8.6028905712319331E-2</v>
      </c>
      <c r="F23" s="7">
        <f>'Plate 3'!N30</f>
        <v>6.8784639746634998E-2</v>
      </c>
      <c r="G23" s="7">
        <f t="shared" si="0"/>
        <v>8.2242981253004555E-2</v>
      </c>
      <c r="H23" s="7">
        <f t="shared" si="1"/>
        <v>1.2021144530490014E-2</v>
      </c>
      <c r="I23" s="7">
        <f t="shared" si="2"/>
        <v>3.2897192501201822</v>
      </c>
      <c r="J23">
        <f>SUM(I2:I23)</f>
        <v>4037.8725737591785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-3.4591816564538448E-2</v>
      </c>
      <c r="E24">
        <f>'Plate 2'!N31</f>
        <v>-4.3260249729623439E-2</v>
      </c>
      <c r="F24">
        <f>'Plate 3'!N31</f>
        <v>-4.8495645288994457E-2</v>
      </c>
      <c r="G24">
        <f t="shared" si="0"/>
        <v>-4.2115903861052108E-2</v>
      </c>
      <c r="H24">
        <f t="shared" si="1"/>
        <v>7.0221975833737035E-3</v>
      </c>
      <c r="I24" s="7">
        <f t="shared" si="2"/>
        <v>-1.6846361544420843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-3.3109310140343941E-2</v>
      </c>
      <c r="E25">
        <f>'Plate 2'!N32</f>
        <v>-3.5886343525710351E-2</v>
      </c>
      <c r="F25">
        <f>'Plate 3'!N32</f>
        <v>-4.5526524148851943E-2</v>
      </c>
      <c r="G25">
        <f t="shared" si="0"/>
        <v>-3.8174059271635412E-2</v>
      </c>
      <c r="H25">
        <f t="shared" si="1"/>
        <v>6.5170571145178073E-3</v>
      </c>
      <c r="I25" s="7">
        <f t="shared" si="2"/>
        <v>-1.5269623708654165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-4.002767345325163E-2</v>
      </c>
      <c r="E26">
        <f>'Plate 2'!N33</f>
        <v>-4.8667780945826369E-2</v>
      </c>
      <c r="F26">
        <f>'Plate 3'!N33</f>
        <v>-5.5423594615993665E-2</v>
      </c>
      <c r="G26">
        <f t="shared" si="0"/>
        <v>-4.8039683005023891E-2</v>
      </c>
      <c r="H26">
        <f t="shared" si="1"/>
        <v>7.7171547463927874E-3</v>
      </c>
      <c r="I26" s="7">
        <f t="shared" si="2"/>
        <v>-1.9215873202009557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2.0260921130658235E-2</v>
      </c>
      <c r="E27">
        <f>'Plate 2'!N34</f>
        <v>-4.5718218464261134E-2</v>
      </c>
      <c r="F27">
        <f>'Plate 3'!N34</f>
        <v>-4.651623119556611E-2</v>
      </c>
      <c r="G27">
        <f t="shared" si="0"/>
        <v>-2.399117617638967E-2</v>
      </c>
      <c r="H27">
        <f t="shared" si="1"/>
        <v>3.8325517519456391E-2</v>
      </c>
      <c r="I27" s="7">
        <f t="shared" si="2"/>
        <v>-0.95964704705558679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-9.8833761612966992E-3</v>
      </c>
      <c r="E28">
        <f>'Plate 2'!N35</f>
        <v>-1.1798249926260938E-2</v>
      </c>
      <c r="F28">
        <f>'Plate 3'!N35</f>
        <v>-1.5835312747426764E-2</v>
      </c>
      <c r="G28">
        <f t="shared" si="0"/>
        <v>-1.2505646278328134E-2</v>
      </c>
      <c r="H28">
        <f t="shared" si="1"/>
        <v>3.038370365922641E-3</v>
      </c>
      <c r="I28" s="7">
        <f t="shared" si="2"/>
        <v>-0.50022585113312534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4.744020557422416E-2</v>
      </c>
      <c r="E29">
        <f>'Plate 2'!N36</f>
        <v>6.2923999606724998E-2</v>
      </c>
      <c r="F29">
        <f>'Plate 3'!N36</f>
        <v>3.5134600158353131E-2</v>
      </c>
      <c r="G29">
        <f t="shared" si="0"/>
        <v>4.8499601779767428E-2</v>
      </c>
      <c r="H29">
        <f t="shared" si="1"/>
        <v>1.3924956756325397E-2</v>
      </c>
      <c r="I29" s="7">
        <f t="shared" si="2"/>
        <v>1.939984071190697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0.33702312710021742</v>
      </c>
      <c r="E30">
        <f>'Plate 2'!N37</f>
        <v>0.33330056041687151</v>
      </c>
      <c r="F30">
        <f>'Plate 3'!N37</f>
        <v>0.33353127474267619</v>
      </c>
      <c r="G30">
        <f t="shared" si="0"/>
        <v>0.33461832075325509</v>
      </c>
      <c r="H30">
        <f t="shared" si="1"/>
        <v>2.0858157756201302E-3</v>
      </c>
      <c r="I30" s="7">
        <f t="shared" si="2"/>
        <v>13.384732830130204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5.8929630361731569</v>
      </c>
      <c r="E31">
        <f>'Plate 2'!N38</f>
        <v>5.9133811817913671</v>
      </c>
      <c r="F31">
        <f>'Plate 3'!N38</f>
        <v>5.7244655581947743</v>
      </c>
      <c r="G31">
        <f t="shared" si="0"/>
        <v>5.8436032587197664</v>
      </c>
      <c r="H31">
        <f t="shared" si="1"/>
        <v>0.10368012795328031</v>
      </c>
      <c r="I31" s="7">
        <f t="shared" si="2"/>
        <v>233.74413034879066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24.521644593793241</v>
      </c>
      <c r="E32">
        <f>'Plate 2'!N39</f>
        <v>24.834332907285418</v>
      </c>
      <c r="F32">
        <f>'Plate 3'!N39</f>
        <v>24.163202692003168</v>
      </c>
      <c r="G32">
        <f t="shared" si="0"/>
        <v>24.506393397693941</v>
      </c>
      <c r="H32">
        <f t="shared" si="1"/>
        <v>0.33582494056136508</v>
      </c>
      <c r="I32" s="7">
        <f t="shared" si="2"/>
        <v>980.25573590775764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27.200533702312711</v>
      </c>
      <c r="E33">
        <f>'Plate 2'!N40</f>
        <v>27.731294857929406</v>
      </c>
      <c r="F33">
        <f>'Plate 3'!N40</f>
        <v>26.989806017418843</v>
      </c>
      <c r="G33">
        <f t="shared" si="0"/>
        <v>27.307211525886988</v>
      </c>
      <c r="H33">
        <f t="shared" si="1"/>
        <v>0.38208185468866868</v>
      </c>
      <c r="I33" s="7">
        <f t="shared" si="2"/>
        <v>1092.2884610354795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15.676022929432694</v>
      </c>
      <c r="E34">
        <f>'Plate 2'!N41</f>
        <v>15.805722151214237</v>
      </c>
      <c r="F34">
        <f>'Plate 3'!N41</f>
        <v>15.192992874109263</v>
      </c>
      <c r="G34">
        <f t="shared" si="0"/>
        <v>15.558245984918733</v>
      </c>
      <c r="H34">
        <f t="shared" si="1"/>
        <v>0.32289758167208316</v>
      </c>
      <c r="I34" s="7">
        <f t="shared" si="2"/>
        <v>622.32983939674932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7.9803320814390197</v>
      </c>
      <c r="E35">
        <f>'Plate 2'!N42</f>
        <v>8.0729525120440471</v>
      </c>
      <c r="F35">
        <f>'Plate 3'!N42</f>
        <v>7.781076801266825</v>
      </c>
      <c r="G35">
        <f t="shared" si="0"/>
        <v>7.944787131583297</v>
      </c>
      <c r="H35">
        <f t="shared" si="1"/>
        <v>0.14914905373689608</v>
      </c>
      <c r="I35" s="7">
        <f t="shared" si="2"/>
        <v>317.79148526333188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3.2437240561375766</v>
      </c>
      <c r="E36">
        <f>'Plate 2'!N43</f>
        <v>3.2715563858027723</v>
      </c>
      <c r="F36">
        <f>'Plate 3'!N43</f>
        <v>3.160134600158353</v>
      </c>
      <c r="G36">
        <f t="shared" si="0"/>
        <v>3.2251383473662343</v>
      </c>
      <c r="H36">
        <f t="shared" si="1"/>
        <v>5.7989438753514443E-2</v>
      </c>
      <c r="I36" s="7">
        <f t="shared" si="2"/>
        <v>129.00553389464937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1.9504842854319036</v>
      </c>
      <c r="E37">
        <f>'Plate 2'!N44</f>
        <v>2.0071772687051421</v>
      </c>
      <c r="F37">
        <f>'Plate 3'!N44</f>
        <v>1.9180522565320666</v>
      </c>
      <c r="G37">
        <f t="shared" si="0"/>
        <v>1.9585712702230371</v>
      </c>
      <c r="H37">
        <f t="shared" si="1"/>
        <v>4.5109493911722615E-2</v>
      </c>
      <c r="I37" s="7">
        <f t="shared" si="2"/>
        <v>78.342850808921483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1.1034789484087766</v>
      </c>
      <c r="E38">
        <f>'Plate 2'!N45</f>
        <v>1.094287680660702</v>
      </c>
      <c r="F38">
        <f>'Plate 3'!N45</f>
        <v>1.0629453681710215</v>
      </c>
      <c r="G38">
        <f t="shared" si="0"/>
        <v>1.0869039990801668</v>
      </c>
      <c r="H38">
        <f t="shared" si="1"/>
        <v>2.1251631631116832E-2</v>
      </c>
      <c r="I38" s="7">
        <f t="shared" si="2"/>
        <v>43.476159963206669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0.60634512749555247</v>
      </c>
      <c r="E39">
        <f>'Plate 2'!N46</f>
        <v>0.66315996460525017</v>
      </c>
      <c r="F39">
        <f>'Plate 3'!N46</f>
        <v>0.71555819477434679</v>
      </c>
      <c r="G39">
        <f t="shared" si="0"/>
        <v>0.66168776229171644</v>
      </c>
      <c r="H39">
        <f t="shared" si="1"/>
        <v>5.4621415679654388E-2</v>
      </c>
      <c r="I39" s="7">
        <f t="shared" si="2"/>
        <v>26.467510491668659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0.37408578770508005</v>
      </c>
      <c r="E40">
        <f>'Plate 2'!N47</f>
        <v>0.36869531019565432</v>
      </c>
      <c r="F40">
        <f>'Plate 3'!N47</f>
        <v>0.34540775930324624</v>
      </c>
      <c r="G40">
        <f t="shared" si="0"/>
        <v>0.36272961906799356</v>
      </c>
      <c r="H40">
        <f t="shared" si="1"/>
        <v>1.5241372353796906E-2</v>
      </c>
      <c r="I40" s="7">
        <f t="shared" si="2"/>
        <v>14.509184762719743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0.26438031231468673</v>
      </c>
      <c r="E41">
        <f>'Plate 2'!N48</f>
        <v>0.24776324845147968</v>
      </c>
      <c r="F41">
        <f>'Plate 3'!N48</f>
        <v>0.23555027711797308</v>
      </c>
      <c r="G41">
        <f t="shared" si="0"/>
        <v>0.24923127929471314</v>
      </c>
      <c r="H41">
        <f t="shared" si="1"/>
        <v>1.4470973301006763E-2</v>
      </c>
      <c r="I41" s="7">
        <f t="shared" si="2"/>
        <v>9.9692511717885264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0.75854912037952171</v>
      </c>
      <c r="E42">
        <f>'Plate 2'!N49</f>
        <v>0.31511159178055254</v>
      </c>
      <c r="F42">
        <f>'Plate 3'!N49</f>
        <v>0.30433491686460806</v>
      </c>
      <c r="G42">
        <f t="shared" si="0"/>
        <v>0.45933187634156081</v>
      </c>
      <c r="H42">
        <f t="shared" si="1"/>
        <v>0.25918575101231045</v>
      </c>
      <c r="I42" s="7">
        <f t="shared" si="2"/>
        <v>18.373275053662432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0.27772287013243724</v>
      </c>
      <c r="E43">
        <f>'Plate 2'!N50</f>
        <v>0.30478812309507425</v>
      </c>
      <c r="F43">
        <f>'Plate 3'!N50</f>
        <v>0.24643705463182899</v>
      </c>
      <c r="G43">
        <f t="shared" si="0"/>
        <v>0.27631601595311345</v>
      </c>
      <c r="H43">
        <f t="shared" si="1"/>
        <v>2.9200962770292254E-2</v>
      </c>
      <c r="I43" s="7">
        <f t="shared" si="2"/>
        <v>11.052640638124538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0.20853923700336036</v>
      </c>
      <c r="E44">
        <f>'Plate 2'!N51</f>
        <v>0.27135974830400156</v>
      </c>
      <c r="F44">
        <f>'Plate 3'!N51</f>
        <v>0.1880443388756928</v>
      </c>
      <c r="G44">
        <f t="shared" si="0"/>
        <v>0.22264777472768491</v>
      </c>
      <c r="H44">
        <f t="shared" si="1"/>
        <v>4.3412584461083585E-2</v>
      </c>
      <c r="I44" s="7">
        <f t="shared" si="2"/>
        <v>8.9059109891073955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7.0666139553271404E-2</v>
      </c>
      <c r="E45">
        <f>'Plate 2'!N52</f>
        <v>6.2432405859797459E-2</v>
      </c>
      <c r="F45">
        <f>'Plate 3'!N52</f>
        <v>4.8000791765637374E-2</v>
      </c>
      <c r="G45">
        <f t="shared" si="0"/>
        <v>6.0366445726235417E-2</v>
      </c>
      <c r="H45">
        <f t="shared" si="1"/>
        <v>1.1473039747107212E-2</v>
      </c>
      <c r="I45" s="7">
        <f t="shared" si="2"/>
        <v>2.4146578290494167</v>
      </c>
      <c r="J45">
        <f>SUM(I24:I45)</f>
        <v>3597.65828571263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-1.8778414706463728E-2</v>
      </c>
      <c r="E46" s="6">
        <f>'Plate 2'!N53</f>
        <v>-2.9495624815652346E-2</v>
      </c>
      <c r="F46" s="6">
        <f>'Plate 3'!N53</f>
        <v>-3.3155186064924784E-2</v>
      </c>
      <c r="G46" s="6">
        <f t="shared" si="0"/>
        <v>-2.7143075195680284E-2</v>
      </c>
      <c r="H46" s="6">
        <f t="shared" si="1"/>
        <v>7.4715296933887338E-3</v>
      </c>
      <c r="I46" s="7">
        <f t="shared" si="2"/>
        <v>-1.0857230078272113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-2.9155959675825262E-2</v>
      </c>
      <c r="E47" s="6">
        <f>'Plate 2'!N54</f>
        <v>-3.8344312260348047E-2</v>
      </c>
      <c r="F47" s="6">
        <f>'Plate 3'!N54</f>
        <v>-4.2062549485352339E-2</v>
      </c>
      <c r="G47" s="6">
        <f t="shared" si="0"/>
        <v>-3.6520940473841884E-2</v>
      </c>
      <c r="H47" s="6">
        <f t="shared" si="1"/>
        <v>6.6436833632945629E-3</v>
      </c>
      <c r="I47" s="7">
        <f t="shared" si="2"/>
        <v>-1.4608376189536754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-1.4330895433880214E-2</v>
      </c>
      <c r="E48" s="6">
        <f>'Plate 2'!N55</f>
        <v>-1.523940615475371E-2</v>
      </c>
      <c r="F48" s="6">
        <f>'Plate 3'!N55</f>
        <v>7.0269200316706262E-2</v>
      </c>
      <c r="G48" s="6">
        <f t="shared" si="0"/>
        <v>1.3566299576024113E-2</v>
      </c>
      <c r="H48" s="6">
        <f t="shared" si="1"/>
        <v>4.9108253504255517E-2</v>
      </c>
      <c r="I48" s="7">
        <f t="shared" si="2"/>
        <v>0.54265198304096451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-2.4708440403241747E-2</v>
      </c>
      <c r="E49" s="6">
        <f>'Plate 2'!N56</f>
        <v>-3.1461999803362499E-2</v>
      </c>
      <c r="F49" s="6">
        <f>'Plate 3'!N56</f>
        <v>-3.8103721298495645E-2</v>
      </c>
      <c r="G49" s="6">
        <f t="shared" si="0"/>
        <v>-3.1424720501699969E-2</v>
      </c>
      <c r="H49" s="6">
        <f t="shared" si="1"/>
        <v>6.6977182588876865E-3</v>
      </c>
      <c r="I49" s="7">
        <f t="shared" si="2"/>
        <v>-1.2569888200679988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-1.7790077090334058E-2</v>
      </c>
      <c r="E50" s="6">
        <f>'Plate 2'!N57</f>
        <v>-2.3596499852521876E-2</v>
      </c>
      <c r="F50" s="6">
        <f>'Plate 3'!N57</f>
        <v>-2.4742676167854315E-2</v>
      </c>
      <c r="G50" s="6">
        <f t="shared" si="0"/>
        <v>-2.2043084370236748E-2</v>
      </c>
      <c r="H50" s="6">
        <f t="shared" si="1"/>
        <v>3.7275304463728035E-3</v>
      </c>
      <c r="I50" s="7">
        <f t="shared" si="2"/>
        <v>-0.88172337480946994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1.7295908282269224E-2</v>
      </c>
      <c r="E51" s="6">
        <f>'Plate 2'!N58</f>
        <v>8.848687444695703E-3</v>
      </c>
      <c r="F51" s="6">
        <f>'Plate 3'!N58</f>
        <v>9.8970704671417272E-4</v>
      </c>
      <c r="G51" s="6">
        <f t="shared" si="0"/>
        <v>9.0447675912263669E-3</v>
      </c>
      <c r="H51" s="6">
        <f t="shared" si="1"/>
        <v>8.1548688065168698E-3</v>
      </c>
      <c r="I51" s="7">
        <f t="shared" si="2"/>
        <v>0.36179070364905469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0.29057125914212295</v>
      </c>
      <c r="E52" s="6">
        <f>'Plate 2'!N59</f>
        <v>0.2816832169894799</v>
      </c>
      <c r="F52" s="6">
        <f>'Plate 3'!N59</f>
        <v>0.2682106096595408</v>
      </c>
      <c r="G52" s="6">
        <f t="shared" si="0"/>
        <v>0.28015502859704788</v>
      </c>
      <c r="H52" s="6">
        <f t="shared" si="1"/>
        <v>1.1258382705468771E-2</v>
      </c>
      <c r="I52" s="7">
        <f t="shared" si="2"/>
        <v>11.206201143881916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3.4621466693022338</v>
      </c>
      <c r="E53" s="6">
        <f>'Plate 2'!N60</f>
        <v>3.603873758725789</v>
      </c>
      <c r="F53" s="6">
        <f>'Plate 3'!N60</f>
        <v>3.4070665083135392</v>
      </c>
      <c r="G53" s="6">
        <f t="shared" si="0"/>
        <v>3.4910289787805211</v>
      </c>
      <c r="H53" s="6">
        <f t="shared" si="1"/>
        <v>0.10153282377786581</v>
      </c>
      <c r="I53" s="7">
        <f t="shared" si="2"/>
        <v>139.64115915122085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20.02965012848389</v>
      </c>
      <c r="E54" s="6">
        <f>'Plate 2'!N61</f>
        <v>20.152885655294465</v>
      </c>
      <c r="F54" s="6">
        <f>'Plate 3'!N61</f>
        <v>19.121140142517817</v>
      </c>
      <c r="G54" s="6">
        <f t="shared" si="0"/>
        <v>19.767891975432057</v>
      </c>
      <c r="H54" s="6">
        <f t="shared" si="1"/>
        <v>0.56348265172986245</v>
      </c>
      <c r="I54" s="7">
        <f t="shared" si="2"/>
        <v>790.71567901728235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26.590235224352639</v>
      </c>
      <c r="E55" s="6">
        <f>'Plate 2'!N62</f>
        <v>27.69835807688526</v>
      </c>
      <c r="F55" s="6">
        <f>'Plate 3'!N62</f>
        <v>26.227731591448933</v>
      </c>
      <c r="G55" s="6">
        <f t="shared" si="0"/>
        <v>26.838774964228943</v>
      </c>
      <c r="H55" s="6">
        <f t="shared" si="1"/>
        <v>0.76616875859045352</v>
      </c>
      <c r="I55" s="7">
        <f t="shared" si="2"/>
        <v>1073.5509985691576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20.412136785926073</v>
      </c>
      <c r="E56" s="6">
        <f>'Plate 2'!N63</f>
        <v>19.945924687837969</v>
      </c>
      <c r="F56" s="6">
        <f>'Plate 3'!N63</f>
        <v>19.115696753760886</v>
      </c>
      <c r="G56" s="6">
        <f t="shared" si="0"/>
        <v>19.824586075841641</v>
      </c>
      <c r="H56" s="6">
        <f t="shared" si="1"/>
        <v>0.65668217831841136</v>
      </c>
      <c r="I56" s="7">
        <f t="shared" si="2"/>
        <v>792.98344303366559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15.3597548922712</v>
      </c>
      <c r="E57" s="6">
        <f>'Plate 2'!N64</f>
        <v>15.190246780060956</v>
      </c>
      <c r="F57" s="6">
        <f>'Plate 3'!N64</f>
        <v>14.675376088677751</v>
      </c>
      <c r="G57" s="6">
        <f t="shared" si="0"/>
        <v>15.075125920336637</v>
      </c>
      <c r="H57" s="6">
        <f t="shared" si="1"/>
        <v>0.35641716563564946</v>
      </c>
      <c r="I57" s="7">
        <f t="shared" si="2"/>
        <v>603.00503681346549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3.2674441589246888</v>
      </c>
      <c r="E58" s="6">
        <f>'Plate 2'!N65</f>
        <v>3.2479598859502508</v>
      </c>
      <c r="F58" s="6">
        <f>'Plate 3'!N65</f>
        <v>3.1393507521773554</v>
      </c>
      <c r="G58" s="6">
        <f t="shared" si="0"/>
        <v>3.2182515990174316</v>
      </c>
      <c r="H58" s="6">
        <f t="shared" si="1"/>
        <v>6.9021134063390194E-2</v>
      </c>
      <c r="I58" s="7">
        <f t="shared" si="2"/>
        <v>128.73006396069727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1.832377940304408</v>
      </c>
      <c r="E59" s="6">
        <f>'Plate 2'!N66</f>
        <v>1.7869432700816046</v>
      </c>
      <c r="F59" s="6">
        <f>'Plate 3'!N66</f>
        <v>1.714172604908947</v>
      </c>
      <c r="G59" s="6">
        <f t="shared" si="0"/>
        <v>1.7778312717649865</v>
      </c>
      <c r="H59" s="6">
        <f t="shared" si="1"/>
        <v>5.9627147458015284E-2</v>
      </c>
      <c r="I59" s="7">
        <f t="shared" si="2"/>
        <v>71.113250870599458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0.91767147657639858</v>
      </c>
      <c r="E60" s="6">
        <f>'Plate 2'!N67</f>
        <v>0.92812899419919381</v>
      </c>
      <c r="F60" s="6">
        <f>'Plate 3'!N67</f>
        <v>0.8674782264449723</v>
      </c>
      <c r="G60" s="6">
        <f t="shared" si="0"/>
        <v>0.90442623240685494</v>
      </c>
      <c r="H60" s="6">
        <f t="shared" si="1"/>
        <v>3.2422311409386784E-2</v>
      </c>
      <c r="I60" s="7">
        <f t="shared" si="2"/>
        <v>36.177049296274198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0.55890492192132835</v>
      </c>
      <c r="E61" s="6">
        <f>'Plate 2'!N68</f>
        <v>0.55402615278733658</v>
      </c>
      <c r="F61" s="6">
        <f>'Plate 3'!N68</f>
        <v>0.53097783056215364</v>
      </c>
      <c r="G61" s="6">
        <f t="shared" si="0"/>
        <v>0.54796963509027286</v>
      </c>
      <c r="H61" s="6">
        <f t="shared" si="1"/>
        <v>1.4916154427568024E-2</v>
      </c>
      <c r="I61" s="7">
        <f t="shared" si="2"/>
        <v>21.918785403610915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0.30687882980826253</v>
      </c>
      <c r="E62" s="6">
        <f>'Plate 2'!N69</f>
        <v>0.30282174810736406</v>
      </c>
      <c r="F62" s="6">
        <f>'Plate 3'!N69</f>
        <v>0.28602533650039591</v>
      </c>
      <c r="G62" s="6">
        <f t="shared" si="0"/>
        <v>0.29857530480534084</v>
      </c>
      <c r="H62" s="6">
        <f t="shared" si="1"/>
        <v>1.1056276783948698E-2</v>
      </c>
      <c r="I62" s="7">
        <f t="shared" si="2"/>
        <v>11.943012192213633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0.32318640047440206</v>
      </c>
      <c r="E63" s="6">
        <f>'Plate 2'!N70</f>
        <v>0.31511159178055254</v>
      </c>
      <c r="F63" s="6">
        <f>'Plate 3'!N70</f>
        <v>0.30087094220110849</v>
      </c>
      <c r="G63" s="6">
        <f t="shared" si="0"/>
        <v>0.31305631148535434</v>
      </c>
      <c r="H63" s="6">
        <f t="shared" si="1"/>
        <v>1.1298807561227378E-2</v>
      </c>
      <c r="I63" s="7">
        <f t="shared" si="2"/>
        <v>12.522252459414174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0.37408578770508005</v>
      </c>
      <c r="E64" s="6">
        <f>'Plate 2'!N71</f>
        <v>0.37705240389342248</v>
      </c>
      <c r="F64" s="6">
        <f>'Plate 3'!N71</f>
        <v>0.35678939034045926</v>
      </c>
      <c r="G64" s="6">
        <f t="shared" si="0"/>
        <v>0.36930919397965395</v>
      </c>
      <c r="H64" s="6">
        <f t="shared" si="1"/>
        <v>1.0943459931631677E-2</v>
      </c>
      <c r="I64" s="7">
        <f t="shared" si="2"/>
        <v>14.772367759186158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0.27722870132437244</v>
      </c>
      <c r="E65" s="6">
        <f>'Plate 2'!N72</f>
        <v>0.29495624815652344</v>
      </c>
      <c r="F65" s="6">
        <f>'Plate 3'!N72</f>
        <v>0.25682897862232779</v>
      </c>
      <c r="G65" s="6">
        <f t="shared" si="0"/>
        <v>0.27633797603440791</v>
      </c>
      <c r="H65" s="6">
        <f t="shared" si="1"/>
        <v>1.9079235157362515E-2</v>
      </c>
      <c r="I65" s="7">
        <f t="shared" si="2"/>
        <v>11.053519041376315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0.1299663965210516</v>
      </c>
      <c r="E66" s="6">
        <f>'Plate 2'!N73</f>
        <v>0.13617146789892831</v>
      </c>
      <c r="F66" s="6">
        <f>'Plate 3'!N73</f>
        <v>0.11579572446555819</v>
      </c>
      <c r="G66" s="6">
        <f t="shared" si="0"/>
        <v>0.12731119629517937</v>
      </c>
      <c r="H66" s="6">
        <f t="shared" si="1"/>
        <v>1.0444151296071661E-2</v>
      </c>
      <c r="I66" s="7">
        <f t="shared" si="2"/>
        <v>5.092447851807175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6.4736113856493374E-2</v>
      </c>
      <c r="E67" s="6">
        <f>'Plate 2'!N74</f>
        <v>7.2264280798348249E-2</v>
      </c>
      <c r="F67" s="6">
        <f>'Plate 3'!N74</f>
        <v>5.4433887569279492E-2</v>
      </c>
      <c r="G67" s="6">
        <f t="shared" ref="G67:G73" si="3">AVERAGE(D67:F67)</f>
        <v>6.3811427408040369E-2</v>
      </c>
      <c r="H67" s="6">
        <f t="shared" ref="H67:H73" si="4">STDEV(D67:F67)</f>
        <v>8.9510901261672868E-3</v>
      </c>
      <c r="I67" s="7">
        <f t="shared" ref="I67:I89" si="5">G67*40</f>
        <v>2.5524570963216147</v>
      </c>
      <c r="J67">
        <f>SUM(I46:I67)</f>
        <v>3723.1968935252062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-4.2498517493575805E-2</v>
      </c>
      <c r="E68">
        <f>'Plate 2'!N75</f>
        <v>-5.0142562186608987E-2</v>
      </c>
      <c r="F68">
        <f>'Plate 3'!N75</f>
        <v>-5.7897862232779096E-2</v>
      </c>
      <c r="G68">
        <f t="shared" si="3"/>
        <v>-5.0179647304321291E-2</v>
      </c>
      <c r="H68">
        <f t="shared" si="4"/>
        <v>7.6997393513465445E-3</v>
      </c>
      <c r="I68" s="7">
        <f t="shared" si="5"/>
        <v>-2.0071858921728518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-8.8950385451670288E-3</v>
      </c>
      <c r="E69">
        <f>'Plate 2'!N76</f>
        <v>-1.0323468685478321E-2</v>
      </c>
      <c r="F69">
        <f>'Plate 3'!N76</f>
        <v>-1.6330166270783847E-2</v>
      </c>
      <c r="G69">
        <f t="shared" si="3"/>
        <v>-1.1849557833809731E-2</v>
      </c>
      <c r="H69">
        <f t="shared" si="4"/>
        <v>3.9455027741151314E-3</v>
      </c>
      <c r="I69" s="7">
        <f t="shared" si="5"/>
        <v>-0.47398231335238927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-2.9155959675825262E-2</v>
      </c>
      <c r="E70">
        <f>'Plate 2'!N77</f>
        <v>-4.0802280994985743E-2</v>
      </c>
      <c r="F70">
        <f>'Plate 3'!N77</f>
        <v>-4.8000791765637374E-2</v>
      </c>
      <c r="G70">
        <f t="shared" si="3"/>
        <v>-3.931967747881613E-2</v>
      </c>
      <c r="H70">
        <f t="shared" si="4"/>
        <v>9.5094957286347183E-3</v>
      </c>
      <c r="I70" s="7">
        <f t="shared" si="5"/>
        <v>-1.5727870991526451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9.8833761612967001E-4</v>
      </c>
      <c r="E71">
        <f>'Plate 2'!N78</f>
        <v>-5.4075312162029298E-3</v>
      </c>
      <c r="F71">
        <f>'Plate 3'!N78</f>
        <v>-6.4330958036421223E-3</v>
      </c>
      <c r="G71">
        <f t="shared" si="3"/>
        <v>-3.6174298012384607E-3</v>
      </c>
      <c r="H71">
        <f t="shared" si="4"/>
        <v>4.0215377417002754E-3</v>
      </c>
      <c r="I71" s="7">
        <f t="shared" si="5"/>
        <v>-0.14469719204953843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3.2615141332279107E-2</v>
      </c>
      <c r="E72">
        <f>'Plate 2'!N79</f>
        <v>2.5071281093304493E-2</v>
      </c>
      <c r="F72">
        <f>'Plate 3'!N79</f>
        <v>2.4742676167854315E-2</v>
      </c>
      <c r="G72">
        <f t="shared" si="3"/>
        <v>2.747636619781264E-2</v>
      </c>
      <c r="H72">
        <f t="shared" si="4"/>
        <v>4.4533417465107798E-3</v>
      </c>
      <c r="I72" s="7">
        <f t="shared" si="5"/>
        <v>1.0990546479125056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0.10130460565329116</v>
      </c>
      <c r="E73">
        <f>'Plate 2'!N80</f>
        <v>9.2419624422377347E-2</v>
      </c>
      <c r="F73">
        <f>'Plate 3'!N80</f>
        <v>9.055819477434679E-2</v>
      </c>
      <c r="G73">
        <f t="shared" si="3"/>
        <v>9.4760808283338438E-2</v>
      </c>
      <c r="H73">
        <f t="shared" si="4"/>
        <v>5.7430125455105868E-3</v>
      </c>
      <c r="I73" s="7">
        <f t="shared" si="5"/>
        <v>3.7904323313335375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0.32565724451472622</v>
      </c>
      <c r="E74">
        <f>'Plate 2'!N81</f>
        <v>0.39130862255432108</v>
      </c>
      <c r="F74">
        <f>'Plate 3'!N81</f>
        <v>0.2929532858273951</v>
      </c>
      <c r="G74">
        <f t="shared" ref="G74:G89" si="6">AVERAGE(D74:F74)</f>
        <v>0.33663971763214745</v>
      </c>
      <c r="H74">
        <f t="shared" ref="H74:H89" si="7">STDEV(D74:F74)</f>
        <v>5.0088961882813116E-2</v>
      </c>
      <c r="I74" s="7">
        <f t="shared" si="5"/>
        <v>13.465588705285898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3.6079264676813603</v>
      </c>
      <c r="E75">
        <f>'Plate 2'!N82</f>
        <v>3.5768361026447741</v>
      </c>
      <c r="F75">
        <f>'Plate 3'!N82</f>
        <v>3.4570467141726051</v>
      </c>
      <c r="G75">
        <f t="shared" si="6"/>
        <v>3.5472697614995798</v>
      </c>
      <c r="H75">
        <f t="shared" si="7"/>
        <v>7.9666814931006164E-2</v>
      </c>
      <c r="I75" s="7">
        <f t="shared" si="5"/>
        <v>141.89079045998318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21.037754496936156</v>
      </c>
      <c r="E76">
        <f>'Plate 2'!N83</f>
        <v>21.102153180611541</v>
      </c>
      <c r="F76">
        <f>'Plate 3'!N83</f>
        <v>20.035629453681711</v>
      </c>
      <c r="G76">
        <f t="shared" si="6"/>
        <v>20.725179043743136</v>
      </c>
      <c r="H76">
        <f t="shared" si="7"/>
        <v>0.59803492831120664</v>
      </c>
      <c r="I76" s="7">
        <f t="shared" si="5"/>
        <v>829.00716174972547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28.530836133623247</v>
      </c>
      <c r="E77">
        <f>'Plate 2'!N84</f>
        <v>28.630419821059874</v>
      </c>
      <c r="F77">
        <f>'Plate 3'!N84</f>
        <v>27.402019002375297</v>
      </c>
      <c r="G77">
        <f t="shared" si="6"/>
        <v>28.187758319019469</v>
      </c>
      <c r="H77">
        <f t="shared" si="7"/>
        <v>0.68228947888063651</v>
      </c>
      <c r="I77" s="7">
        <f t="shared" si="5"/>
        <v>1127.5103327607787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19.658529353627198</v>
      </c>
      <c r="E78">
        <f>'Plate 2'!N85</f>
        <v>20.146003342837478</v>
      </c>
      <c r="F78">
        <f>'Plate 3'!N85</f>
        <v>19.26266825019794</v>
      </c>
      <c r="G78">
        <f t="shared" si="6"/>
        <v>19.689066982220872</v>
      </c>
      <c r="H78">
        <f t="shared" si="7"/>
        <v>0.44245862127685903</v>
      </c>
      <c r="I78" s="7">
        <f t="shared" si="5"/>
        <v>787.56267928883494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9.4460367661593203</v>
      </c>
      <c r="E79">
        <f>'Plate 2'!N86</f>
        <v>9.3855078163405761</v>
      </c>
      <c r="F79">
        <f>'Plate 3'!N86</f>
        <v>8.9306215360253365</v>
      </c>
      <c r="G79">
        <f t="shared" si="6"/>
        <v>9.2540553728417425</v>
      </c>
      <c r="H79">
        <f t="shared" si="7"/>
        <v>0.28173218406826905</v>
      </c>
      <c r="I79" s="7">
        <f t="shared" si="5"/>
        <v>370.16221491366969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3.8441391579363513</v>
      </c>
      <c r="E80">
        <f>'Plate 2'!N87</f>
        <v>3.9022711631108051</v>
      </c>
      <c r="F80">
        <f>'Plate 3'!N87</f>
        <v>3.7252573238321456</v>
      </c>
      <c r="G80">
        <f t="shared" si="6"/>
        <v>3.8238892149597672</v>
      </c>
      <c r="H80">
        <f t="shared" si="7"/>
        <v>9.0227600915456882E-2</v>
      </c>
      <c r="I80" s="7">
        <f t="shared" si="5"/>
        <v>152.9555685983907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1.8373196283850564</v>
      </c>
      <c r="E81">
        <f>'Plate 2'!N88</f>
        <v>1.9009930193687936</v>
      </c>
      <c r="F81">
        <f>'Plate 3'!N88</f>
        <v>1.8274940617577198</v>
      </c>
      <c r="G81">
        <f t="shared" si="6"/>
        <v>1.8552689031705232</v>
      </c>
      <c r="H81">
        <f t="shared" si="7"/>
        <v>3.990183631703878E-2</v>
      </c>
      <c r="I81" s="7">
        <f t="shared" si="5"/>
        <v>74.210756126820925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0.98240759043289194</v>
      </c>
      <c r="E82">
        <f>'Plate 2'!N89</f>
        <v>0.99646052502212168</v>
      </c>
      <c r="F82">
        <f>'Plate 3'!N89</f>
        <v>0.94319081551860651</v>
      </c>
      <c r="G82">
        <f t="shared" si="6"/>
        <v>0.97401964365787341</v>
      </c>
      <c r="H82">
        <f t="shared" si="7"/>
        <v>2.7607675127989898E-2</v>
      </c>
      <c r="I82" s="7">
        <f t="shared" si="5"/>
        <v>38.96078574631494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0.67948211108914813</v>
      </c>
      <c r="E83">
        <f>'Plate 2'!N90</f>
        <v>0.6695506833153082</v>
      </c>
      <c r="F83">
        <f>'Plate 3'!N90</f>
        <v>0.62598970704671419</v>
      </c>
      <c r="G83">
        <f t="shared" si="6"/>
        <v>0.65834083381705677</v>
      </c>
      <c r="H83">
        <f t="shared" si="7"/>
        <v>2.845355631357591E-2</v>
      </c>
      <c r="I83" s="7">
        <f t="shared" si="5"/>
        <v>26.33363335268227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0.31972721881794824</v>
      </c>
      <c r="E84">
        <f>'Plate 2'!N91</f>
        <v>0.35837184151017598</v>
      </c>
      <c r="F84">
        <f>'Plate 3'!N91</f>
        <v>0.36817102137767221</v>
      </c>
      <c r="G84">
        <f t="shared" si="6"/>
        <v>0.3487566939019322</v>
      </c>
      <c r="H84">
        <f t="shared" si="7"/>
        <v>2.561325436678474E-2</v>
      </c>
      <c r="I84" s="7">
        <f t="shared" si="5"/>
        <v>13.950267756077288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0.32022138762601304</v>
      </c>
      <c r="E85">
        <f>'Plate 2'!N92</f>
        <v>0.33821649788614688</v>
      </c>
      <c r="F85">
        <f>'Plate 3'!N92</f>
        <v>0.31967537608867774</v>
      </c>
      <c r="G85">
        <f t="shared" si="6"/>
        <v>0.32603775386694589</v>
      </c>
      <c r="H85">
        <f t="shared" si="7"/>
        <v>1.0550634415220906E-2</v>
      </c>
      <c r="I85" s="7">
        <f t="shared" si="5"/>
        <v>13.041510154677836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0.47193121170191737</v>
      </c>
      <c r="E86">
        <f>'Plate 2'!N93</f>
        <v>0.37164487267721952</v>
      </c>
      <c r="F86">
        <f>'Plate 3'!N93</f>
        <v>0.34689231987331748</v>
      </c>
      <c r="G86">
        <f t="shared" si="6"/>
        <v>0.39682280141748477</v>
      </c>
      <c r="H86">
        <f t="shared" si="7"/>
        <v>6.6212741894355429E-2</v>
      </c>
      <c r="I86" s="7">
        <f t="shared" si="5"/>
        <v>15.872912056699391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0.25103775449693616</v>
      </c>
      <c r="E87">
        <f>'Plate 2'!N94</f>
        <v>0.25464556090846524</v>
      </c>
      <c r="F87">
        <f>'Plate 3'!N94</f>
        <v>0.23604513064133018</v>
      </c>
      <c r="G87">
        <f t="shared" si="6"/>
        <v>0.24724281534891054</v>
      </c>
      <c r="H87">
        <f t="shared" si="7"/>
        <v>9.8638316025544421E-3</v>
      </c>
      <c r="I87" s="7">
        <f t="shared" si="5"/>
        <v>9.8897126139564211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0.16208736904526588</v>
      </c>
      <c r="E88">
        <f>'Plate 2'!N95</f>
        <v>0.16566709271458066</v>
      </c>
      <c r="F88">
        <f>'Plate 3'!N95</f>
        <v>0.14548693586698339</v>
      </c>
      <c r="G88">
        <f t="shared" si="6"/>
        <v>0.15774713254227665</v>
      </c>
      <c r="H88">
        <f t="shared" si="7"/>
        <v>1.0767447342560677E-2</v>
      </c>
      <c r="I88" s="7">
        <f t="shared" si="5"/>
        <v>6.3098853016910663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0.14182644791460763</v>
      </c>
      <c r="E89">
        <f>'Plate 2'!N96</f>
        <v>0.11749090551568184</v>
      </c>
      <c r="F89">
        <f>'Plate 3'!N96</f>
        <v>9.3527315914489317E-2</v>
      </c>
      <c r="G89">
        <f t="shared" si="6"/>
        <v>0.11761488978159294</v>
      </c>
      <c r="H89">
        <f t="shared" si="7"/>
        <v>2.4149804700346052E-2</v>
      </c>
      <c r="I89" s="7">
        <f t="shared" si="5"/>
        <v>4.7045955912637174</v>
      </c>
      <c r="J89">
        <f>SUM(I68:I89)</f>
        <v>3626.5192296593705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2023-04-07T16:08:13Z</dcterms:modified>
</cp:coreProperties>
</file>