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-share\Chip-SIP\SIP Pipeline\Mike\230322 Batch 142 Water yr\"/>
    </mc:Choice>
  </mc:AlternateContent>
  <xr:revisionPtr revIDLastSave="0" documentId="13_ncr:1_{BA291205-4604-4630-B275-5DA8747AC9DD}" xr6:coauthVersionLast="47" xr6:coauthVersionMax="47" xr10:uidLastSave="{00000000-0000-0000-0000-000000000000}"/>
  <bookViews>
    <workbookView xWindow="9600" yWindow="0" windowWidth="9600" windowHeight="10200" firstSheet="4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" i="1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" i="5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" i="6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O10" i="6" s="1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O18" i="6" s="1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O26" i="6" s="1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O34" i="6" s="1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O42" i="6" s="1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O50" i="6" s="1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O58" i="6" s="1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O66" i="6" s="1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O74" i="6" s="1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O82" i="6" s="1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O90" i="6" s="1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I16" i="6" s="1"/>
  <c r="H10" i="6"/>
  <c r="L9" i="6"/>
  <c r="I9" i="6"/>
  <c r="H9" i="6"/>
  <c r="O81" i="6" l="1"/>
  <c r="O96" i="6"/>
  <c r="O88" i="6"/>
  <c r="O80" i="6"/>
  <c r="O72" i="6"/>
  <c r="O64" i="6"/>
  <c r="O56" i="6"/>
  <c r="O48" i="6"/>
  <c r="O40" i="6"/>
  <c r="O32" i="6"/>
  <c r="O24" i="6"/>
  <c r="O16" i="6"/>
  <c r="O63" i="6"/>
  <c r="O55" i="6"/>
  <c r="O47" i="6"/>
  <c r="O39" i="6"/>
  <c r="O31" i="6"/>
  <c r="O23" i="6"/>
  <c r="O15" i="6"/>
  <c r="O89" i="6"/>
  <c r="O33" i="6"/>
  <c r="O94" i="6"/>
  <c r="O86" i="6"/>
  <c r="O78" i="6"/>
  <c r="O70" i="6"/>
  <c r="O62" i="6"/>
  <c r="O54" i="6"/>
  <c r="O46" i="6"/>
  <c r="O38" i="6"/>
  <c r="O30" i="6"/>
  <c r="O22" i="6"/>
  <c r="O14" i="6"/>
  <c r="O25" i="6"/>
  <c r="O95" i="6"/>
  <c r="O65" i="6"/>
  <c r="O87" i="6"/>
  <c r="O93" i="6"/>
  <c r="O85" i="6"/>
  <c r="O77" i="6"/>
  <c r="O69" i="6"/>
  <c r="O61" i="6"/>
  <c r="O53" i="6"/>
  <c r="O45" i="6"/>
  <c r="O37" i="6"/>
  <c r="O29" i="6"/>
  <c r="O21" i="6"/>
  <c r="O13" i="6"/>
  <c r="O73" i="6"/>
  <c r="O9" i="6"/>
  <c r="O57" i="6"/>
  <c r="O92" i="6"/>
  <c r="O84" i="6"/>
  <c r="O76" i="6"/>
  <c r="O68" i="6"/>
  <c r="O60" i="6"/>
  <c r="O52" i="6"/>
  <c r="O44" i="6"/>
  <c r="O36" i="6"/>
  <c r="O28" i="6"/>
  <c r="O20" i="6"/>
  <c r="O12" i="6"/>
  <c r="O17" i="6"/>
  <c r="O79" i="6"/>
  <c r="O49" i="6"/>
  <c r="O91" i="6"/>
  <c r="O83" i="6"/>
  <c r="O75" i="6"/>
  <c r="O67" i="6"/>
  <c r="O59" i="6"/>
  <c r="O51" i="6"/>
  <c r="O43" i="6"/>
  <c r="O35" i="6"/>
  <c r="O27" i="6"/>
  <c r="O19" i="6"/>
  <c r="O11" i="6"/>
  <c r="O41" i="6"/>
  <c r="O71" i="6"/>
  <c r="O96" i="5"/>
  <c r="O88" i="5"/>
  <c r="O79" i="5"/>
  <c r="O71" i="5"/>
  <c r="E39" i="3"/>
  <c r="O38" i="5"/>
  <c r="O76" i="5"/>
  <c r="O68" i="5"/>
  <c r="I16" i="5"/>
  <c r="O90" i="5" s="1"/>
  <c r="O91" i="5"/>
  <c r="O83" i="5"/>
  <c r="I16" i="1"/>
  <c r="O89" i="1" s="1"/>
  <c r="G9" i="6"/>
  <c r="F46" i="3"/>
  <c r="F4" i="3"/>
  <c r="F30" i="3"/>
  <c r="F58" i="3"/>
  <c r="F23" i="3"/>
  <c r="F88" i="3"/>
  <c r="F85" i="3"/>
  <c r="F54" i="3"/>
  <c r="F43" i="3"/>
  <c r="F76" i="3"/>
  <c r="F62" i="3"/>
  <c r="F18" i="3"/>
  <c r="F49" i="3"/>
  <c r="F82" i="3"/>
  <c r="F69" i="3"/>
  <c r="F65" i="3"/>
  <c r="G10" i="1"/>
  <c r="G10" i="6" s="1"/>
  <c r="F25" i="3"/>
  <c r="F79" i="3"/>
  <c r="F74" i="3"/>
  <c r="F70" i="3"/>
  <c r="F89" i="3"/>
  <c r="F50" i="3"/>
  <c r="F12" i="3"/>
  <c r="F78" i="3"/>
  <c r="F77" i="3"/>
  <c r="F67" i="3"/>
  <c r="F26" i="3"/>
  <c r="F87" i="3"/>
  <c r="F86" i="3"/>
  <c r="F59" i="3"/>
  <c r="F55" i="3"/>
  <c r="F41" i="3"/>
  <c r="F35" i="3"/>
  <c r="F27" i="3"/>
  <c r="F8" i="3"/>
  <c r="F68" i="3"/>
  <c r="F52" i="3"/>
  <c r="F2" i="3"/>
  <c r="F80" i="3"/>
  <c r="F84" i="3"/>
  <c r="F83" i="3"/>
  <c r="F60" i="3"/>
  <c r="F36" i="3"/>
  <c r="F24" i="3"/>
  <c r="F44" i="3"/>
  <c r="F28" i="3"/>
  <c r="F7" i="3" l="1"/>
  <c r="F47" i="3"/>
  <c r="F14" i="3"/>
  <c r="F40" i="3"/>
  <c r="F20" i="3"/>
  <c r="F66" i="3"/>
  <c r="F31" i="3"/>
  <c r="F56" i="3"/>
  <c r="F22" i="3"/>
  <c r="F32" i="3"/>
  <c r="F64" i="3"/>
  <c r="F63" i="3"/>
  <c r="F42" i="3"/>
  <c r="F72" i="3"/>
  <c r="F13" i="3"/>
  <c r="F48" i="3"/>
  <c r="F38" i="3"/>
  <c r="F53" i="3"/>
  <c r="F21" i="3"/>
  <c r="O92" i="5"/>
  <c r="O62" i="5"/>
  <c r="O95" i="5"/>
  <c r="O17" i="5"/>
  <c r="O29" i="5"/>
  <c r="O70" i="5"/>
  <c r="O26" i="5"/>
  <c r="O25" i="5"/>
  <c r="O86" i="5"/>
  <c r="O34" i="5"/>
  <c r="O41" i="5"/>
  <c r="O13" i="5"/>
  <c r="O11" i="5"/>
  <c r="O77" i="5"/>
  <c r="O74" i="5"/>
  <c r="O94" i="5"/>
  <c r="O16" i="5"/>
  <c r="O49" i="5"/>
  <c r="O19" i="5"/>
  <c r="O21" i="5"/>
  <c r="O57" i="5"/>
  <c r="O27" i="5"/>
  <c r="O12" i="5"/>
  <c r="O65" i="5"/>
  <c r="O66" i="5"/>
  <c r="O53" i="5"/>
  <c r="O35" i="5"/>
  <c r="O20" i="5"/>
  <c r="O93" i="5"/>
  <c r="O23" i="5"/>
  <c r="O40" i="5"/>
  <c r="O73" i="5"/>
  <c r="O46" i="5"/>
  <c r="O33" i="5"/>
  <c r="O43" i="5"/>
  <c r="O28" i="5"/>
  <c r="O58" i="5"/>
  <c r="O48" i="5"/>
  <c r="O81" i="5"/>
  <c r="O89" i="5"/>
  <c r="O44" i="5"/>
  <c r="O10" i="5"/>
  <c r="O87" i="5"/>
  <c r="O42" i="5"/>
  <c r="O56" i="5"/>
  <c r="O67" i="5"/>
  <c r="O52" i="5"/>
  <c r="O22" i="5"/>
  <c r="O72" i="5"/>
  <c r="O51" i="5"/>
  <c r="O75" i="5"/>
  <c r="O30" i="5"/>
  <c r="O63" i="5"/>
  <c r="O80" i="5"/>
  <c r="E68" i="3"/>
  <c r="E81" i="3"/>
  <c r="E9" i="3"/>
  <c r="E59" i="3"/>
  <c r="E63" i="3"/>
  <c r="E86" i="3"/>
  <c r="E89" i="3"/>
  <c r="E58" i="3"/>
  <c r="O11" i="1"/>
  <c r="O21" i="1"/>
  <c r="O70" i="1"/>
  <c r="O19" i="1"/>
  <c r="O29" i="1"/>
  <c r="O78" i="1"/>
  <c r="O47" i="1"/>
  <c r="O75" i="1"/>
  <c r="O85" i="1"/>
  <c r="O55" i="1"/>
  <c r="D60" i="3"/>
  <c r="O37" i="1"/>
  <c r="O18" i="1"/>
  <c r="O93" i="1"/>
  <c r="O32" i="1"/>
  <c r="O26" i="1"/>
  <c r="O34" i="1"/>
  <c r="D45" i="3"/>
  <c r="O9" i="1"/>
  <c r="O44" i="1"/>
  <c r="O82" i="1"/>
  <c r="O60" i="1"/>
  <c r="O14" i="1"/>
  <c r="O22" i="1"/>
  <c r="O86" i="1"/>
  <c r="O40" i="1"/>
  <c r="O25" i="1"/>
  <c r="O42" i="1"/>
  <c r="O27" i="1"/>
  <c r="O91" i="1"/>
  <c r="O68" i="1"/>
  <c r="O45" i="1"/>
  <c r="O90" i="1"/>
  <c r="O30" i="1"/>
  <c r="O33" i="1"/>
  <c r="O50" i="1"/>
  <c r="O79" i="1"/>
  <c r="O58" i="1"/>
  <c r="O43" i="1"/>
  <c r="O49" i="1"/>
  <c r="O46" i="1"/>
  <c r="O23" i="1"/>
  <c r="O57" i="1"/>
  <c r="O53" i="1"/>
  <c r="O17" i="1"/>
  <c r="O38" i="1"/>
  <c r="O15" i="1"/>
  <c r="O41" i="1"/>
  <c r="O66" i="1"/>
  <c r="O92" i="1"/>
  <c r="O54" i="1"/>
  <c r="O56" i="1"/>
  <c r="O10" i="1"/>
  <c r="O74" i="1"/>
  <c r="O13" i="1"/>
  <c r="O81" i="1"/>
  <c r="O62" i="1"/>
  <c r="E19" i="3"/>
  <c r="E69" i="3"/>
  <c r="E46" i="3"/>
  <c r="E83" i="3"/>
  <c r="E41" i="3"/>
  <c r="E66" i="3"/>
  <c r="E34" i="3"/>
  <c r="E37" i="3"/>
  <c r="E15" i="3"/>
  <c r="E82" i="3"/>
  <c r="E87" i="3"/>
  <c r="E45" i="3"/>
  <c r="E74" i="3"/>
  <c r="D48" i="3"/>
  <c r="D2" i="3"/>
  <c r="D61" i="3"/>
  <c r="D22" i="3"/>
  <c r="F5" i="3"/>
  <c r="F75" i="3"/>
  <c r="F51" i="3"/>
  <c r="F34" i="3"/>
  <c r="F16" i="3"/>
  <c r="F17" i="3"/>
  <c r="E70" i="3"/>
  <c r="E31" i="3"/>
  <c r="E84" i="3"/>
  <c r="E16" i="3"/>
  <c r="E65" i="3"/>
  <c r="E85" i="3"/>
  <c r="E55" i="3"/>
  <c r="D82" i="3"/>
  <c r="F10" i="3"/>
  <c r="F39" i="3"/>
  <c r="F37" i="3"/>
  <c r="F61" i="3"/>
  <c r="E88" i="3"/>
  <c r="D25" i="3"/>
  <c r="G11" i="1"/>
  <c r="G11" i="5" s="1"/>
  <c r="G10" i="5"/>
  <c r="D7" i="3"/>
  <c r="D63" i="3"/>
  <c r="D79" i="3"/>
  <c r="F3" i="3"/>
  <c r="F19" i="3"/>
  <c r="F57" i="3"/>
  <c r="E72" i="3"/>
  <c r="E10" i="3"/>
  <c r="F15" i="3"/>
  <c r="E20" i="3"/>
  <c r="F29" i="3"/>
  <c r="E76" i="3"/>
  <c r="F81" i="3"/>
  <c r="F6" i="3"/>
  <c r="E14" i="3"/>
  <c r="F45" i="3"/>
  <c r="F71" i="3"/>
  <c r="D30" i="3"/>
  <c r="D11" i="3"/>
  <c r="D27" i="3"/>
  <c r="D35" i="3"/>
  <c r="F9" i="3"/>
  <c r="E36" i="3"/>
  <c r="E64" i="3"/>
  <c r="F73" i="3"/>
  <c r="D4" i="3"/>
  <c r="D12" i="3"/>
  <c r="F11" i="3"/>
  <c r="E18" i="3"/>
  <c r="E28" i="3"/>
  <c r="F33" i="3"/>
  <c r="E12" i="3"/>
  <c r="E44" i="3"/>
  <c r="E61" i="3"/>
  <c r="E67" i="3"/>
  <c r="D26" i="3"/>
  <c r="E22" i="3"/>
  <c r="E6" i="3" l="1"/>
  <c r="E26" i="3"/>
  <c r="E53" i="3"/>
  <c r="O60" i="5"/>
  <c r="E57" i="3"/>
  <c r="O64" i="5"/>
  <c r="E47" i="3"/>
  <c r="O54" i="5"/>
  <c r="E17" i="3"/>
  <c r="O24" i="5"/>
  <c r="E62" i="3"/>
  <c r="O69" i="5"/>
  <c r="O47" i="5"/>
  <c r="E40" i="3"/>
  <c r="E43" i="3"/>
  <c r="O50" i="5"/>
  <c r="O37" i="5"/>
  <c r="E30" i="3"/>
  <c r="E27" i="3"/>
  <c r="E32" i="3"/>
  <c r="O39" i="5"/>
  <c r="E7" i="3"/>
  <c r="O14" i="5"/>
  <c r="E35" i="3"/>
  <c r="E21" i="3"/>
  <c r="E80" i="3"/>
  <c r="E2" i="3"/>
  <c r="G2" i="3" s="1"/>
  <c r="I2" i="3" s="1"/>
  <c r="O9" i="5"/>
  <c r="E52" i="3"/>
  <c r="O59" i="5"/>
  <c r="O82" i="5"/>
  <c r="E75" i="3"/>
  <c r="E8" i="3"/>
  <c r="O15" i="5"/>
  <c r="E4" i="3"/>
  <c r="G7" i="3"/>
  <c r="I7" i="3" s="1"/>
  <c r="E77" i="3"/>
  <c r="O84" i="5"/>
  <c r="O45" i="5"/>
  <c r="E38" i="3"/>
  <c r="E3" i="3"/>
  <c r="O18" i="5"/>
  <c r="E11" i="3"/>
  <c r="H11" i="3" s="1"/>
  <c r="O36" i="5"/>
  <c r="E29" i="3"/>
  <c r="E71" i="3"/>
  <c r="O78" i="5"/>
  <c r="E33" i="3"/>
  <c r="E13" i="3"/>
  <c r="O55" i="5"/>
  <c r="E48" i="3"/>
  <c r="G48" i="3" s="1"/>
  <c r="I48" i="3" s="1"/>
  <c r="E60" i="3"/>
  <c r="H60" i="3" s="1"/>
  <c r="G26" i="3"/>
  <c r="I26" i="3" s="1"/>
  <c r="E51" i="3"/>
  <c r="E50" i="3"/>
  <c r="O85" i="5"/>
  <c r="E78" i="3"/>
  <c r="E56" i="3"/>
  <c r="E49" i="3"/>
  <c r="E42" i="3"/>
  <c r="E23" i="3"/>
  <c r="E54" i="3"/>
  <c r="O61" i="5"/>
  <c r="E73" i="3"/>
  <c r="E79" i="3"/>
  <c r="E5" i="3"/>
  <c r="E24" i="3"/>
  <c r="O31" i="5"/>
  <c r="O32" i="5"/>
  <c r="E25" i="3"/>
  <c r="D15" i="3"/>
  <c r="H15" i="3" s="1"/>
  <c r="D19" i="3"/>
  <c r="G19" i="3" s="1"/>
  <c r="I19" i="3" s="1"/>
  <c r="D31" i="3"/>
  <c r="H31" i="3" s="1"/>
  <c r="D6" i="3"/>
  <c r="D51" i="3"/>
  <c r="D86" i="3"/>
  <c r="H86" i="3" s="1"/>
  <c r="D14" i="3"/>
  <c r="G14" i="3" s="1"/>
  <c r="I14" i="3" s="1"/>
  <c r="D43" i="3"/>
  <c r="D53" i="3"/>
  <c r="D34" i="3"/>
  <c r="H34" i="3" s="1"/>
  <c r="D78" i="3"/>
  <c r="O67" i="1"/>
  <c r="D37" i="3"/>
  <c r="H37" i="3" s="1"/>
  <c r="D67" i="3"/>
  <c r="G67" i="3" s="1"/>
  <c r="I67" i="3" s="1"/>
  <c r="D36" i="3"/>
  <c r="H36" i="3" s="1"/>
  <c r="D16" i="3"/>
  <c r="H16" i="3" s="1"/>
  <c r="D47" i="3"/>
  <c r="H47" i="3" s="1"/>
  <c r="D8" i="3"/>
  <c r="G8" i="3" s="1"/>
  <c r="I8" i="3" s="1"/>
  <c r="G82" i="3"/>
  <c r="I82" i="3" s="1"/>
  <c r="H63" i="3"/>
  <c r="G35" i="3"/>
  <c r="I35" i="3" s="1"/>
  <c r="D17" i="3"/>
  <c r="G17" i="3" s="1"/>
  <c r="I17" i="3" s="1"/>
  <c r="O24" i="1"/>
  <c r="D81" i="3"/>
  <c r="G81" i="3" s="1"/>
  <c r="I81" i="3" s="1"/>
  <c r="O88" i="1"/>
  <c r="D10" i="3"/>
  <c r="H10" i="3" s="1"/>
  <c r="D23" i="3"/>
  <c r="D49" i="3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D75" i="3"/>
  <c r="H75" i="3" s="1"/>
  <c r="D71" i="3"/>
  <c r="G71" i="3" s="1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O36" i="1"/>
  <c r="D29" i="3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H64" i="3" s="1"/>
  <c r="D50" i="3"/>
  <c r="D39" i="3"/>
  <c r="H39" i="3" s="1"/>
  <c r="D46" i="3"/>
  <c r="G46" i="3" s="1"/>
  <c r="I46" i="3" s="1"/>
  <c r="D74" i="3"/>
  <c r="O16" i="1"/>
  <c r="D9" i="3"/>
  <c r="H9" i="3" s="1"/>
  <c r="D58" i="3"/>
  <c r="O65" i="1"/>
  <c r="O64" i="1"/>
  <c r="D57" i="3"/>
  <c r="D87" i="3"/>
  <c r="O94" i="1"/>
  <c r="D21" i="3"/>
  <c r="O28" i="1"/>
  <c r="D70" i="3"/>
  <c r="H70" i="3" s="1"/>
  <c r="O77" i="1"/>
  <c r="O51" i="1"/>
  <c r="D44" i="3"/>
  <c r="H44" i="3" s="1"/>
  <c r="D88" i="3"/>
  <c r="G88" i="3" s="1"/>
  <c r="I88" i="3" s="1"/>
  <c r="O95" i="1"/>
  <c r="D28" i="3"/>
  <c r="H28" i="3" s="1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D59" i="3"/>
  <c r="H59" i="3" s="1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O61" i="1"/>
  <c r="D54" i="3"/>
  <c r="G37" i="3"/>
  <c r="I37" i="3" s="1"/>
  <c r="G45" i="3"/>
  <c r="I45" i="3" s="1"/>
  <c r="H79" i="3"/>
  <c r="H3" i="3"/>
  <c r="G79" i="3"/>
  <c r="I79" i="3" s="1"/>
  <c r="G12" i="1"/>
  <c r="G13" i="1" s="1"/>
  <c r="H7" i="3"/>
  <c r="H61" i="3"/>
  <c r="G61" i="3"/>
  <c r="I61" i="3" s="1"/>
  <c r="G63" i="3"/>
  <c r="I63" i="3" s="1"/>
  <c r="G11" i="6"/>
  <c r="H82" i="3"/>
  <c r="H12" i="3"/>
  <c r="H35" i="3"/>
  <c r="G12" i="3"/>
  <c r="I12" i="3" s="1"/>
  <c r="G15" i="3"/>
  <c r="I15" i="3" s="1"/>
  <c r="H25" i="3"/>
  <c r="G25" i="3"/>
  <c r="H51" i="3"/>
  <c r="G51" i="3"/>
  <c r="I51" i="3" s="1"/>
  <c r="H22" i="3"/>
  <c r="G22" i="3"/>
  <c r="I22" i="3" s="1"/>
  <c r="G11" i="3"/>
  <c r="I11" i="3" s="1"/>
  <c r="H30" i="3"/>
  <c r="G30" i="3"/>
  <c r="I30" i="3" s="1"/>
  <c r="H45" i="3"/>
  <c r="H14" i="3"/>
  <c r="H26" i="3"/>
  <c r="H6" i="3"/>
  <c r="G6" i="3"/>
  <c r="I6" i="3" s="1"/>
  <c r="G4" i="3"/>
  <c r="I4" i="3" s="1"/>
  <c r="H4" i="3"/>
  <c r="H27" i="3"/>
  <c r="G27" i="3"/>
  <c r="I27" i="3" s="1"/>
  <c r="G12" i="5"/>
  <c r="G44" i="3" l="1"/>
  <c r="I44" i="3" s="1"/>
  <c r="G86" i="3"/>
  <c r="I86" i="3" s="1"/>
  <c r="G3" i="3"/>
  <c r="I3" i="3" s="1"/>
  <c r="G50" i="3"/>
  <c r="I50" i="3" s="1"/>
  <c r="H48" i="3"/>
  <c r="H38" i="3"/>
  <c r="H2" i="3"/>
  <c r="G29" i="3"/>
  <c r="I29" i="3" s="1"/>
  <c r="G42" i="3"/>
  <c r="I42" i="3" s="1"/>
  <c r="G23" i="3"/>
  <c r="I23" i="3" s="1"/>
  <c r="H78" i="3"/>
  <c r="G57" i="3"/>
  <c r="I57" i="3" s="1"/>
  <c r="G60" i="3"/>
  <c r="I60" i="3" s="1"/>
  <c r="H49" i="3"/>
  <c r="H56" i="3"/>
  <c r="H43" i="3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<sst xmlns="http://schemas.openxmlformats.org/spreadsheetml/2006/main" count="1064" uniqueCount="120">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</sst>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65033</c:v>
                </c:pt>
                <c:pt idx="1">
                  <c:v>32706</c:v>
                </c:pt>
                <c:pt idx="2">
                  <c:v>17758</c:v>
                </c:pt>
                <c:pt idx="3">
                  <c:v>6679</c:v>
                </c:pt>
                <c:pt idx="4">
                  <c:v>4268</c:v>
                </c:pt>
                <c:pt idx="5">
                  <c:v>3630</c:v>
                </c:pt>
                <c:pt idx="6">
                  <c:v>3423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42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32706</c:v>
                </c:pt>
                <c:pt idx="1">
                  <c:v>17758</c:v>
                </c:pt>
                <c:pt idx="2">
                  <c:v>6679</c:v>
                </c:pt>
                <c:pt idx="3">
                  <c:v>4268</c:v>
                </c:pt>
                <c:pt idx="4">
                  <c:v>3630</c:v>
                </c:pt>
                <c:pt idx="5">
                  <c:v>3423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65026</c:v>
                </c:pt>
                <c:pt idx="1">
                  <c:v>33066</c:v>
                </c:pt>
                <c:pt idx="2">
                  <c:v>17669</c:v>
                </c:pt>
                <c:pt idx="3">
                  <c:v>6720</c:v>
                </c:pt>
                <c:pt idx="4">
                  <c:v>4173</c:v>
                </c:pt>
                <c:pt idx="5">
                  <c:v>3564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388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65026</c:v>
                </c:pt>
                <c:pt idx="1">
                  <c:v>33066</c:v>
                </c:pt>
                <c:pt idx="2">
                  <c:v>17669</c:v>
                </c:pt>
                <c:pt idx="3">
                  <c:v>6720</c:v>
                </c:pt>
                <c:pt idx="4">
                  <c:v>4173</c:v>
                </c:pt>
                <c:pt idx="5">
                  <c:v>3564</c:v>
                </c:pt>
                <c:pt idx="6">
                  <c:v>3388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65006</c:v>
                </c:pt>
                <c:pt idx="1">
                  <c:v>31127</c:v>
                </c:pt>
                <c:pt idx="2">
                  <c:v>17118</c:v>
                </c:pt>
                <c:pt idx="3">
                  <c:v>6567</c:v>
                </c:pt>
                <c:pt idx="4">
                  <c:v>4266</c:v>
                </c:pt>
                <c:pt idx="5">
                  <c:v>3630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848.1629999999998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65006</c:v>
                </c:pt>
                <c:pt idx="1">
                  <c:v>31127</c:v>
                </c:pt>
                <c:pt idx="2">
                  <c:v>17118</c:v>
                </c:pt>
                <c:pt idx="3">
                  <c:v>6567</c:v>
                </c:pt>
                <c:pt idx="4">
                  <c:v>4266</c:v>
                </c:pt>
                <c:pt idx="5">
                  <c:v>3630</c:v>
                </c:pt>
                <c:pt idx="6">
                  <c:v>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-1.2877968371709679E-2</c:v>
                </c:pt>
                <c:pt idx="1">
                  <c:v>-1.0302374697367743E-3</c:v>
                </c:pt>
                <c:pt idx="2">
                  <c:v>1.0302374697367743E-3</c:v>
                </c:pt>
                <c:pt idx="3">
                  <c:v>-2.215010559934065E-2</c:v>
                </c:pt>
                <c:pt idx="4">
                  <c:v>-3.502807397105033E-2</c:v>
                </c:pt>
                <c:pt idx="5">
                  <c:v>1.0817493432236132E-2</c:v>
                </c:pt>
                <c:pt idx="6">
                  <c:v>3.3997836501313557E-2</c:v>
                </c:pt>
                <c:pt idx="7">
                  <c:v>-2.3180343069077423E-2</c:v>
                </c:pt>
                <c:pt idx="8">
                  <c:v>-1.5453562046051615E-3</c:v>
                </c:pt>
                <c:pt idx="9">
                  <c:v>8.9630659867099366E-2</c:v>
                </c:pt>
                <c:pt idx="10">
                  <c:v>0.37552155771905427</c:v>
                </c:pt>
                <c:pt idx="11">
                  <c:v>2.5354144130222016</c:v>
                </c:pt>
                <c:pt idx="12">
                  <c:v>18.145057435738938</c:v>
                </c:pt>
                <c:pt idx="13">
                  <c:v>31.683408025549891</c:v>
                </c:pt>
                <c:pt idx="14">
                  <c:v>13.753155102251069</c:v>
                </c:pt>
                <c:pt idx="15">
                  <c:v>3.26739813527018</c:v>
                </c:pt>
                <c:pt idx="16">
                  <c:v>1.2872817184360996</c:v>
                </c:pt>
                <c:pt idx="17">
                  <c:v>0.79585844537165817</c:v>
                </c:pt>
                <c:pt idx="18">
                  <c:v>0.68510791737495491</c:v>
                </c:pt>
                <c:pt idx="19">
                  <c:v>0.41827641271313037</c:v>
                </c:pt>
                <c:pt idx="20">
                  <c:v>0.1571112141348581</c:v>
                </c:pt>
                <c:pt idx="21">
                  <c:v>7.1601504146705811E-2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-3.7088548910523877E-2</c:v>
                </c:pt>
                <c:pt idx="1">
                  <c:v>-3.7603667645392261E-2</c:v>
                </c:pt>
                <c:pt idx="2">
                  <c:v>-5.0481636017101941E-2</c:v>
                </c:pt>
                <c:pt idx="3">
                  <c:v>-4.9966517282233558E-2</c:v>
                </c:pt>
                <c:pt idx="4">
                  <c:v>-2.7301292948024521E-2</c:v>
                </c:pt>
                <c:pt idx="5">
                  <c:v>-1.4938443311183228E-2</c:v>
                </c:pt>
                <c:pt idx="6">
                  <c:v>-1.3393087106578067E-2</c:v>
                </c:pt>
                <c:pt idx="7">
                  <c:v>-7.7267810230258072E-3</c:v>
                </c:pt>
                <c:pt idx="8">
                  <c:v>3.8633905115129041E-2</c:v>
                </c:pt>
                <c:pt idx="9">
                  <c:v>0.12517385257301808</c:v>
                </c:pt>
                <c:pt idx="10">
                  <c:v>0.58311440787101432</c:v>
                </c:pt>
                <c:pt idx="11">
                  <c:v>3.7279142842425181</c:v>
                </c:pt>
                <c:pt idx="12">
                  <c:v>21.646319476639366</c:v>
                </c:pt>
                <c:pt idx="13">
                  <c:v>31.70916396229331</c:v>
                </c:pt>
                <c:pt idx="14">
                  <c:v>14.421264101375368</c:v>
                </c:pt>
                <c:pt idx="15">
                  <c:v>3.8015762633286974</c:v>
                </c:pt>
                <c:pt idx="16">
                  <c:v>1.4237881831762222</c:v>
                </c:pt>
                <c:pt idx="17">
                  <c:v>0.87930768042033691</c:v>
                </c:pt>
                <c:pt idx="18">
                  <c:v>0.73971050327100396</c:v>
                </c:pt>
                <c:pt idx="19">
                  <c:v>0.43012414361510332</c:v>
                </c:pt>
                <c:pt idx="20">
                  <c:v>0.25086282388090453</c:v>
                </c:pt>
                <c:pt idx="21">
                  <c:v>6.7995673002627113E-2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-5.6663060835522592E-3</c:v>
                </c:pt>
                <c:pt idx="1">
                  <c:v>-1.8029155720393552E-2</c:v>
                </c:pt>
                <c:pt idx="2">
                  <c:v>-2.5755936743419357E-3</c:v>
                </c:pt>
                <c:pt idx="3">
                  <c:v>1.8029155720393552E-2</c:v>
                </c:pt>
                <c:pt idx="4">
                  <c:v>5.8723535774996137E-2</c:v>
                </c:pt>
                <c:pt idx="5">
                  <c:v>1.0312677072065111</c:v>
                </c:pt>
                <c:pt idx="6">
                  <c:v>30.247256992736826</c:v>
                </c:pt>
                <c:pt idx="7">
                  <c:v>31.694225518982126</c:v>
                </c:pt>
                <c:pt idx="8">
                  <c:v>4.7524854478957401</c:v>
                </c:pt>
                <c:pt idx="9">
                  <c:v>1.8111574717972494</c:v>
                </c:pt>
                <c:pt idx="10">
                  <c:v>1.1579869159841343</c:v>
                </c:pt>
                <c:pt idx="11">
                  <c:v>0.31782825941379489</c:v>
                </c:pt>
                <c:pt idx="12">
                  <c:v>6.6965435532890333E-2</c:v>
                </c:pt>
                <c:pt idx="13">
                  <c:v>2.8846649152629682E-2</c:v>
                </c:pt>
                <c:pt idx="14">
                  <c:v>1.0817493432236132E-2</c:v>
                </c:pt>
                <c:pt idx="15">
                  <c:v>2.215010559934065E-2</c:v>
                </c:pt>
                <c:pt idx="16">
                  <c:v>-5.6663060835522592E-3</c:v>
                </c:pt>
                <c:pt idx="17">
                  <c:v>-1.2877968371709679E-2</c:v>
                </c:pt>
                <c:pt idx="18">
                  <c:v>2.0604749394735485E-3</c:v>
                </c:pt>
                <c:pt idx="19">
                  <c:v>2.1634986864472263E-2</c:v>
                </c:pt>
                <c:pt idx="20">
                  <c:v>5.6663060835522592E-3</c:v>
                </c:pt>
                <c:pt idx="21">
                  <c:v>6.6965435532890336E-3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-3.1422242826971619E-2</c:v>
                </c:pt>
                <c:pt idx="1">
                  <c:v>5.6663060835522592E-3</c:v>
                </c:pt>
                <c:pt idx="2">
                  <c:v>-2.5755936743419357E-2</c:v>
                </c:pt>
                <c:pt idx="3">
                  <c:v>-3.6058311440787102E-3</c:v>
                </c:pt>
                <c:pt idx="4">
                  <c:v>-6.6965435532890336E-3</c:v>
                </c:pt>
                <c:pt idx="5">
                  <c:v>-6.181424818420646E-3</c:v>
                </c:pt>
                <c:pt idx="6">
                  <c:v>-8.241899757894194E-3</c:v>
                </c:pt>
                <c:pt idx="7">
                  <c:v>1.7514036985525165E-2</c:v>
                </c:pt>
                <c:pt idx="8">
                  <c:v>1.8029155720393552E-2</c:v>
                </c:pt>
                <c:pt idx="9">
                  <c:v>0.17874620099933036</c:v>
                </c:pt>
                <c:pt idx="10">
                  <c:v>1.2744037500643899</c:v>
                </c:pt>
                <c:pt idx="11">
                  <c:v>7.8926492556534287</c:v>
                </c:pt>
                <c:pt idx="12">
                  <c:v>31.645289239169628</c:v>
                </c:pt>
                <c:pt idx="13">
                  <c:v>24.754030804100346</c:v>
                </c:pt>
                <c:pt idx="14">
                  <c:v>6.4848297532581265</c:v>
                </c:pt>
                <c:pt idx="15">
                  <c:v>2.3798485550919488</c:v>
                </c:pt>
                <c:pt idx="16">
                  <c:v>0.95554525318085826</c:v>
                </c:pt>
                <c:pt idx="17">
                  <c:v>0.8911554113223098</c:v>
                </c:pt>
                <c:pt idx="18">
                  <c:v>0.99830010817493431</c:v>
                </c:pt>
                <c:pt idx="19">
                  <c:v>0.3569772832637923</c:v>
                </c:pt>
                <c:pt idx="20">
                  <c:v>0.14371812702828002</c:v>
                </c:pt>
                <c:pt idx="21">
                  <c:v>5.9238654509864527E-2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3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topLeftCell="E1" workbookViewId="0">
      <selection activeCell="N9" sqref="N9:N96"/>
    </sheetView>
  </sheetViews>
  <sheetFormatPr defaultRowHeight="12.5" x14ac:dyDescent="0.25"/>
  <cols>
    <col min="11" max="11" width="24.453125" customWidth="1"/>
    <col min="12" max="12" width="15.81640625" customWidth="1"/>
  </cols>
  <sheetData>
    <row r="1" spans="1:98" x14ac:dyDescent="0.25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5">
      <c r="B2">
        <v>1</v>
      </c>
      <c r="C2">
        <v>65033</v>
      </c>
      <c r="D2">
        <v>3398</v>
      </c>
      <c r="E2">
        <v>9766</v>
      </c>
      <c r="F2">
        <v>5922</v>
      </c>
      <c r="G2">
        <v>3666</v>
      </c>
      <c r="H2">
        <v>4555</v>
      </c>
      <c r="I2">
        <v>3458</v>
      </c>
      <c r="J2">
        <v>3537</v>
      </c>
      <c r="K2">
        <v>3465</v>
      </c>
      <c r="L2">
        <v>3434</v>
      </c>
      <c r="M2">
        <v>51478</v>
      </c>
      <c r="N2">
        <v>16012</v>
      </c>
      <c r="O2">
        <v>32706</v>
      </c>
      <c r="P2">
        <v>3421</v>
      </c>
      <c r="Q2">
        <v>30122</v>
      </c>
      <c r="R2">
        <v>4968</v>
      </c>
      <c r="S2">
        <v>3498</v>
      </c>
      <c r="T2">
        <v>10660</v>
      </c>
      <c r="U2">
        <v>3418</v>
      </c>
      <c r="V2">
        <v>5425</v>
      </c>
      <c r="W2">
        <v>3427</v>
      </c>
      <c r="X2">
        <v>3436</v>
      </c>
      <c r="Y2">
        <v>64856</v>
      </c>
      <c r="Z2">
        <v>8043</v>
      </c>
      <c r="AA2">
        <v>17758</v>
      </c>
      <c r="AB2">
        <v>3425</v>
      </c>
      <c r="AC2">
        <v>64930</v>
      </c>
      <c r="AD2">
        <v>4753</v>
      </c>
      <c r="AE2">
        <v>3408</v>
      </c>
      <c r="AF2">
        <v>45445</v>
      </c>
      <c r="AG2">
        <v>3388</v>
      </c>
      <c r="AH2">
        <v>62142</v>
      </c>
      <c r="AI2">
        <v>3398</v>
      </c>
      <c r="AJ2">
        <v>3362</v>
      </c>
      <c r="AK2">
        <v>18745</v>
      </c>
      <c r="AL2">
        <v>5278</v>
      </c>
      <c r="AM2">
        <v>6679</v>
      </c>
      <c r="AN2">
        <v>3380</v>
      </c>
      <c r="AO2">
        <v>38648</v>
      </c>
      <c r="AP2">
        <v>4235</v>
      </c>
      <c r="AQ2">
        <v>3397</v>
      </c>
      <c r="AR2">
        <v>64980</v>
      </c>
      <c r="AS2">
        <v>3412</v>
      </c>
      <c r="AT2">
        <v>64951</v>
      </c>
      <c r="AU2">
        <v>3412</v>
      </c>
      <c r="AV2">
        <v>3434</v>
      </c>
      <c r="AW2">
        <v>5897</v>
      </c>
      <c r="AX2">
        <v>5153</v>
      </c>
      <c r="AY2">
        <v>4268</v>
      </c>
      <c r="AZ2">
        <v>3355</v>
      </c>
      <c r="BA2">
        <v>8345</v>
      </c>
      <c r="BB2">
        <v>3728</v>
      </c>
      <c r="BC2">
        <v>3394</v>
      </c>
      <c r="BD2">
        <v>31419</v>
      </c>
      <c r="BE2">
        <v>3555</v>
      </c>
      <c r="BF2">
        <v>12649</v>
      </c>
      <c r="BG2">
        <v>3466</v>
      </c>
      <c r="BH2">
        <v>3373</v>
      </c>
      <c r="BI2">
        <v>3770</v>
      </c>
      <c r="BJ2">
        <v>5361</v>
      </c>
      <c r="BK2">
        <v>3630</v>
      </c>
      <c r="BL2">
        <v>3444</v>
      </c>
      <c r="BM2">
        <v>4152</v>
      </c>
      <c r="BN2">
        <v>3562</v>
      </c>
      <c r="BO2">
        <v>3370</v>
      </c>
      <c r="BP2">
        <v>10803</v>
      </c>
      <c r="BQ2">
        <v>3910</v>
      </c>
      <c r="BR2">
        <v>6939</v>
      </c>
      <c r="BS2">
        <v>3444</v>
      </c>
      <c r="BT2">
        <v>3416</v>
      </c>
      <c r="BU2">
        <v>3458</v>
      </c>
      <c r="BV2">
        <v>4116</v>
      </c>
      <c r="BW2">
        <v>3423</v>
      </c>
      <c r="BX2">
        <v>3489</v>
      </c>
      <c r="BY2">
        <v>3597</v>
      </c>
      <c r="BZ2">
        <v>3351</v>
      </c>
      <c r="CA2">
        <v>3326</v>
      </c>
      <c r="CB2">
        <v>6187</v>
      </c>
      <c r="CC2">
        <v>4258</v>
      </c>
      <c r="CD2">
        <v>5671</v>
      </c>
      <c r="CE2">
        <v>3479</v>
      </c>
      <c r="CF2">
        <v>3410</v>
      </c>
      <c r="CG2">
        <v>3457</v>
      </c>
      <c r="CH2">
        <v>3702</v>
      </c>
      <c r="CI2">
        <v>3369</v>
      </c>
      <c r="CJ2">
        <v>3378</v>
      </c>
      <c r="CK2">
        <v>3420</v>
      </c>
      <c r="CL2">
        <v>3350</v>
      </c>
      <c r="CM2">
        <v>3325</v>
      </c>
      <c r="CN2">
        <v>5130</v>
      </c>
      <c r="CO2">
        <v>4859</v>
      </c>
      <c r="CP2">
        <v>4040</v>
      </c>
      <c r="CQ2">
        <v>3553</v>
      </c>
      <c r="CR2">
        <v>3411</v>
      </c>
      <c r="CS2">
        <v>3407</v>
      </c>
      <c r="CT2">
        <v>3538</v>
      </c>
    </row>
    <row r="7" spans="1:98" ht="13" x14ac:dyDescent="0.3">
      <c r="N7" s="9" t="s">
        <v>115</v>
      </c>
    </row>
    <row r="8" spans="1:98" x14ac:dyDescent="0.25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25">
      <c r="A9" t="s">
        <v>82</v>
      </c>
      <c r="B9">
        <v>65033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65033</v>
      </c>
      <c r="K9" t="s">
        <v>82</v>
      </c>
      <c r="L9" s="8" t="str">
        <f>A10</f>
        <v>A2</v>
      </c>
      <c r="M9" s="8">
        <f>B10</f>
        <v>3398</v>
      </c>
      <c r="N9" s="8">
        <f>(M9-I$15)/1941.3</f>
        <v>-1.2877968371709679E-2</v>
      </c>
      <c r="O9" s="8">
        <f>N9*40</f>
        <v>-0.51511873486838711</v>
      </c>
    </row>
    <row r="10" spans="1:98" x14ac:dyDescent="0.25">
      <c r="A10" t="s">
        <v>83</v>
      </c>
      <c r="B10">
        <v>3398</v>
      </c>
      <c r="E10">
        <f>E9/2</f>
        <v>15</v>
      </c>
      <c r="G10">
        <f>G9/2</f>
        <v>15</v>
      </c>
      <c r="H10" t="str">
        <f>A21</f>
        <v>B1</v>
      </c>
      <c r="I10">
        <f>B21</f>
        <v>32706</v>
      </c>
      <c r="K10" t="s">
        <v>85</v>
      </c>
      <c r="L10" s="8" t="str">
        <f>A22</f>
        <v>B2</v>
      </c>
      <c r="M10" s="8">
        <f>B22</f>
        <v>3421</v>
      </c>
      <c r="N10" s="8">
        <f t="shared" ref="N10:N73" si="1">(M10-I$15)/1941.3</f>
        <v>-1.0302374697367743E-3</v>
      </c>
      <c r="O10" s="8">
        <f t="shared" ref="O10:O73" si="2">N10*40</f>
        <v>-4.1209498789470972E-2</v>
      </c>
    </row>
    <row r="11" spans="1:98" x14ac:dyDescent="0.25">
      <c r="A11" t="s">
        <v>84</v>
      </c>
      <c r="B11">
        <v>9766</v>
      </c>
      <c r="E11">
        <f>E10/2</f>
        <v>7.5</v>
      </c>
      <c r="G11">
        <f>G10/2</f>
        <v>7.5</v>
      </c>
      <c r="H11" t="str">
        <f>A33</f>
        <v>C1</v>
      </c>
      <c r="I11">
        <f>B33</f>
        <v>17758</v>
      </c>
      <c r="K11" t="s">
        <v>88</v>
      </c>
      <c r="L11" s="8" t="str">
        <f>A34</f>
        <v>C2</v>
      </c>
      <c r="M11" s="8">
        <f>B34</f>
        <v>3425</v>
      </c>
      <c r="N11" s="8">
        <f t="shared" si="1"/>
        <v>1.0302374697367743E-3</v>
      </c>
      <c r="O11" s="8">
        <f t="shared" si="2"/>
        <v>4.1209498789470972E-2</v>
      </c>
    </row>
    <row r="12" spans="1:98" x14ac:dyDescent="0.25">
      <c r="A12" t="s">
        <v>9</v>
      </c>
      <c r="B12">
        <v>5922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6679</v>
      </c>
      <c r="K12" t="s">
        <v>91</v>
      </c>
      <c r="L12" s="8" t="str">
        <f>A46</f>
        <v>D2</v>
      </c>
      <c r="M12" s="8">
        <f>B46</f>
        <v>3380</v>
      </c>
      <c r="N12" s="8">
        <f t="shared" si="1"/>
        <v>-2.215010559934065E-2</v>
      </c>
      <c r="O12" s="8">
        <f t="shared" si="2"/>
        <v>-0.88600422397362599</v>
      </c>
    </row>
    <row r="13" spans="1:98" x14ac:dyDescent="0.25">
      <c r="A13" t="s">
        <v>17</v>
      </c>
      <c r="B13">
        <v>3666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4268</v>
      </c>
      <c r="K13" t="s">
        <v>94</v>
      </c>
      <c r="L13" s="8" t="str">
        <f>A58</f>
        <v>E2</v>
      </c>
      <c r="M13" s="8">
        <f>B58</f>
        <v>3355</v>
      </c>
      <c r="N13" s="8">
        <f t="shared" si="1"/>
        <v>-3.502807397105033E-2</v>
      </c>
      <c r="O13" s="8">
        <f t="shared" si="2"/>
        <v>-1.4011229588420133</v>
      </c>
    </row>
    <row r="14" spans="1:98" x14ac:dyDescent="0.25">
      <c r="A14" t="s">
        <v>25</v>
      </c>
      <c r="B14">
        <v>4555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3630</v>
      </c>
      <c r="K14" t="s">
        <v>97</v>
      </c>
      <c r="L14" s="8" t="str">
        <f>A70</f>
        <v>F2</v>
      </c>
      <c r="M14" s="8">
        <f>B70</f>
        <v>3444</v>
      </c>
      <c r="N14" s="8">
        <f t="shared" si="1"/>
        <v>1.0817493432236132E-2</v>
      </c>
      <c r="O14" s="8">
        <f t="shared" si="2"/>
        <v>0.43269973728944527</v>
      </c>
    </row>
    <row r="15" spans="1:98" x14ac:dyDescent="0.25">
      <c r="A15" t="s">
        <v>34</v>
      </c>
      <c r="B15">
        <v>3458</v>
      </c>
      <c r="G15">
        <f t="shared" ref="G15" si="3">E15*1.14</f>
        <v>0</v>
      </c>
      <c r="H15" t="str">
        <f>A81</f>
        <v>G1</v>
      </c>
      <c r="I15">
        <f>B81</f>
        <v>3423</v>
      </c>
      <c r="K15" t="s">
        <v>100</v>
      </c>
      <c r="L15" s="8" t="str">
        <f>A82</f>
        <v>G2</v>
      </c>
      <c r="M15" s="8">
        <f>B82</f>
        <v>3489</v>
      </c>
      <c r="N15" s="8">
        <f t="shared" si="1"/>
        <v>3.3997836501313557E-2</v>
      </c>
      <c r="O15" s="8">
        <f t="shared" si="2"/>
        <v>1.3599134600525422</v>
      </c>
    </row>
    <row r="16" spans="1:98" x14ac:dyDescent="0.25">
      <c r="A16" t="s">
        <v>41</v>
      </c>
      <c r="B16">
        <v>3537</v>
      </c>
      <c r="H16" t="s">
        <v>118</v>
      </c>
      <c r="I16">
        <f>SLOPE(I10:I15, G10:G15)</f>
        <v>1953.5644013190313</v>
      </c>
      <c r="K16" t="s">
        <v>103</v>
      </c>
      <c r="L16" s="8" t="str">
        <f>A94</f>
        <v>H2</v>
      </c>
      <c r="M16" s="8">
        <f>B94</f>
        <v>3378</v>
      </c>
      <c r="N16" s="8">
        <f t="shared" si="1"/>
        <v>-2.3180343069077423E-2</v>
      </c>
      <c r="O16" s="8">
        <f t="shared" si="2"/>
        <v>-0.92721372276309699</v>
      </c>
    </row>
    <row r="17" spans="1:15" x14ac:dyDescent="0.25">
      <c r="A17" t="s">
        <v>49</v>
      </c>
      <c r="B17">
        <v>3465</v>
      </c>
      <c r="K17" t="s">
        <v>104</v>
      </c>
      <c r="L17" s="8" t="str">
        <f>A95</f>
        <v>H3</v>
      </c>
      <c r="M17" s="8">
        <f>B95</f>
        <v>3420</v>
      </c>
      <c r="N17" s="8">
        <f t="shared" si="1"/>
        <v>-1.5453562046051615E-3</v>
      </c>
      <c r="O17" s="8">
        <f t="shared" si="2"/>
        <v>-6.1814248184206458E-2</v>
      </c>
    </row>
    <row r="18" spans="1:15" x14ac:dyDescent="0.25">
      <c r="A18" t="s">
        <v>57</v>
      </c>
      <c r="B18">
        <v>3434</v>
      </c>
      <c r="K18" t="s">
        <v>101</v>
      </c>
      <c r="L18" s="8" t="str">
        <f>A83</f>
        <v>G3</v>
      </c>
      <c r="M18" s="8">
        <f>B83</f>
        <v>3597</v>
      </c>
      <c r="N18" s="8">
        <f t="shared" si="1"/>
        <v>8.9630659867099366E-2</v>
      </c>
      <c r="O18" s="8">
        <f t="shared" si="2"/>
        <v>3.5852263946839749</v>
      </c>
    </row>
    <row r="19" spans="1:15" x14ac:dyDescent="0.25">
      <c r="A19" t="s">
        <v>65</v>
      </c>
      <c r="B19">
        <v>51478</v>
      </c>
      <c r="K19" t="s">
        <v>98</v>
      </c>
      <c r="L19" s="8" t="str">
        <f>A71</f>
        <v>F3</v>
      </c>
      <c r="M19" s="8">
        <f>B71</f>
        <v>4152</v>
      </c>
      <c r="N19" s="8">
        <f t="shared" si="1"/>
        <v>0.37552155771905427</v>
      </c>
      <c r="O19" s="8">
        <f t="shared" si="2"/>
        <v>15.020862308762171</v>
      </c>
    </row>
    <row r="20" spans="1:15" x14ac:dyDescent="0.25">
      <c r="A20" t="s">
        <v>73</v>
      </c>
      <c r="B20">
        <v>16012</v>
      </c>
      <c r="K20" t="s">
        <v>95</v>
      </c>
      <c r="L20" s="8" t="str">
        <f>A59</f>
        <v>E3</v>
      </c>
      <c r="M20" s="8">
        <f>B59</f>
        <v>8345</v>
      </c>
      <c r="N20" s="8">
        <f t="shared" si="1"/>
        <v>2.5354144130222016</v>
      </c>
      <c r="O20" s="8">
        <f t="shared" si="2"/>
        <v>101.41657652088807</v>
      </c>
    </row>
    <row r="21" spans="1:15" x14ac:dyDescent="0.25">
      <c r="A21" t="s">
        <v>85</v>
      </c>
      <c r="B21">
        <v>32706</v>
      </c>
      <c r="K21" t="s">
        <v>92</v>
      </c>
      <c r="L21" s="8" t="str">
        <f>A47</f>
        <v>D3</v>
      </c>
      <c r="M21" s="8">
        <f>B47</f>
        <v>38648</v>
      </c>
      <c r="N21" s="8">
        <f t="shared" si="1"/>
        <v>18.145057435738938</v>
      </c>
      <c r="O21" s="8">
        <f t="shared" si="2"/>
        <v>725.80229742955748</v>
      </c>
    </row>
    <row r="22" spans="1:15" x14ac:dyDescent="0.25">
      <c r="A22" t="s">
        <v>86</v>
      </c>
      <c r="B22">
        <v>3421</v>
      </c>
      <c r="K22" t="s">
        <v>89</v>
      </c>
      <c r="L22" s="8" t="str">
        <f>A35</f>
        <v>C3</v>
      </c>
      <c r="M22" s="8">
        <f>B35</f>
        <v>64930</v>
      </c>
      <c r="N22" s="8">
        <f t="shared" si="1"/>
        <v>31.683408025549891</v>
      </c>
      <c r="O22" s="8">
        <f t="shared" si="2"/>
        <v>1267.3363210219957</v>
      </c>
    </row>
    <row r="23" spans="1:15" x14ac:dyDescent="0.25">
      <c r="A23" t="s">
        <v>87</v>
      </c>
      <c r="B23">
        <v>30122</v>
      </c>
      <c r="K23" t="s">
        <v>86</v>
      </c>
      <c r="L23" s="8" t="str">
        <f>A23</f>
        <v>B3</v>
      </c>
      <c r="M23" s="8">
        <f>B23</f>
        <v>30122</v>
      </c>
      <c r="N23" s="8">
        <f t="shared" si="1"/>
        <v>13.753155102251069</v>
      </c>
      <c r="O23" s="8">
        <f t="shared" si="2"/>
        <v>550.12620409004273</v>
      </c>
    </row>
    <row r="24" spans="1:15" x14ac:dyDescent="0.25">
      <c r="A24" t="s">
        <v>10</v>
      </c>
      <c r="B24">
        <v>4968</v>
      </c>
      <c r="K24" t="s">
        <v>83</v>
      </c>
      <c r="L24" s="8" t="str">
        <f>A11</f>
        <v>A3</v>
      </c>
      <c r="M24" s="8">
        <f>B11</f>
        <v>9766</v>
      </c>
      <c r="N24" s="8">
        <f t="shared" si="1"/>
        <v>3.26739813527018</v>
      </c>
      <c r="O24" s="8">
        <f t="shared" si="2"/>
        <v>130.69592541080721</v>
      </c>
    </row>
    <row r="25" spans="1:15" x14ac:dyDescent="0.25">
      <c r="A25" t="s">
        <v>18</v>
      </c>
      <c r="B25">
        <v>3498</v>
      </c>
      <c r="K25" t="s">
        <v>84</v>
      </c>
      <c r="L25" s="8" t="str">
        <f>A12</f>
        <v>A4</v>
      </c>
      <c r="M25" s="8">
        <f>B12</f>
        <v>5922</v>
      </c>
      <c r="N25" s="8">
        <f t="shared" si="1"/>
        <v>1.2872817184360996</v>
      </c>
      <c r="O25" s="8">
        <f t="shared" si="2"/>
        <v>51.491268737443988</v>
      </c>
    </row>
    <row r="26" spans="1:15" x14ac:dyDescent="0.25">
      <c r="A26" t="s">
        <v>26</v>
      </c>
      <c r="B26">
        <v>10660</v>
      </c>
      <c r="K26" t="s">
        <v>87</v>
      </c>
      <c r="L26" s="8" t="str">
        <f>A24</f>
        <v>B4</v>
      </c>
      <c r="M26" s="8">
        <f>B24</f>
        <v>4968</v>
      </c>
      <c r="N26" s="8">
        <f t="shared" si="1"/>
        <v>0.79585844537165817</v>
      </c>
      <c r="O26" s="8">
        <f t="shared" si="2"/>
        <v>31.834337814866327</v>
      </c>
    </row>
    <row r="27" spans="1:15" x14ac:dyDescent="0.25">
      <c r="A27" t="s">
        <v>35</v>
      </c>
      <c r="B27">
        <v>3418</v>
      </c>
      <c r="K27" t="s">
        <v>90</v>
      </c>
      <c r="L27" s="8" t="str">
        <f>A36</f>
        <v>C4</v>
      </c>
      <c r="M27" s="8">
        <f>B36</f>
        <v>4753</v>
      </c>
      <c r="N27" s="8">
        <f t="shared" si="1"/>
        <v>0.68510791737495491</v>
      </c>
      <c r="O27" s="8">
        <f t="shared" si="2"/>
        <v>27.404316694998197</v>
      </c>
    </row>
    <row r="28" spans="1:15" x14ac:dyDescent="0.25">
      <c r="A28" t="s">
        <v>42</v>
      </c>
      <c r="B28">
        <v>5425</v>
      </c>
      <c r="K28" t="s">
        <v>93</v>
      </c>
      <c r="L28" s="8" t="str">
        <f>A48</f>
        <v>D4</v>
      </c>
      <c r="M28" s="8">
        <f>B48</f>
        <v>4235</v>
      </c>
      <c r="N28" s="8">
        <f t="shared" si="1"/>
        <v>0.41827641271313037</v>
      </c>
      <c r="O28" s="8">
        <f t="shared" si="2"/>
        <v>16.731056508525214</v>
      </c>
    </row>
    <row r="29" spans="1:15" x14ac:dyDescent="0.25">
      <c r="A29" t="s">
        <v>50</v>
      </c>
      <c r="B29">
        <v>3427</v>
      </c>
      <c r="K29" t="s">
        <v>96</v>
      </c>
      <c r="L29" s="8" t="str">
        <f>A60</f>
        <v>E4</v>
      </c>
      <c r="M29" s="8">
        <f>B60</f>
        <v>3728</v>
      </c>
      <c r="N29" s="8">
        <f t="shared" si="1"/>
        <v>0.1571112141348581</v>
      </c>
      <c r="O29" s="8">
        <f t="shared" si="2"/>
        <v>6.2844485653943236</v>
      </c>
    </row>
    <row r="30" spans="1:15" x14ac:dyDescent="0.25">
      <c r="A30" t="s">
        <v>58</v>
      </c>
      <c r="B30">
        <v>3436</v>
      </c>
      <c r="K30" t="s">
        <v>99</v>
      </c>
      <c r="L30" s="8" t="str">
        <f>A72</f>
        <v>F4</v>
      </c>
      <c r="M30" s="8">
        <f>B72</f>
        <v>3562</v>
      </c>
      <c r="N30" s="8">
        <f t="shared" si="1"/>
        <v>7.1601504146705811E-2</v>
      </c>
      <c r="O30" s="8">
        <f t="shared" si="2"/>
        <v>2.8640601658682323</v>
      </c>
    </row>
    <row r="31" spans="1:15" x14ac:dyDescent="0.25">
      <c r="A31" t="s">
        <v>66</v>
      </c>
      <c r="B31">
        <v>64856</v>
      </c>
      <c r="K31" t="s">
        <v>102</v>
      </c>
      <c r="L31" s="8" t="str">
        <f>A84</f>
        <v>G4</v>
      </c>
      <c r="M31" s="8">
        <f>B84</f>
        <v>3351</v>
      </c>
      <c r="N31" s="8">
        <f t="shared" si="1"/>
        <v>-3.7088548910523877E-2</v>
      </c>
      <c r="O31" s="8">
        <f t="shared" si="2"/>
        <v>-1.4835419564209551</v>
      </c>
    </row>
    <row r="32" spans="1:15" x14ac:dyDescent="0.25">
      <c r="A32" t="s">
        <v>74</v>
      </c>
      <c r="B32">
        <v>8043</v>
      </c>
      <c r="K32" t="s">
        <v>105</v>
      </c>
      <c r="L32" t="str">
        <f>A96</f>
        <v>H4</v>
      </c>
      <c r="M32">
        <f>B96</f>
        <v>3350</v>
      </c>
      <c r="N32" s="8">
        <f t="shared" si="1"/>
        <v>-3.7603667645392261E-2</v>
      </c>
      <c r="O32" s="8">
        <f t="shared" si="2"/>
        <v>-1.5041467058156903</v>
      </c>
    </row>
    <row r="33" spans="1:15" x14ac:dyDescent="0.25">
      <c r="A33" t="s">
        <v>88</v>
      </c>
      <c r="B33">
        <v>17758</v>
      </c>
      <c r="K33" t="s">
        <v>16</v>
      </c>
      <c r="L33" t="str">
        <f>A97</f>
        <v>H5</v>
      </c>
      <c r="M33">
        <f>B97</f>
        <v>3325</v>
      </c>
      <c r="N33" s="8">
        <f t="shared" si="1"/>
        <v>-5.0481636017101941E-2</v>
      </c>
      <c r="O33" s="8">
        <f t="shared" si="2"/>
        <v>-2.0192654406840775</v>
      </c>
    </row>
    <row r="34" spans="1:15" x14ac:dyDescent="0.25">
      <c r="A34" t="s">
        <v>89</v>
      </c>
      <c r="B34">
        <v>3425</v>
      </c>
      <c r="K34" t="s">
        <v>15</v>
      </c>
      <c r="L34" t="str">
        <f>A85</f>
        <v>G5</v>
      </c>
      <c r="M34">
        <f>B85</f>
        <v>3326</v>
      </c>
      <c r="N34" s="8">
        <f t="shared" si="1"/>
        <v>-4.9966517282233558E-2</v>
      </c>
      <c r="O34" s="8">
        <f t="shared" si="2"/>
        <v>-1.9986606912893423</v>
      </c>
    </row>
    <row r="35" spans="1:15" x14ac:dyDescent="0.25">
      <c r="A35" t="s">
        <v>90</v>
      </c>
      <c r="B35">
        <v>64930</v>
      </c>
      <c r="K35" t="s">
        <v>14</v>
      </c>
      <c r="L35" t="str">
        <f>A73</f>
        <v>F5</v>
      </c>
      <c r="M35">
        <f>B73</f>
        <v>3370</v>
      </c>
      <c r="N35" s="8">
        <f t="shared" si="1"/>
        <v>-2.7301292948024521E-2</v>
      </c>
      <c r="O35" s="8">
        <f t="shared" si="2"/>
        <v>-1.0920517179209808</v>
      </c>
    </row>
    <row r="36" spans="1:15" x14ac:dyDescent="0.25">
      <c r="A36" t="s">
        <v>11</v>
      </c>
      <c r="B36">
        <v>4753</v>
      </c>
      <c r="K36" t="s">
        <v>13</v>
      </c>
      <c r="L36" t="str">
        <f>A61</f>
        <v>E5</v>
      </c>
      <c r="M36">
        <f>B61</f>
        <v>3394</v>
      </c>
      <c r="N36" s="8">
        <f t="shared" si="1"/>
        <v>-1.4938443311183228E-2</v>
      </c>
      <c r="O36" s="8">
        <f t="shared" si="2"/>
        <v>-0.59753773244732911</v>
      </c>
    </row>
    <row r="37" spans="1:15" x14ac:dyDescent="0.25">
      <c r="A37" t="s">
        <v>19</v>
      </c>
      <c r="B37">
        <v>3408</v>
      </c>
      <c r="K37" t="s">
        <v>12</v>
      </c>
      <c r="L37" t="str">
        <f>A49</f>
        <v>D5</v>
      </c>
      <c r="M37">
        <f>B49</f>
        <v>3397</v>
      </c>
      <c r="N37" s="8">
        <f t="shared" si="1"/>
        <v>-1.3393087106578067E-2</v>
      </c>
      <c r="O37" s="8">
        <f t="shared" si="2"/>
        <v>-0.53572348426312266</v>
      </c>
    </row>
    <row r="38" spans="1:15" x14ac:dyDescent="0.25">
      <c r="A38" t="s">
        <v>27</v>
      </c>
      <c r="B38">
        <v>45445</v>
      </c>
      <c r="K38" t="s">
        <v>11</v>
      </c>
      <c r="L38" t="str">
        <f>A37</f>
        <v>C5</v>
      </c>
      <c r="M38">
        <f>B37</f>
        <v>3408</v>
      </c>
      <c r="N38" s="8">
        <f t="shared" si="1"/>
        <v>-7.7267810230258072E-3</v>
      </c>
      <c r="O38" s="8">
        <f t="shared" si="2"/>
        <v>-0.30907124092103228</v>
      </c>
    </row>
    <row r="39" spans="1:15" x14ac:dyDescent="0.25">
      <c r="A39" t="s">
        <v>36</v>
      </c>
      <c r="B39">
        <v>3388</v>
      </c>
      <c r="K39" t="s">
        <v>10</v>
      </c>
      <c r="L39" t="str">
        <f>A25</f>
        <v>B5</v>
      </c>
      <c r="M39">
        <f>B25</f>
        <v>3498</v>
      </c>
      <c r="N39" s="8">
        <f t="shared" si="1"/>
        <v>3.8633905115129041E-2</v>
      </c>
      <c r="O39" s="8">
        <f t="shared" si="2"/>
        <v>1.5453562046051617</v>
      </c>
    </row>
    <row r="40" spans="1:15" x14ac:dyDescent="0.25">
      <c r="A40" t="s">
        <v>43</v>
      </c>
      <c r="B40">
        <v>62142</v>
      </c>
      <c r="K40" t="s">
        <v>9</v>
      </c>
      <c r="L40" t="str">
        <f>A13</f>
        <v>A5</v>
      </c>
      <c r="M40">
        <f>B13</f>
        <v>3666</v>
      </c>
      <c r="N40" s="8">
        <f t="shared" si="1"/>
        <v>0.12517385257301808</v>
      </c>
      <c r="O40" s="8">
        <f t="shared" si="2"/>
        <v>5.006954102920723</v>
      </c>
    </row>
    <row r="41" spans="1:15" x14ac:dyDescent="0.25">
      <c r="A41" t="s">
        <v>51</v>
      </c>
      <c r="B41">
        <v>3398</v>
      </c>
      <c r="K41" t="s">
        <v>17</v>
      </c>
      <c r="L41" t="str">
        <f>A14</f>
        <v>A6</v>
      </c>
      <c r="M41">
        <f>B14</f>
        <v>4555</v>
      </c>
      <c r="N41" s="8">
        <f t="shared" si="1"/>
        <v>0.58311440787101432</v>
      </c>
      <c r="O41" s="8">
        <f t="shared" si="2"/>
        <v>23.324576314840574</v>
      </c>
    </row>
    <row r="42" spans="1:15" x14ac:dyDescent="0.25">
      <c r="A42" t="s">
        <v>59</v>
      </c>
      <c r="B42">
        <v>3362</v>
      </c>
      <c r="K42" t="s">
        <v>18</v>
      </c>
      <c r="L42" t="str">
        <f>A26</f>
        <v>B6</v>
      </c>
      <c r="M42">
        <f>B26</f>
        <v>10660</v>
      </c>
      <c r="N42" s="8">
        <f t="shared" si="1"/>
        <v>3.7279142842425181</v>
      </c>
      <c r="O42" s="8">
        <f t="shared" si="2"/>
        <v>149.11657136970072</v>
      </c>
    </row>
    <row r="43" spans="1:15" x14ac:dyDescent="0.25">
      <c r="A43" t="s">
        <v>67</v>
      </c>
      <c r="B43">
        <v>18745</v>
      </c>
      <c r="K43" t="s">
        <v>19</v>
      </c>
      <c r="L43" t="str">
        <f>A38</f>
        <v>C6</v>
      </c>
      <c r="M43">
        <f>B38</f>
        <v>45445</v>
      </c>
      <c r="N43" s="8">
        <f t="shared" si="1"/>
        <v>21.646319476639366</v>
      </c>
      <c r="O43" s="8">
        <f t="shared" si="2"/>
        <v>865.85277906557462</v>
      </c>
    </row>
    <row r="44" spans="1:15" x14ac:dyDescent="0.25">
      <c r="A44" t="s">
        <v>75</v>
      </c>
      <c r="B44">
        <v>5278</v>
      </c>
      <c r="K44" t="s">
        <v>20</v>
      </c>
      <c r="L44" t="str">
        <f>A50</f>
        <v>D6</v>
      </c>
      <c r="M44">
        <f>B50</f>
        <v>64980</v>
      </c>
      <c r="N44" s="8">
        <f t="shared" si="1"/>
        <v>31.70916396229331</v>
      </c>
      <c r="O44" s="8">
        <f t="shared" si="2"/>
        <v>1268.3665584917323</v>
      </c>
    </row>
    <row r="45" spans="1:15" x14ac:dyDescent="0.25">
      <c r="A45" t="s">
        <v>91</v>
      </c>
      <c r="B45">
        <v>6679</v>
      </c>
      <c r="K45" t="s">
        <v>21</v>
      </c>
      <c r="L45" t="str">
        <f>A62</f>
        <v>E6</v>
      </c>
      <c r="M45">
        <f>B62</f>
        <v>31419</v>
      </c>
      <c r="N45" s="8">
        <f t="shared" si="1"/>
        <v>14.421264101375368</v>
      </c>
      <c r="O45" s="8">
        <f t="shared" si="2"/>
        <v>576.85056405501473</v>
      </c>
    </row>
    <row r="46" spans="1:15" x14ac:dyDescent="0.25">
      <c r="A46" t="s">
        <v>92</v>
      </c>
      <c r="B46">
        <v>3380</v>
      </c>
      <c r="K46" t="s">
        <v>22</v>
      </c>
      <c r="L46" t="str">
        <f>A74</f>
        <v>F6</v>
      </c>
      <c r="M46">
        <f>B74</f>
        <v>10803</v>
      </c>
      <c r="N46" s="8">
        <f t="shared" si="1"/>
        <v>3.8015762633286974</v>
      </c>
      <c r="O46" s="8">
        <f t="shared" si="2"/>
        <v>152.0630505331479</v>
      </c>
    </row>
    <row r="47" spans="1:15" x14ac:dyDescent="0.25">
      <c r="A47" t="s">
        <v>93</v>
      </c>
      <c r="B47">
        <v>38648</v>
      </c>
      <c r="K47" t="s">
        <v>23</v>
      </c>
      <c r="L47" t="str">
        <f>A86</f>
        <v>G6</v>
      </c>
      <c r="M47">
        <f>B86</f>
        <v>6187</v>
      </c>
      <c r="N47" s="8">
        <f t="shared" si="1"/>
        <v>1.4237881831762222</v>
      </c>
      <c r="O47" s="8">
        <f t="shared" si="2"/>
        <v>56.951527327048893</v>
      </c>
    </row>
    <row r="48" spans="1:15" x14ac:dyDescent="0.25">
      <c r="A48" t="s">
        <v>12</v>
      </c>
      <c r="B48">
        <v>4235</v>
      </c>
      <c r="K48" t="s">
        <v>24</v>
      </c>
      <c r="L48" t="str">
        <f>A98</f>
        <v>H6</v>
      </c>
      <c r="M48">
        <f>B98</f>
        <v>5130</v>
      </c>
      <c r="N48" s="8">
        <f t="shared" si="1"/>
        <v>0.87930768042033691</v>
      </c>
      <c r="O48" s="8">
        <f t="shared" si="2"/>
        <v>35.172307216813479</v>
      </c>
    </row>
    <row r="49" spans="1:15" x14ac:dyDescent="0.25">
      <c r="A49" t="s">
        <v>20</v>
      </c>
      <c r="B49">
        <v>3397</v>
      </c>
      <c r="K49" t="s">
        <v>33</v>
      </c>
      <c r="L49" t="str">
        <f>A99</f>
        <v>H7</v>
      </c>
      <c r="M49">
        <f>B99</f>
        <v>4859</v>
      </c>
      <c r="N49" s="8">
        <f t="shared" si="1"/>
        <v>0.73971050327100396</v>
      </c>
      <c r="O49" s="8">
        <f t="shared" si="2"/>
        <v>29.588420130840159</v>
      </c>
    </row>
    <row r="50" spans="1:15" x14ac:dyDescent="0.25">
      <c r="A50" t="s">
        <v>28</v>
      </c>
      <c r="B50">
        <v>64980</v>
      </c>
      <c r="K50" t="s">
        <v>31</v>
      </c>
      <c r="L50" t="str">
        <f>A87</f>
        <v>G7</v>
      </c>
      <c r="M50">
        <f>B87</f>
        <v>4258</v>
      </c>
      <c r="N50" s="8">
        <f t="shared" si="1"/>
        <v>0.43012414361510332</v>
      </c>
      <c r="O50" s="8">
        <f t="shared" si="2"/>
        <v>17.204965744604131</v>
      </c>
    </row>
    <row r="51" spans="1:15" x14ac:dyDescent="0.25">
      <c r="A51" t="s">
        <v>37</v>
      </c>
      <c r="B51">
        <v>3412</v>
      </c>
      <c r="K51" t="s">
        <v>32</v>
      </c>
      <c r="L51" t="str">
        <f>A75</f>
        <v>F7</v>
      </c>
      <c r="M51">
        <f>B75</f>
        <v>3910</v>
      </c>
      <c r="N51" s="8">
        <f t="shared" si="1"/>
        <v>0.25086282388090453</v>
      </c>
      <c r="O51" s="8">
        <f t="shared" si="2"/>
        <v>10.034512955236181</v>
      </c>
    </row>
    <row r="52" spans="1:15" x14ac:dyDescent="0.25">
      <c r="A52" t="s">
        <v>44</v>
      </c>
      <c r="B52">
        <v>64951</v>
      </c>
      <c r="K52" t="s">
        <v>29</v>
      </c>
      <c r="L52" t="str">
        <f>A63</f>
        <v>E7</v>
      </c>
      <c r="M52">
        <f>B63</f>
        <v>3555</v>
      </c>
      <c r="N52" s="8">
        <f t="shared" si="1"/>
        <v>6.7995673002627113E-2</v>
      </c>
      <c r="O52" s="8">
        <f t="shared" si="2"/>
        <v>2.7198269201050844</v>
      </c>
    </row>
    <row r="53" spans="1:15" x14ac:dyDescent="0.25">
      <c r="A53" t="s">
        <v>52</v>
      </c>
      <c r="B53">
        <v>3412</v>
      </c>
      <c r="K53" t="s">
        <v>28</v>
      </c>
      <c r="L53" t="str">
        <f>A51</f>
        <v>D7</v>
      </c>
      <c r="M53">
        <f>B51</f>
        <v>3412</v>
      </c>
      <c r="N53" s="8">
        <f t="shared" si="1"/>
        <v>-5.6663060835522592E-3</v>
      </c>
      <c r="O53" s="8">
        <f t="shared" si="2"/>
        <v>-0.22665224334209036</v>
      </c>
    </row>
    <row r="54" spans="1:15" x14ac:dyDescent="0.25">
      <c r="A54" t="s">
        <v>60</v>
      </c>
      <c r="B54">
        <v>3434</v>
      </c>
      <c r="K54" t="s">
        <v>27</v>
      </c>
      <c r="L54" s="8" t="str">
        <f>A39</f>
        <v>C7</v>
      </c>
      <c r="M54" s="8">
        <f>B39</f>
        <v>3388</v>
      </c>
      <c r="N54" s="8">
        <f t="shared" si="1"/>
        <v>-1.8029155720393552E-2</v>
      </c>
      <c r="O54" s="8">
        <f t="shared" si="2"/>
        <v>-0.72116622881574211</v>
      </c>
    </row>
    <row r="55" spans="1:15" x14ac:dyDescent="0.25">
      <c r="A55" t="s">
        <v>68</v>
      </c>
      <c r="B55">
        <v>5897</v>
      </c>
      <c r="K55" t="s">
        <v>26</v>
      </c>
      <c r="L55" s="8" t="str">
        <f>A27</f>
        <v>B7</v>
      </c>
      <c r="M55" s="8">
        <f>B27</f>
        <v>3418</v>
      </c>
      <c r="N55" s="8">
        <f t="shared" si="1"/>
        <v>-2.5755936743419357E-3</v>
      </c>
      <c r="O55" s="8">
        <f t="shared" si="2"/>
        <v>-0.10302374697367743</v>
      </c>
    </row>
    <row r="56" spans="1:15" x14ac:dyDescent="0.25">
      <c r="A56" t="s">
        <v>76</v>
      </c>
      <c r="B56">
        <v>5153</v>
      </c>
      <c r="K56" t="s">
        <v>25</v>
      </c>
      <c r="L56" s="8" t="str">
        <f>A15</f>
        <v>A7</v>
      </c>
      <c r="M56" s="8">
        <f>B15</f>
        <v>3458</v>
      </c>
      <c r="N56" s="8">
        <f t="shared" si="1"/>
        <v>1.8029155720393552E-2</v>
      </c>
      <c r="O56" s="8">
        <f t="shared" si="2"/>
        <v>0.72116622881574211</v>
      </c>
    </row>
    <row r="57" spans="1:15" x14ac:dyDescent="0.25">
      <c r="A57" t="s">
        <v>94</v>
      </c>
      <c r="B57">
        <v>4268</v>
      </c>
      <c r="K57" t="s">
        <v>34</v>
      </c>
      <c r="L57" s="8" t="str">
        <f>A16</f>
        <v>A8</v>
      </c>
      <c r="M57" s="8">
        <f>B16</f>
        <v>3537</v>
      </c>
      <c r="N57" s="8">
        <f t="shared" si="1"/>
        <v>5.8723535774996137E-2</v>
      </c>
      <c r="O57" s="8">
        <f t="shared" si="2"/>
        <v>2.3489414309998455</v>
      </c>
    </row>
    <row r="58" spans="1:15" x14ac:dyDescent="0.25">
      <c r="A58" t="s">
        <v>95</v>
      </c>
      <c r="B58">
        <v>3355</v>
      </c>
      <c r="K58" t="s">
        <v>35</v>
      </c>
      <c r="L58" s="8" t="str">
        <f>A28</f>
        <v>B8</v>
      </c>
      <c r="M58" s="8">
        <f>B28</f>
        <v>5425</v>
      </c>
      <c r="N58" s="8">
        <f t="shared" si="1"/>
        <v>1.0312677072065111</v>
      </c>
      <c r="O58" s="8">
        <f t="shared" si="2"/>
        <v>41.250708288260441</v>
      </c>
    </row>
    <row r="59" spans="1:15" x14ac:dyDescent="0.25">
      <c r="A59" t="s">
        <v>96</v>
      </c>
      <c r="B59">
        <v>8345</v>
      </c>
      <c r="K59" t="s">
        <v>36</v>
      </c>
      <c r="L59" s="8" t="str">
        <f>A40</f>
        <v>C8</v>
      </c>
      <c r="M59" s="8">
        <f>B40</f>
        <v>62142</v>
      </c>
      <c r="N59" s="8">
        <f t="shared" si="1"/>
        <v>30.247256992736826</v>
      </c>
      <c r="O59" s="8">
        <f t="shared" si="2"/>
        <v>1209.8902797094731</v>
      </c>
    </row>
    <row r="60" spans="1:15" x14ac:dyDescent="0.25">
      <c r="A60" t="s">
        <v>13</v>
      </c>
      <c r="B60">
        <v>3728</v>
      </c>
      <c r="K60" t="s">
        <v>37</v>
      </c>
      <c r="L60" s="8" t="str">
        <f>A52</f>
        <v>D8</v>
      </c>
      <c r="M60" s="8">
        <f>B52</f>
        <v>64951</v>
      </c>
      <c r="N60" s="8">
        <f t="shared" si="1"/>
        <v>31.694225518982126</v>
      </c>
      <c r="O60" s="8">
        <f t="shared" si="2"/>
        <v>1267.769020759285</v>
      </c>
    </row>
    <row r="61" spans="1:15" x14ac:dyDescent="0.25">
      <c r="A61" t="s">
        <v>21</v>
      </c>
      <c r="B61">
        <v>3394</v>
      </c>
      <c r="K61" t="s">
        <v>38</v>
      </c>
      <c r="L61" s="8" t="str">
        <f>A64</f>
        <v>E8</v>
      </c>
      <c r="M61" s="8">
        <f>B64</f>
        <v>12649</v>
      </c>
      <c r="N61" s="8">
        <f t="shared" si="1"/>
        <v>4.7524854478957401</v>
      </c>
      <c r="O61" s="8">
        <f t="shared" si="2"/>
        <v>190.0994179158296</v>
      </c>
    </row>
    <row r="62" spans="1:15" x14ac:dyDescent="0.25">
      <c r="A62" t="s">
        <v>29</v>
      </c>
      <c r="B62">
        <v>31419</v>
      </c>
      <c r="K62" t="s">
        <v>30</v>
      </c>
      <c r="L62" s="8" t="str">
        <f>A76</f>
        <v>F8</v>
      </c>
      <c r="M62" s="8">
        <f>B76</f>
        <v>6939</v>
      </c>
      <c r="N62" s="8">
        <f t="shared" si="1"/>
        <v>1.8111574717972494</v>
      </c>
      <c r="O62" s="8">
        <f t="shared" si="2"/>
        <v>72.446298871889979</v>
      </c>
    </row>
    <row r="63" spans="1:15" x14ac:dyDescent="0.25">
      <c r="A63" t="s">
        <v>38</v>
      </c>
      <c r="B63">
        <v>3555</v>
      </c>
      <c r="K63" t="s">
        <v>39</v>
      </c>
      <c r="L63" s="8" t="str">
        <f>A88</f>
        <v>G8</v>
      </c>
      <c r="M63" s="8">
        <f>B88</f>
        <v>5671</v>
      </c>
      <c r="N63" s="8">
        <f t="shared" si="1"/>
        <v>1.1579869159841343</v>
      </c>
      <c r="O63" s="8">
        <f t="shared" si="2"/>
        <v>46.319476639365369</v>
      </c>
    </row>
    <row r="64" spans="1:15" x14ac:dyDescent="0.25">
      <c r="A64" t="s">
        <v>45</v>
      </c>
      <c r="B64">
        <v>12649</v>
      </c>
      <c r="K64" t="s">
        <v>40</v>
      </c>
      <c r="L64" s="8" t="str">
        <f>A100</f>
        <v>H8</v>
      </c>
      <c r="M64" s="8">
        <f>B100</f>
        <v>4040</v>
      </c>
      <c r="N64" s="8">
        <f t="shared" si="1"/>
        <v>0.31782825941379489</v>
      </c>
      <c r="O64" s="8">
        <f t="shared" si="2"/>
        <v>12.713130376551796</v>
      </c>
    </row>
    <row r="65" spans="1:15" x14ac:dyDescent="0.25">
      <c r="A65" t="s">
        <v>53</v>
      </c>
      <c r="B65">
        <v>3466</v>
      </c>
      <c r="K65" t="s">
        <v>48</v>
      </c>
      <c r="L65" s="8" t="str">
        <f>A101</f>
        <v>H9</v>
      </c>
      <c r="M65" s="8">
        <f>B101</f>
        <v>3553</v>
      </c>
      <c r="N65" s="8">
        <f t="shared" si="1"/>
        <v>6.6965435532890333E-2</v>
      </c>
      <c r="O65" s="8">
        <f t="shared" si="2"/>
        <v>2.6786174213156135</v>
      </c>
    </row>
    <row r="66" spans="1:15" x14ac:dyDescent="0.25">
      <c r="A66" t="s">
        <v>61</v>
      </c>
      <c r="B66">
        <v>3373</v>
      </c>
      <c r="K66" t="s">
        <v>47</v>
      </c>
      <c r="L66" s="8" t="str">
        <f>A89</f>
        <v>G9</v>
      </c>
      <c r="M66" s="8">
        <f>B89</f>
        <v>3479</v>
      </c>
      <c r="N66" s="8">
        <f t="shared" si="1"/>
        <v>2.8846649152629682E-2</v>
      </c>
      <c r="O66" s="8">
        <f t="shared" si="2"/>
        <v>1.1538659661051873</v>
      </c>
    </row>
    <row r="67" spans="1:15" x14ac:dyDescent="0.25">
      <c r="A67" t="s">
        <v>69</v>
      </c>
      <c r="B67">
        <v>3770</v>
      </c>
      <c r="K67" t="s">
        <v>46</v>
      </c>
      <c r="L67" s="8" t="str">
        <f>A77</f>
        <v>F9</v>
      </c>
      <c r="M67" s="8">
        <f>B77</f>
        <v>3444</v>
      </c>
      <c r="N67" s="8">
        <f t="shared" si="1"/>
        <v>1.0817493432236132E-2</v>
      </c>
      <c r="O67" s="8">
        <f t="shared" si="2"/>
        <v>0.43269973728944527</v>
      </c>
    </row>
    <row r="68" spans="1:15" x14ac:dyDescent="0.25">
      <c r="A68" t="s">
        <v>77</v>
      </c>
      <c r="B68">
        <v>5361</v>
      </c>
      <c r="K68" t="s">
        <v>45</v>
      </c>
      <c r="L68" s="8" t="str">
        <f>A65</f>
        <v>E9</v>
      </c>
      <c r="M68" s="8">
        <f>B65</f>
        <v>3466</v>
      </c>
      <c r="N68" s="8">
        <f t="shared" si="1"/>
        <v>2.215010559934065E-2</v>
      </c>
      <c r="O68" s="8">
        <f t="shared" si="2"/>
        <v>0.88600422397362599</v>
      </c>
    </row>
    <row r="69" spans="1:15" x14ac:dyDescent="0.25">
      <c r="A69" t="s">
        <v>97</v>
      </c>
      <c r="B69">
        <v>3630</v>
      </c>
      <c r="K69" t="s">
        <v>44</v>
      </c>
      <c r="L69" s="8" t="str">
        <f>A53</f>
        <v>D9</v>
      </c>
      <c r="M69" s="8">
        <f>B53</f>
        <v>3412</v>
      </c>
      <c r="N69" s="8">
        <f t="shared" si="1"/>
        <v>-5.6663060835522592E-3</v>
      </c>
      <c r="O69" s="8">
        <f t="shared" si="2"/>
        <v>-0.22665224334209036</v>
      </c>
    </row>
    <row r="70" spans="1:15" x14ac:dyDescent="0.25">
      <c r="A70" t="s">
        <v>98</v>
      </c>
      <c r="B70">
        <v>3444</v>
      </c>
      <c r="K70" t="s">
        <v>43</v>
      </c>
      <c r="L70" s="8" t="str">
        <f>A41</f>
        <v>C9</v>
      </c>
      <c r="M70" s="8">
        <f>B41</f>
        <v>3398</v>
      </c>
      <c r="N70" s="8">
        <f t="shared" si="1"/>
        <v>-1.2877968371709679E-2</v>
      </c>
      <c r="O70" s="8">
        <f t="shared" si="2"/>
        <v>-0.51511873486838711</v>
      </c>
    </row>
    <row r="71" spans="1:15" x14ac:dyDescent="0.25">
      <c r="A71" t="s">
        <v>99</v>
      </c>
      <c r="B71">
        <v>4152</v>
      </c>
      <c r="K71" t="s">
        <v>42</v>
      </c>
      <c r="L71" s="8" t="str">
        <f>A29</f>
        <v>B9</v>
      </c>
      <c r="M71" s="8">
        <f>B29</f>
        <v>3427</v>
      </c>
      <c r="N71" s="8">
        <f t="shared" si="1"/>
        <v>2.0604749394735485E-3</v>
      </c>
      <c r="O71" s="8">
        <f t="shared" si="2"/>
        <v>8.2418997578941944E-2</v>
      </c>
    </row>
    <row r="72" spans="1:15" x14ac:dyDescent="0.25">
      <c r="A72" t="s">
        <v>14</v>
      </c>
      <c r="B72">
        <v>3562</v>
      </c>
      <c r="K72" t="s">
        <v>41</v>
      </c>
      <c r="L72" s="8" t="str">
        <f>A17</f>
        <v>A9</v>
      </c>
      <c r="M72" s="8">
        <f>B17</f>
        <v>3465</v>
      </c>
      <c r="N72" s="8">
        <f t="shared" si="1"/>
        <v>2.1634986864472263E-2</v>
      </c>
      <c r="O72" s="8">
        <f t="shared" si="2"/>
        <v>0.86539947457889055</v>
      </c>
    </row>
    <row r="73" spans="1:15" x14ac:dyDescent="0.25">
      <c r="A73" t="s">
        <v>22</v>
      </c>
      <c r="B73">
        <v>3370</v>
      </c>
      <c r="K73" t="s">
        <v>49</v>
      </c>
      <c r="L73" s="8" t="str">
        <f>A18</f>
        <v>A10</v>
      </c>
      <c r="M73" s="8">
        <f>B18</f>
        <v>3434</v>
      </c>
      <c r="N73" s="8">
        <f t="shared" si="1"/>
        <v>5.6663060835522592E-3</v>
      </c>
      <c r="O73" s="8">
        <f t="shared" si="2"/>
        <v>0.22665224334209036</v>
      </c>
    </row>
    <row r="74" spans="1:15" x14ac:dyDescent="0.25">
      <c r="A74" t="s">
        <v>32</v>
      </c>
      <c r="B74">
        <v>10803</v>
      </c>
      <c r="K74" t="s">
        <v>50</v>
      </c>
      <c r="L74" s="8" t="str">
        <f>A30</f>
        <v>B10</v>
      </c>
      <c r="M74" s="8">
        <f>B30</f>
        <v>3436</v>
      </c>
      <c r="N74" s="8">
        <f t="shared" ref="N74:N96" si="4">(M74-I$15)/1941.3</f>
        <v>6.6965435532890336E-3</v>
      </c>
      <c r="O74" s="8">
        <f t="shared" ref="O74:O96" si="5">N74*40</f>
        <v>0.26786174213156133</v>
      </c>
    </row>
    <row r="75" spans="1:15" x14ac:dyDescent="0.25">
      <c r="A75" t="s">
        <v>30</v>
      </c>
      <c r="B75">
        <v>3910</v>
      </c>
      <c r="K75" t="s">
        <v>51</v>
      </c>
      <c r="L75" s="8" t="str">
        <f>A42</f>
        <v>C10</v>
      </c>
      <c r="M75" s="8">
        <f>B42</f>
        <v>3362</v>
      </c>
      <c r="N75" s="8">
        <f t="shared" si="4"/>
        <v>-3.1422242826971619E-2</v>
      </c>
      <c r="O75" s="8">
        <f t="shared" si="5"/>
        <v>-1.2568897130788648</v>
      </c>
    </row>
    <row r="76" spans="1:15" x14ac:dyDescent="0.25">
      <c r="A76" t="s">
        <v>46</v>
      </c>
      <c r="B76">
        <v>6939</v>
      </c>
      <c r="K76" t="s">
        <v>52</v>
      </c>
      <c r="L76" t="str">
        <f>A54</f>
        <v>D10</v>
      </c>
      <c r="M76">
        <f>B54</f>
        <v>3434</v>
      </c>
      <c r="N76" s="8">
        <f t="shared" si="4"/>
        <v>5.6663060835522592E-3</v>
      </c>
      <c r="O76" s="8">
        <f t="shared" si="5"/>
        <v>0.22665224334209036</v>
      </c>
    </row>
    <row r="77" spans="1:15" x14ac:dyDescent="0.25">
      <c r="A77" t="s">
        <v>54</v>
      </c>
      <c r="B77">
        <v>3444</v>
      </c>
      <c r="K77" t="s">
        <v>53</v>
      </c>
      <c r="L77" t="str">
        <f>A66</f>
        <v>E10</v>
      </c>
      <c r="M77">
        <f>B66</f>
        <v>3373</v>
      </c>
      <c r="N77" s="8">
        <f t="shared" si="4"/>
        <v>-2.5755936743419357E-2</v>
      </c>
      <c r="O77" s="8">
        <f t="shared" si="5"/>
        <v>-1.0302374697367742</v>
      </c>
    </row>
    <row r="78" spans="1:15" x14ac:dyDescent="0.25">
      <c r="A78" t="s">
        <v>62</v>
      </c>
      <c r="B78">
        <v>3416</v>
      </c>
      <c r="K78" t="s">
        <v>54</v>
      </c>
      <c r="L78" t="str">
        <f>A78</f>
        <v>F10</v>
      </c>
      <c r="M78">
        <f>B78</f>
        <v>3416</v>
      </c>
      <c r="N78" s="8">
        <f t="shared" si="4"/>
        <v>-3.6058311440787102E-3</v>
      </c>
      <c r="O78" s="8">
        <f t="shared" si="5"/>
        <v>-0.14423324576314842</v>
      </c>
    </row>
    <row r="79" spans="1:15" x14ac:dyDescent="0.25">
      <c r="A79" t="s">
        <v>70</v>
      </c>
      <c r="B79">
        <v>3458</v>
      </c>
      <c r="K79" t="s">
        <v>55</v>
      </c>
      <c r="L79" t="str">
        <f>A90</f>
        <v>G10</v>
      </c>
      <c r="M79">
        <f>B90</f>
        <v>3410</v>
      </c>
      <c r="N79" s="8">
        <f t="shared" si="4"/>
        <v>-6.6965435532890336E-3</v>
      </c>
      <c r="O79" s="8">
        <f t="shared" si="5"/>
        <v>-0.26786174213156133</v>
      </c>
    </row>
    <row r="80" spans="1:15" x14ac:dyDescent="0.25">
      <c r="A80" t="s">
        <v>78</v>
      </c>
      <c r="B80">
        <v>4116</v>
      </c>
      <c r="K80" t="s">
        <v>56</v>
      </c>
      <c r="L80" t="str">
        <f>A102</f>
        <v>H10</v>
      </c>
      <c r="M80">
        <f>B102</f>
        <v>3411</v>
      </c>
      <c r="N80" s="8">
        <f t="shared" si="4"/>
        <v>-6.181424818420646E-3</v>
      </c>
      <c r="O80" s="8">
        <f t="shared" si="5"/>
        <v>-0.24725699273682583</v>
      </c>
    </row>
    <row r="81" spans="1:15" x14ac:dyDescent="0.25">
      <c r="A81" t="s">
        <v>100</v>
      </c>
      <c r="B81">
        <v>3423</v>
      </c>
      <c r="K81" t="s">
        <v>64</v>
      </c>
      <c r="L81" t="str">
        <f>A103</f>
        <v>H11</v>
      </c>
      <c r="M81">
        <f>B103</f>
        <v>3407</v>
      </c>
      <c r="N81" s="8">
        <f t="shared" si="4"/>
        <v>-8.241899757894194E-3</v>
      </c>
      <c r="O81" s="8">
        <f t="shared" si="5"/>
        <v>-0.32967599031576778</v>
      </c>
    </row>
    <row r="82" spans="1:15" x14ac:dyDescent="0.25">
      <c r="A82" t="s">
        <v>101</v>
      </c>
      <c r="B82">
        <v>3489</v>
      </c>
      <c r="K82" t="s">
        <v>63</v>
      </c>
      <c r="L82" t="str">
        <f>A91</f>
        <v>G11</v>
      </c>
      <c r="M82">
        <f>B91</f>
        <v>3457</v>
      </c>
      <c r="N82" s="8">
        <f t="shared" si="4"/>
        <v>1.7514036985525165E-2</v>
      </c>
      <c r="O82" s="8">
        <f t="shared" si="5"/>
        <v>0.70056147942100666</v>
      </c>
    </row>
    <row r="83" spans="1:15" x14ac:dyDescent="0.25">
      <c r="A83" t="s">
        <v>102</v>
      </c>
      <c r="B83">
        <v>3597</v>
      </c>
      <c r="K83" t="s">
        <v>62</v>
      </c>
      <c r="L83" t="str">
        <f>A79</f>
        <v>F11</v>
      </c>
      <c r="M83">
        <f>B79</f>
        <v>3458</v>
      </c>
      <c r="N83" s="8">
        <f t="shared" si="4"/>
        <v>1.8029155720393552E-2</v>
      </c>
      <c r="O83" s="8">
        <f t="shared" si="5"/>
        <v>0.72116622881574211</v>
      </c>
    </row>
    <row r="84" spans="1:15" x14ac:dyDescent="0.25">
      <c r="A84" t="s">
        <v>15</v>
      </c>
      <c r="B84">
        <v>3351</v>
      </c>
      <c r="K84" t="s">
        <v>61</v>
      </c>
      <c r="L84" t="str">
        <f>A67</f>
        <v>E11</v>
      </c>
      <c r="M84">
        <f>B67</f>
        <v>3770</v>
      </c>
      <c r="N84" s="8">
        <f t="shared" si="4"/>
        <v>0.17874620099933036</v>
      </c>
      <c r="O84" s="8">
        <f t="shared" si="5"/>
        <v>7.1498480399732145</v>
      </c>
    </row>
    <row r="85" spans="1:15" x14ac:dyDescent="0.25">
      <c r="A85" t="s">
        <v>23</v>
      </c>
      <c r="B85">
        <v>3326</v>
      </c>
      <c r="K85" t="s">
        <v>60</v>
      </c>
      <c r="L85" t="str">
        <f>A55</f>
        <v>D11</v>
      </c>
      <c r="M85">
        <f>B55</f>
        <v>5897</v>
      </c>
      <c r="N85" s="8">
        <f t="shared" si="4"/>
        <v>1.2744037500643899</v>
      </c>
      <c r="O85" s="8">
        <f t="shared" si="5"/>
        <v>50.976150002575594</v>
      </c>
    </row>
    <row r="86" spans="1:15" x14ac:dyDescent="0.25">
      <c r="A86" t="s">
        <v>31</v>
      </c>
      <c r="B86">
        <v>6187</v>
      </c>
      <c r="K86" t="s">
        <v>59</v>
      </c>
      <c r="L86" t="str">
        <f>A43</f>
        <v>C11</v>
      </c>
      <c r="M86">
        <f>B43</f>
        <v>18745</v>
      </c>
      <c r="N86" s="8">
        <f t="shared" si="4"/>
        <v>7.8926492556534287</v>
      </c>
      <c r="O86" s="8">
        <f t="shared" si="5"/>
        <v>315.70597022613714</v>
      </c>
    </row>
    <row r="87" spans="1:15" x14ac:dyDescent="0.25">
      <c r="A87" t="s">
        <v>39</v>
      </c>
      <c r="B87">
        <v>4258</v>
      </c>
      <c r="K87" t="s">
        <v>58</v>
      </c>
      <c r="L87" t="str">
        <f>A31</f>
        <v>B11</v>
      </c>
      <c r="M87">
        <f>B31</f>
        <v>64856</v>
      </c>
      <c r="N87" s="8">
        <f t="shared" si="4"/>
        <v>31.645289239169628</v>
      </c>
      <c r="O87" s="8">
        <f t="shared" si="5"/>
        <v>1265.8115695667852</v>
      </c>
    </row>
    <row r="88" spans="1:15" x14ac:dyDescent="0.25">
      <c r="A88" t="s">
        <v>47</v>
      </c>
      <c r="B88">
        <v>5671</v>
      </c>
      <c r="K88" t="s">
        <v>57</v>
      </c>
      <c r="L88" t="str">
        <f>A19</f>
        <v>A11</v>
      </c>
      <c r="M88">
        <f>B19</f>
        <v>51478</v>
      </c>
      <c r="N88" s="8">
        <f t="shared" si="4"/>
        <v>24.754030804100346</v>
      </c>
      <c r="O88" s="8">
        <f t="shared" si="5"/>
        <v>990.16123216401388</v>
      </c>
    </row>
    <row r="89" spans="1:15" x14ac:dyDescent="0.25">
      <c r="A89" t="s">
        <v>55</v>
      </c>
      <c r="B89">
        <v>3479</v>
      </c>
      <c r="K89" t="s">
        <v>65</v>
      </c>
      <c r="L89" t="str">
        <f>A20</f>
        <v>A12</v>
      </c>
      <c r="M89">
        <f>B20</f>
        <v>16012</v>
      </c>
      <c r="N89" s="8">
        <f t="shared" si="4"/>
        <v>6.4848297532581265</v>
      </c>
      <c r="O89" s="8">
        <f t="shared" si="5"/>
        <v>259.39319013032508</v>
      </c>
    </row>
    <row r="90" spans="1:15" x14ac:dyDescent="0.25">
      <c r="A90" t="s">
        <v>63</v>
      </c>
      <c r="B90">
        <v>3410</v>
      </c>
      <c r="K90" t="s">
        <v>66</v>
      </c>
      <c r="L90" t="str">
        <f>A32</f>
        <v>B12</v>
      </c>
      <c r="M90">
        <f>B32</f>
        <v>8043</v>
      </c>
      <c r="N90" s="8">
        <f t="shared" si="4"/>
        <v>2.3798485550919488</v>
      </c>
      <c r="O90" s="8">
        <f t="shared" si="5"/>
        <v>95.193942203677949</v>
      </c>
    </row>
    <row r="91" spans="1:15" x14ac:dyDescent="0.25">
      <c r="A91" t="s">
        <v>71</v>
      </c>
      <c r="B91">
        <v>3457</v>
      </c>
      <c r="K91" t="s">
        <v>67</v>
      </c>
      <c r="L91" t="str">
        <f>A44</f>
        <v>C12</v>
      </c>
      <c r="M91">
        <f>B44</f>
        <v>5278</v>
      </c>
      <c r="N91" s="8">
        <f t="shared" si="4"/>
        <v>0.95554525318085826</v>
      </c>
      <c r="O91" s="8">
        <f t="shared" si="5"/>
        <v>38.221810127234328</v>
      </c>
    </row>
    <row r="92" spans="1:15" x14ac:dyDescent="0.25">
      <c r="A92" t="s">
        <v>79</v>
      </c>
      <c r="B92">
        <v>3702</v>
      </c>
      <c r="K92" t="s">
        <v>68</v>
      </c>
      <c r="L92" t="str">
        <f>A56</f>
        <v>D12</v>
      </c>
      <c r="M92">
        <f>B56</f>
        <v>5153</v>
      </c>
      <c r="N92" s="8">
        <f t="shared" si="4"/>
        <v>0.8911554113223098</v>
      </c>
      <c r="O92" s="8">
        <f t="shared" si="5"/>
        <v>35.646216452892389</v>
      </c>
    </row>
    <row r="93" spans="1:15" x14ac:dyDescent="0.25">
      <c r="A93" t="s">
        <v>103</v>
      </c>
      <c r="B93">
        <v>3369</v>
      </c>
      <c r="K93" t="s">
        <v>69</v>
      </c>
      <c r="L93" t="str">
        <f>A68</f>
        <v>E12</v>
      </c>
      <c r="M93">
        <f>B68</f>
        <v>5361</v>
      </c>
      <c r="N93" s="8">
        <f t="shared" si="4"/>
        <v>0.99830010817493431</v>
      </c>
      <c r="O93" s="8">
        <f t="shared" si="5"/>
        <v>39.932004326997372</v>
      </c>
    </row>
    <row r="94" spans="1:15" x14ac:dyDescent="0.25">
      <c r="A94" t="s">
        <v>104</v>
      </c>
      <c r="B94">
        <v>3378</v>
      </c>
      <c r="K94" t="s">
        <v>70</v>
      </c>
      <c r="L94" t="str">
        <f>A80</f>
        <v>F12</v>
      </c>
      <c r="M94">
        <f>B80</f>
        <v>4116</v>
      </c>
      <c r="N94" s="8">
        <f t="shared" si="4"/>
        <v>0.3569772832637923</v>
      </c>
      <c r="O94" s="8">
        <f t="shared" si="5"/>
        <v>14.279091330551692</v>
      </c>
    </row>
    <row r="95" spans="1:15" x14ac:dyDescent="0.25">
      <c r="A95" t="s">
        <v>105</v>
      </c>
      <c r="B95">
        <v>3420</v>
      </c>
      <c r="K95" t="s">
        <v>71</v>
      </c>
      <c r="L95" t="str">
        <f>A92</f>
        <v>G12</v>
      </c>
      <c r="M95">
        <f>B92</f>
        <v>3702</v>
      </c>
      <c r="N95" s="8">
        <f t="shared" si="4"/>
        <v>0.14371812702828002</v>
      </c>
      <c r="O95" s="8">
        <f t="shared" si="5"/>
        <v>5.7487250811312007</v>
      </c>
    </row>
    <row r="96" spans="1:15" x14ac:dyDescent="0.25">
      <c r="A96" t="s">
        <v>16</v>
      </c>
      <c r="B96">
        <v>3350</v>
      </c>
      <c r="K96" t="s">
        <v>72</v>
      </c>
      <c r="L96" t="str">
        <f>A104</f>
        <v>H12</v>
      </c>
      <c r="M96">
        <f>B104</f>
        <v>3538</v>
      </c>
      <c r="N96" s="8">
        <f t="shared" si="4"/>
        <v>5.9238654509864527E-2</v>
      </c>
      <c r="O96" s="8">
        <f t="shared" si="5"/>
        <v>2.3695461803945812</v>
      </c>
    </row>
    <row r="97" spans="1:2" x14ac:dyDescent="0.25">
      <c r="A97" t="s">
        <v>24</v>
      </c>
      <c r="B97">
        <v>3325</v>
      </c>
    </row>
    <row r="98" spans="1:2" x14ac:dyDescent="0.25">
      <c r="A98" t="s">
        <v>33</v>
      </c>
      <c r="B98">
        <v>5130</v>
      </c>
    </row>
    <row r="99" spans="1:2" x14ac:dyDescent="0.25">
      <c r="A99" t="s">
        <v>40</v>
      </c>
      <c r="B99">
        <v>4859</v>
      </c>
    </row>
    <row r="100" spans="1:2" x14ac:dyDescent="0.25">
      <c r="A100" t="s">
        <v>48</v>
      </c>
      <c r="B100">
        <v>4040</v>
      </c>
    </row>
    <row r="101" spans="1:2" x14ac:dyDescent="0.25">
      <c r="A101" t="s">
        <v>56</v>
      </c>
      <c r="B101">
        <v>3553</v>
      </c>
    </row>
    <row r="102" spans="1:2" x14ac:dyDescent="0.25">
      <c r="A102" t="s">
        <v>64</v>
      </c>
      <c r="B102">
        <v>3411</v>
      </c>
    </row>
    <row r="103" spans="1:2" x14ac:dyDescent="0.25">
      <c r="A103" t="s">
        <v>72</v>
      </c>
      <c r="B103">
        <v>3407</v>
      </c>
    </row>
    <row r="104" spans="1:2" x14ac:dyDescent="0.25">
      <c r="A104" t="s">
        <v>80</v>
      </c>
      <c r="B104">
        <v>3538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topLeftCell="D13" workbookViewId="0">
      <selection activeCell="K4" sqref="K4"/>
    </sheetView>
  </sheetViews>
  <sheetFormatPr defaultRowHeight="12.5" x14ac:dyDescent="0.25"/>
  <cols>
    <col min="11" max="11" width="24.453125" customWidth="1"/>
    <col min="12" max="12" width="15.81640625" customWidth="1"/>
  </cols>
  <sheetData>
    <row r="1" spans="1:98" x14ac:dyDescent="0.25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5">
      <c r="B2">
        <v>1</v>
      </c>
      <c r="C2">
        <v>65026</v>
      </c>
      <c r="D2">
        <v>3324</v>
      </c>
      <c r="E2">
        <v>9613</v>
      </c>
      <c r="F2">
        <v>5771</v>
      </c>
      <c r="G2">
        <v>3550</v>
      </c>
      <c r="H2">
        <v>4485</v>
      </c>
      <c r="I2">
        <v>3353</v>
      </c>
      <c r="J2">
        <v>3453</v>
      </c>
      <c r="K2">
        <v>3378</v>
      </c>
      <c r="L2">
        <v>3403</v>
      </c>
      <c r="M2">
        <v>50749</v>
      </c>
      <c r="N2">
        <v>15996</v>
      </c>
      <c r="O2">
        <v>33066</v>
      </c>
      <c r="P2">
        <v>3326</v>
      </c>
      <c r="Q2">
        <v>30228</v>
      </c>
      <c r="R2">
        <v>4879</v>
      </c>
      <c r="S2">
        <v>3417</v>
      </c>
      <c r="T2">
        <v>10489</v>
      </c>
      <c r="U2">
        <v>3337</v>
      </c>
      <c r="V2">
        <v>5435</v>
      </c>
      <c r="W2">
        <v>3370</v>
      </c>
      <c r="X2">
        <v>3320</v>
      </c>
      <c r="Y2">
        <v>64815</v>
      </c>
      <c r="Z2">
        <v>7861</v>
      </c>
      <c r="AA2">
        <v>17669</v>
      </c>
      <c r="AB2">
        <v>3310</v>
      </c>
      <c r="AC2">
        <v>64928</v>
      </c>
      <c r="AD2">
        <v>4718</v>
      </c>
      <c r="AE2">
        <v>3323</v>
      </c>
      <c r="AF2">
        <v>45787</v>
      </c>
      <c r="AG2">
        <v>3346</v>
      </c>
      <c r="AH2">
        <v>60377</v>
      </c>
      <c r="AI2">
        <v>3314</v>
      </c>
      <c r="AJ2">
        <v>3361</v>
      </c>
      <c r="AK2">
        <v>18407</v>
      </c>
      <c r="AL2">
        <v>5158</v>
      </c>
      <c r="AM2">
        <v>6720</v>
      </c>
      <c r="AN2">
        <v>3381</v>
      </c>
      <c r="AO2">
        <v>37869</v>
      </c>
      <c r="AP2">
        <v>4144</v>
      </c>
      <c r="AQ2">
        <v>3308</v>
      </c>
      <c r="AR2">
        <v>64967</v>
      </c>
      <c r="AS2">
        <v>3343</v>
      </c>
      <c r="AT2">
        <v>64918</v>
      </c>
      <c r="AU2">
        <v>3358</v>
      </c>
      <c r="AV2">
        <v>3309</v>
      </c>
      <c r="AW2">
        <v>5680</v>
      </c>
      <c r="AX2">
        <v>4920</v>
      </c>
      <c r="AY2">
        <v>4173</v>
      </c>
      <c r="AZ2">
        <v>3294</v>
      </c>
      <c r="BA2">
        <v>8168</v>
      </c>
      <c r="BB2">
        <v>3645</v>
      </c>
      <c r="BC2">
        <v>3318</v>
      </c>
      <c r="BD2">
        <v>30554</v>
      </c>
      <c r="BE2">
        <v>3469</v>
      </c>
      <c r="BF2">
        <v>12750</v>
      </c>
      <c r="BG2">
        <v>3441</v>
      </c>
      <c r="BH2">
        <v>3319</v>
      </c>
      <c r="BI2">
        <v>3668</v>
      </c>
      <c r="BJ2">
        <v>5147</v>
      </c>
      <c r="BK2">
        <v>3564</v>
      </c>
      <c r="BL2">
        <v>3339</v>
      </c>
      <c r="BM2">
        <v>4063</v>
      </c>
      <c r="BN2">
        <v>3492</v>
      </c>
      <c r="BO2">
        <v>3300</v>
      </c>
      <c r="BP2">
        <v>10526</v>
      </c>
      <c r="BQ2">
        <v>3770</v>
      </c>
      <c r="BR2">
        <v>6714</v>
      </c>
      <c r="BS2">
        <v>3394</v>
      </c>
      <c r="BT2">
        <v>3325</v>
      </c>
      <c r="BU2">
        <v>3501</v>
      </c>
      <c r="BV2">
        <v>4032</v>
      </c>
      <c r="BW2">
        <v>3388</v>
      </c>
      <c r="BX2">
        <v>3410</v>
      </c>
      <c r="BY2">
        <v>3529</v>
      </c>
      <c r="BZ2">
        <v>3308</v>
      </c>
      <c r="CA2">
        <v>3313</v>
      </c>
      <c r="CB2">
        <v>6143</v>
      </c>
      <c r="CC2">
        <v>4326</v>
      </c>
      <c r="CD2">
        <v>5640</v>
      </c>
      <c r="CE2">
        <v>3462</v>
      </c>
      <c r="CF2">
        <v>3382</v>
      </c>
      <c r="CG2">
        <v>3403</v>
      </c>
      <c r="CH2">
        <v>3651</v>
      </c>
      <c r="CI2">
        <v>3397</v>
      </c>
      <c r="CJ2">
        <v>3373</v>
      </c>
      <c r="CK2">
        <v>3396</v>
      </c>
      <c r="CL2">
        <v>3319</v>
      </c>
      <c r="CM2">
        <v>3318</v>
      </c>
      <c r="CN2">
        <v>5061</v>
      </c>
      <c r="CO2">
        <v>4937</v>
      </c>
      <c r="CP2">
        <v>3982</v>
      </c>
      <c r="CQ2">
        <v>3555</v>
      </c>
      <c r="CR2">
        <v>3330</v>
      </c>
      <c r="CS2">
        <v>3391</v>
      </c>
      <c r="CT2">
        <v>3484</v>
      </c>
    </row>
    <row r="7" spans="1:98" ht="17.5" x14ac:dyDescent="0.35">
      <c r="N7" s="4" t="s">
        <v>110</v>
      </c>
    </row>
    <row r="8" spans="1:98" x14ac:dyDescent="0.25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117</v>
      </c>
    </row>
    <row r="9" spans="1:98" x14ac:dyDescent="0.25">
      <c r="A9" t="s">
        <v>82</v>
      </c>
      <c r="B9">
        <v>65026</v>
      </c>
      <c r="G9">
        <f>'Plate 1'!G9</f>
        <v>30</v>
      </c>
      <c r="H9" t="str">
        <f t="shared" ref="H9:I9" si="0">A9</f>
        <v>A1</v>
      </c>
      <c r="I9">
        <f t="shared" si="0"/>
        <v>65026</v>
      </c>
      <c r="K9" t="s">
        <v>82</v>
      </c>
      <c r="L9" t="str">
        <f>A10</f>
        <v>A2</v>
      </c>
      <c r="M9">
        <f>B10</f>
        <v>3324</v>
      </c>
      <c r="N9" s="8">
        <f>(M9-I$15)/2032.1</f>
        <v>-3.1494513065301905E-2</v>
      </c>
      <c r="O9">
        <f>N9*40</f>
        <v>-1.2597805226120762</v>
      </c>
    </row>
    <row r="10" spans="1:98" x14ac:dyDescent="0.25">
      <c r="A10" t="s">
        <v>83</v>
      </c>
      <c r="B10">
        <v>3324</v>
      </c>
      <c r="G10">
        <f>'Plate 1'!G10</f>
        <v>15</v>
      </c>
      <c r="H10" t="str">
        <f>A21</f>
        <v>B1</v>
      </c>
      <c r="I10">
        <f>B21</f>
        <v>33066</v>
      </c>
      <c r="K10" t="s">
        <v>85</v>
      </c>
      <c r="L10" t="str">
        <f>A22</f>
        <v>B2</v>
      </c>
      <c r="M10">
        <f>B22</f>
        <v>3326</v>
      </c>
      <c r="N10" s="8">
        <f t="shared" ref="N10:N73" si="1">(M10-I$15)/2032.1</f>
        <v>-3.0510309532011223E-2</v>
      </c>
      <c r="O10">
        <f t="shared" ref="O10:O73" si="2">N10*40</f>
        <v>-1.2204123812804488</v>
      </c>
    </row>
    <row r="11" spans="1:98" x14ac:dyDescent="0.25">
      <c r="A11" t="s">
        <v>84</v>
      </c>
      <c r="B11">
        <v>9613</v>
      </c>
      <c r="G11">
        <f>'Plate 1'!G11</f>
        <v>7.5</v>
      </c>
      <c r="H11" t="str">
        <f>A33</f>
        <v>C1</v>
      </c>
      <c r="I11">
        <f>B33</f>
        <v>17669</v>
      </c>
      <c r="K11" t="s">
        <v>88</v>
      </c>
      <c r="L11" t="str">
        <f>A34</f>
        <v>C2</v>
      </c>
      <c r="M11">
        <f>B34</f>
        <v>3310</v>
      </c>
      <c r="N11" s="8">
        <f t="shared" si="1"/>
        <v>-3.8383937798336695E-2</v>
      </c>
      <c r="O11">
        <f t="shared" si="2"/>
        <v>-1.5353575119334679</v>
      </c>
    </row>
    <row r="12" spans="1:98" x14ac:dyDescent="0.25">
      <c r="A12" t="s">
        <v>9</v>
      </c>
      <c r="B12">
        <v>5771</v>
      </c>
      <c r="G12">
        <f>'Plate 1'!G12</f>
        <v>1.875</v>
      </c>
      <c r="H12" t="str">
        <f>A45</f>
        <v>D1</v>
      </c>
      <c r="I12">
        <f>B45</f>
        <v>6720</v>
      </c>
      <c r="K12" t="s">
        <v>91</v>
      </c>
      <c r="L12" t="str">
        <f>A46</f>
        <v>D2</v>
      </c>
      <c r="M12">
        <f>B46</f>
        <v>3381</v>
      </c>
      <c r="N12" s="8">
        <f t="shared" si="1"/>
        <v>-3.4447123665173958E-3</v>
      </c>
      <c r="O12">
        <f t="shared" si="2"/>
        <v>-0.13778849466069584</v>
      </c>
    </row>
    <row r="13" spans="1:98" x14ac:dyDescent="0.25">
      <c r="A13" t="s">
        <v>17</v>
      </c>
      <c r="B13">
        <v>3550</v>
      </c>
      <c r="G13">
        <f>'Plate 1'!G13</f>
        <v>0.46875</v>
      </c>
      <c r="H13" t="str">
        <f>A57</f>
        <v>E1</v>
      </c>
      <c r="I13">
        <f>B57</f>
        <v>4173</v>
      </c>
      <c r="K13" t="s">
        <v>94</v>
      </c>
      <c r="L13" t="str">
        <f>A58</f>
        <v>E2</v>
      </c>
      <c r="M13">
        <f>B58</f>
        <v>3294</v>
      </c>
      <c r="N13" s="8">
        <f t="shared" si="1"/>
        <v>-4.6257566064662171E-2</v>
      </c>
      <c r="O13">
        <f t="shared" si="2"/>
        <v>-1.8503026425864868</v>
      </c>
    </row>
    <row r="14" spans="1:98" x14ac:dyDescent="0.25">
      <c r="A14" t="s">
        <v>25</v>
      </c>
      <c r="B14">
        <v>4485</v>
      </c>
      <c r="G14">
        <f>'Plate 1'!G14</f>
        <v>0.1171875</v>
      </c>
      <c r="H14" t="str">
        <f>A69</f>
        <v>F1</v>
      </c>
      <c r="I14">
        <f>B69</f>
        <v>3564</v>
      </c>
      <c r="K14" t="s">
        <v>97</v>
      </c>
      <c r="L14" t="str">
        <f>A70</f>
        <v>F2</v>
      </c>
      <c r="M14">
        <f>B70</f>
        <v>3339</v>
      </c>
      <c r="N14" s="8">
        <f t="shared" si="1"/>
        <v>-2.4112986565621771E-2</v>
      </c>
      <c r="O14">
        <f t="shared" si="2"/>
        <v>-0.96451946262487087</v>
      </c>
    </row>
    <row r="15" spans="1:98" x14ac:dyDescent="0.25">
      <c r="A15" t="s">
        <v>34</v>
      </c>
      <c r="B15">
        <v>3353</v>
      </c>
      <c r="G15">
        <f>'Plate 1'!G15</f>
        <v>0</v>
      </c>
      <c r="H15" t="str">
        <f>A81</f>
        <v>G1</v>
      </c>
      <c r="I15">
        <f>B81</f>
        <v>3388</v>
      </c>
      <c r="K15" t="s">
        <v>100</v>
      </c>
      <c r="L15" t="str">
        <f>A82</f>
        <v>G2</v>
      </c>
      <c r="M15">
        <f>B82</f>
        <v>3410</v>
      </c>
      <c r="N15" s="8">
        <f t="shared" si="1"/>
        <v>1.0826238866197531E-2</v>
      </c>
      <c r="O15">
        <f t="shared" si="2"/>
        <v>0.43304955464790124</v>
      </c>
    </row>
    <row r="16" spans="1:98" x14ac:dyDescent="0.25">
      <c r="A16" t="s">
        <v>41</v>
      </c>
      <c r="B16">
        <v>3453</v>
      </c>
      <c r="H16" t="s">
        <v>118</v>
      </c>
      <c r="I16">
        <f>SLOPE(I10:I15, G10:G15)</f>
        <v>1977.160039924699</v>
      </c>
      <c r="K16" t="s">
        <v>103</v>
      </c>
      <c r="L16" t="str">
        <f>A94</f>
        <v>H2</v>
      </c>
      <c r="M16">
        <f>B94</f>
        <v>3373</v>
      </c>
      <c r="N16" s="8">
        <f t="shared" si="1"/>
        <v>-7.3815264996801343E-3</v>
      </c>
      <c r="O16">
        <f t="shared" si="2"/>
        <v>-0.29526105998720537</v>
      </c>
    </row>
    <row r="17" spans="1:15" x14ac:dyDescent="0.25">
      <c r="A17" t="s">
        <v>49</v>
      </c>
      <c r="B17">
        <v>3378</v>
      </c>
      <c r="K17" t="s">
        <v>104</v>
      </c>
      <c r="L17" t="str">
        <f>A95</f>
        <v>H3</v>
      </c>
      <c r="M17">
        <f>B95</f>
        <v>3396</v>
      </c>
      <c r="N17" s="8">
        <f t="shared" si="1"/>
        <v>3.9368141331627381E-3</v>
      </c>
      <c r="O17">
        <f t="shared" si="2"/>
        <v>0.15747256532650952</v>
      </c>
    </row>
    <row r="18" spans="1:15" x14ac:dyDescent="0.25">
      <c r="A18" t="s">
        <v>57</v>
      </c>
      <c r="B18">
        <v>3403</v>
      </c>
      <c r="K18" t="s">
        <v>101</v>
      </c>
      <c r="L18" t="str">
        <f>A83</f>
        <v>G3</v>
      </c>
      <c r="M18">
        <f>B83</f>
        <v>3529</v>
      </c>
      <c r="N18" s="8">
        <f t="shared" si="1"/>
        <v>6.9386349096993261E-2</v>
      </c>
      <c r="O18">
        <f t="shared" si="2"/>
        <v>2.7754539638797304</v>
      </c>
    </row>
    <row r="19" spans="1:15" x14ac:dyDescent="0.25">
      <c r="A19" t="s">
        <v>65</v>
      </c>
      <c r="B19">
        <v>50749</v>
      </c>
      <c r="K19" t="s">
        <v>98</v>
      </c>
      <c r="L19" t="str">
        <f>A71</f>
        <v>F3</v>
      </c>
      <c r="M19">
        <f>B71</f>
        <v>4063</v>
      </c>
      <c r="N19" s="8">
        <f t="shared" si="1"/>
        <v>0.33216869248560604</v>
      </c>
      <c r="O19">
        <f t="shared" si="2"/>
        <v>13.286747699424241</v>
      </c>
    </row>
    <row r="20" spans="1:15" x14ac:dyDescent="0.25">
      <c r="A20" t="s">
        <v>73</v>
      </c>
      <c r="B20">
        <v>15996</v>
      </c>
      <c r="K20" t="s">
        <v>95</v>
      </c>
      <c r="L20" t="str">
        <f>A59</f>
        <v>E3</v>
      </c>
      <c r="M20">
        <f>B59</f>
        <v>8168</v>
      </c>
      <c r="N20" s="8">
        <f t="shared" si="1"/>
        <v>2.3522464445647362</v>
      </c>
      <c r="O20">
        <f t="shared" si="2"/>
        <v>94.089857782589448</v>
      </c>
    </row>
    <row r="21" spans="1:15" x14ac:dyDescent="0.25">
      <c r="A21" t="s">
        <v>85</v>
      </c>
      <c r="B21">
        <v>33066</v>
      </c>
      <c r="K21" t="s">
        <v>92</v>
      </c>
      <c r="L21" t="str">
        <f>A47</f>
        <v>D3</v>
      </c>
      <c r="M21">
        <f>B47</f>
        <v>37869</v>
      </c>
      <c r="N21" s="8">
        <f t="shared" si="1"/>
        <v>16.968161015698048</v>
      </c>
      <c r="O21">
        <f t="shared" si="2"/>
        <v>678.72644062792187</v>
      </c>
    </row>
    <row r="22" spans="1:15" x14ac:dyDescent="0.25">
      <c r="A22" t="s">
        <v>86</v>
      </c>
      <c r="B22">
        <v>3326</v>
      </c>
      <c r="K22" t="s">
        <v>89</v>
      </c>
      <c r="L22" t="str">
        <f>A35</f>
        <v>C3</v>
      </c>
      <c r="M22">
        <f>B35</f>
        <v>64928</v>
      </c>
      <c r="N22" s="8">
        <f t="shared" si="1"/>
        <v>30.283942719354364</v>
      </c>
      <c r="O22">
        <f t="shared" si="2"/>
        <v>1211.3577087741746</v>
      </c>
    </row>
    <row r="23" spans="1:15" x14ac:dyDescent="0.25">
      <c r="A23" t="s">
        <v>87</v>
      </c>
      <c r="B23">
        <v>30228</v>
      </c>
      <c r="K23" t="s">
        <v>86</v>
      </c>
      <c r="L23" t="str">
        <f>A23</f>
        <v>B3</v>
      </c>
      <c r="M23">
        <f>B23</f>
        <v>30228</v>
      </c>
      <c r="N23" s="8">
        <f t="shared" si="1"/>
        <v>13.208011416760987</v>
      </c>
      <c r="O23">
        <f t="shared" si="2"/>
        <v>528.32045667043951</v>
      </c>
    </row>
    <row r="24" spans="1:15" x14ac:dyDescent="0.25">
      <c r="A24" t="s">
        <v>10</v>
      </c>
      <c r="B24">
        <v>4879</v>
      </c>
      <c r="K24" t="s">
        <v>83</v>
      </c>
      <c r="L24" t="str">
        <f>A11</f>
        <v>A3</v>
      </c>
      <c r="M24">
        <f>B11</f>
        <v>9613</v>
      </c>
      <c r="N24" s="8">
        <f t="shared" si="1"/>
        <v>3.0633334973672555</v>
      </c>
      <c r="O24">
        <f t="shared" si="2"/>
        <v>122.53333989469022</v>
      </c>
    </row>
    <row r="25" spans="1:15" x14ac:dyDescent="0.25">
      <c r="A25" t="s">
        <v>18</v>
      </c>
      <c r="B25">
        <v>3417</v>
      </c>
      <c r="K25" t="s">
        <v>84</v>
      </c>
      <c r="L25" t="str">
        <f>A12</f>
        <v>A4</v>
      </c>
      <c r="M25">
        <f>B12</f>
        <v>5771</v>
      </c>
      <c r="N25" s="8">
        <f t="shared" si="1"/>
        <v>1.1726785099158505</v>
      </c>
      <c r="O25">
        <f t="shared" si="2"/>
        <v>46.90714039663402</v>
      </c>
    </row>
    <row r="26" spans="1:15" x14ac:dyDescent="0.25">
      <c r="A26" t="s">
        <v>26</v>
      </c>
      <c r="B26">
        <v>10489</v>
      </c>
      <c r="K26" t="s">
        <v>87</v>
      </c>
      <c r="L26" t="str">
        <f>A24</f>
        <v>B4</v>
      </c>
      <c r="M26">
        <f>B24</f>
        <v>4879</v>
      </c>
      <c r="N26" s="8">
        <f t="shared" si="1"/>
        <v>0.73372373406820535</v>
      </c>
      <c r="O26">
        <f t="shared" si="2"/>
        <v>29.348949362728213</v>
      </c>
    </row>
    <row r="27" spans="1:15" x14ac:dyDescent="0.25">
      <c r="A27" t="s">
        <v>35</v>
      </c>
      <c r="B27">
        <v>3337</v>
      </c>
      <c r="K27" t="s">
        <v>90</v>
      </c>
      <c r="L27" t="str">
        <f>A36</f>
        <v>C4</v>
      </c>
      <c r="M27">
        <f>B36</f>
        <v>4718</v>
      </c>
      <c r="N27" s="8">
        <f t="shared" si="1"/>
        <v>0.65449534963830525</v>
      </c>
      <c r="O27">
        <f t="shared" si="2"/>
        <v>26.17981398553221</v>
      </c>
    </row>
    <row r="28" spans="1:15" x14ac:dyDescent="0.25">
      <c r="A28" t="s">
        <v>42</v>
      </c>
      <c r="B28">
        <v>5435</v>
      </c>
      <c r="K28" t="s">
        <v>93</v>
      </c>
      <c r="L28" t="str">
        <f>A48</f>
        <v>D4</v>
      </c>
      <c r="M28">
        <f>B48</f>
        <v>4144</v>
      </c>
      <c r="N28" s="8">
        <f t="shared" si="1"/>
        <v>0.37202893558387878</v>
      </c>
      <c r="O28">
        <f t="shared" si="2"/>
        <v>14.881157423355152</v>
      </c>
    </row>
    <row r="29" spans="1:15" x14ac:dyDescent="0.25">
      <c r="A29" t="s">
        <v>50</v>
      </c>
      <c r="B29">
        <v>3370</v>
      </c>
      <c r="K29" t="s">
        <v>96</v>
      </c>
      <c r="L29" t="str">
        <f>A60</f>
        <v>E4</v>
      </c>
      <c r="M29">
        <f>B60</f>
        <v>3645</v>
      </c>
      <c r="N29" s="8">
        <f t="shared" si="1"/>
        <v>0.12647015402785297</v>
      </c>
      <c r="O29">
        <f t="shared" si="2"/>
        <v>5.0588061611141191</v>
      </c>
    </row>
    <row r="30" spans="1:15" x14ac:dyDescent="0.25">
      <c r="A30" t="s">
        <v>58</v>
      </c>
      <c r="B30">
        <v>3320</v>
      </c>
      <c r="K30" t="s">
        <v>99</v>
      </c>
      <c r="L30" t="str">
        <f>A72</f>
        <v>F4</v>
      </c>
      <c r="M30">
        <f>B72</f>
        <v>3492</v>
      </c>
      <c r="N30" s="8">
        <f t="shared" si="1"/>
        <v>5.1178583731115598E-2</v>
      </c>
      <c r="O30">
        <f t="shared" si="2"/>
        <v>2.047143349244624</v>
      </c>
    </row>
    <row r="31" spans="1:15" x14ac:dyDescent="0.25">
      <c r="A31" t="s">
        <v>66</v>
      </c>
      <c r="B31">
        <v>64815</v>
      </c>
      <c r="K31" t="s">
        <v>102</v>
      </c>
      <c r="L31" t="str">
        <f>A84</f>
        <v>G4</v>
      </c>
      <c r="M31">
        <f>B84</f>
        <v>3308</v>
      </c>
      <c r="N31" s="8">
        <f t="shared" si="1"/>
        <v>-3.9368141331627381E-2</v>
      </c>
      <c r="O31">
        <f t="shared" si="2"/>
        <v>-1.5747256532650953</v>
      </c>
    </row>
    <row r="32" spans="1:15" x14ac:dyDescent="0.25">
      <c r="A32" t="s">
        <v>74</v>
      </c>
      <c r="B32">
        <v>7861</v>
      </c>
      <c r="K32" t="s">
        <v>105</v>
      </c>
      <c r="L32" t="str">
        <f>A96</f>
        <v>H4</v>
      </c>
      <c r="M32">
        <f>B96</f>
        <v>3319</v>
      </c>
      <c r="N32" s="8">
        <f t="shared" si="1"/>
        <v>-3.3955021898528615E-2</v>
      </c>
      <c r="O32">
        <f t="shared" si="2"/>
        <v>-1.3582008759411446</v>
      </c>
    </row>
    <row r="33" spans="1:15" x14ac:dyDescent="0.25">
      <c r="A33" t="s">
        <v>88</v>
      </c>
      <c r="B33">
        <v>17669</v>
      </c>
      <c r="K33" t="s">
        <v>16</v>
      </c>
      <c r="L33" t="str">
        <f>A97</f>
        <v>H5</v>
      </c>
      <c r="M33">
        <f>B97</f>
        <v>3318</v>
      </c>
      <c r="N33" s="8">
        <f t="shared" si="1"/>
        <v>-3.4447123665173961E-2</v>
      </c>
      <c r="O33">
        <f t="shared" si="2"/>
        <v>-1.3778849466069585</v>
      </c>
    </row>
    <row r="34" spans="1:15" x14ac:dyDescent="0.25">
      <c r="A34" t="s">
        <v>89</v>
      </c>
      <c r="B34">
        <v>3310</v>
      </c>
      <c r="K34" t="s">
        <v>15</v>
      </c>
      <c r="L34" t="str">
        <f>A85</f>
        <v>G5</v>
      </c>
      <c r="M34">
        <f>B85</f>
        <v>3313</v>
      </c>
      <c r="N34" s="8">
        <f t="shared" si="1"/>
        <v>-3.6907632498400671E-2</v>
      </c>
      <c r="O34">
        <f t="shared" si="2"/>
        <v>-1.4763052999360269</v>
      </c>
    </row>
    <row r="35" spans="1:15" x14ac:dyDescent="0.25">
      <c r="A35" t="s">
        <v>90</v>
      </c>
      <c r="B35">
        <v>64928</v>
      </c>
      <c r="K35" t="s">
        <v>14</v>
      </c>
      <c r="L35" t="str">
        <f>A73</f>
        <v>F5</v>
      </c>
      <c r="M35">
        <f>B73</f>
        <v>3300</v>
      </c>
      <c r="N35" s="8">
        <f t="shared" si="1"/>
        <v>-4.3304955464790122E-2</v>
      </c>
      <c r="O35">
        <f t="shared" si="2"/>
        <v>-1.7321982185916049</v>
      </c>
    </row>
    <row r="36" spans="1:15" x14ac:dyDescent="0.25">
      <c r="A36" t="s">
        <v>11</v>
      </c>
      <c r="B36">
        <v>4718</v>
      </c>
      <c r="K36" t="s">
        <v>13</v>
      </c>
      <c r="L36" t="str">
        <f>A61</f>
        <v>E5</v>
      </c>
      <c r="M36">
        <f>B61</f>
        <v>3318</v>
      </c>
      <c r="N36" s="8">
        <f t="shared" si="1"/>
        <v>-3.4447123665173961E-2</v>
      </c>
      <c r="O36">
        <f t="shared" si="2"/>
        <v>-1.3778849466069585</v>
      </c>
    </row>
    <row r="37" spans="1:15" x14ac:dyDescent="0.25">
      <c r="A37" t="s">
        <v>19</v>
      </c>
      <c r="B37">
        <v>3323</v>
      </c>
      <c r="K37" t="s">
        <v>12</v>
      </c>
      <c r="L37" t="str">
        <f>A49</f>
        <v>D5</v>
      </c>
      <c r="M37">
        <f>B49</f>
        <v>3308</v>
      </c>
      <c r="N37" s="8">
        <f t="shared" si="1"/>
        <v>-3.9368141331627381E-2</v>
      </c>
      <c r="O37">
        <f t="shared" si="2"/>
        <v>-1.5747256532650953</v>
      </c>
    </row>
    <row r="38" spans="1:15" x14ac:dyDescent="0.25">
      <c r="A38" t="s">
        <v>27</v>
      </c>
      <c r="B38">
        <v>45787</v>
      </c>
      <c r="K38" t="s">
        <v>11</v>
      </c>
      <c r="L38" t="str">
        <f>A37</f>
        <v>C5</v>
      </c>
      <c r="M38">
        <f>B37</f>
        <v>3323</v>
      </c>
      <c r="N38" s="8">
        <f t="shared" si="1"/>
        <v>-3.1986614831947251E-2</v>
      </c>
      <c r="O38">
        <f t="shared" si="2"/>
        <v>-1.2794645932778901</v>
      </c>
    </row>
    <row r="39" spans="1:15" x14ac:dyDescent="0.25">
      <c r="A39" t="s">
        <v>36</v>
      </c>
      <c r="B39">
        <v>3346</v>
      </c>
      <c r="K39" t="s">
        <v>10</v>
      </c>
      <c r="L39" t="str">
        <f>A25</f>
        <v>B5</v>
      </c>
      <c r="M39">
        <f>B25</f>
        <v>3417</v>
      </c>
      <c r="N39" s="8">
        <f t="shared" si="1"/>
        <v>1.4270951232714926E-2</v>
      </c>
      <c r="O39">
        <f t="shared" si="2"/>
        <v>0.57083804930859705</v>
      </c>
    </row>
    <row r="40" spans="1:15" x14ac:dyDescent="0.25">
      <c r="A40" t="s">
        <v>43</v>
      </c>
      <c r="B40">
        <v>60377</v>
      </c>
      <c r="K40" t="s">
        <v>9</v>
      </c>
      <c r="L40" t="str">
        <f>A13</f>
        <v>A5</v>
      </c>
      <c r="M40">
        <f>B13</f>
        <v>3550</v>
      </c>
      <c r="N40" s="8">
        <f t="shared" si="1"/>
        <v>7.9720486196545454E-2</v>
      </c>
      <c r="O40">
        <f t="shared" si="2"/>
        <v>3.1888194478618184</v>
      </c>
    </row>
    <row r="41" spans="1:15" x14ac:dyDescent="0.25">
      <c r="A41" t="s">
        <v>51</v>
      </c>
      <c r="B41">
        <v>3314</v>
      </c>
      <c r="K41" t="s">
        <v>17</v>
      </c>
      <c r="L41" t="str">
        <f>A14</f>
        <v>A6</v>
      </c>
      <c r="M41">
        <f>B14</f>
        <v>4485</v>
      </c>
      <c r="N41" s="8">
        <f t="shared" si="1"/>
        <v>0.5398356380099405</v>
      </c>
      <c r="O41">
        <f t="shared" si="2"/>
        <v>21.59342552039762</v>
      </c>
    </row>
    <row r="42" spans="1:15" x14ac:dyDescent="0.25">
      <c r="A42" t="s">
        <v>59</v>
      </c>
      <c r="B42">
        <v>3361</v>
      </c>
      <c r="K42" t="s">
        <v>18</v>
      </c>
      <c r="L42" t="str">
        <f>A26</f>
        <v>B6</v>
      </c>
      <c r="M42">
        <f>B26</f>
        <v>10489</v>
      </c>
      <c r="N42" s="8">
        <f t="shared" si="1"/>
        <v>3.4944146449485753</v>
      </c>
      <c r="O42">
        <f t="shared" si="2"/>
        <v>139.77658579794303</v>
      </c>
    </row>
    <row r="43" spans="1:15" x14ac:dyDescent="0.25">
      <c r="A43" t="s">
        <v>67</v>
      </c>
      <c r="B43">
        <v>18407</v>
      </c>
      <c r="K43" t="s">
        <v>19</v>
      </c>
      <c r="L43" t="str">
        <f>A38</f>
        <v>C6</v>
      </c>
      <c r="M43">
        <f>B38</f>
        <v>45787</v>
      </c>
      <c r="N43" s="8">
        <f t="shared" si="1"/>
        <v>20.864622803995868</v>
      </c>
      <c r="O43">
        <f t="shared" si="2"/>
        <v>834.58491215983474</v>
      </c>
    </row>
    <row r="44" spans="1:15" x14ac:dyDescent="0.25">
      <c r="A44" t="s">
        <v>75</v>
      </c>
      <c r="B44">
        <v>5158</v>
      </c>
      <c r="K44" t="s">
        <v>20</v>
      </c>
      <c r="L44" t="str">
        <f>A50</f>
        <v>D6</v>
      </c>
      <c r="M44">
        <f>B50</f>
        <v>64967</v>
      </c>
      <c r="N44" s="8">
        <f t="shared" si="1"/>
        <v>30.303134688253532</v>
      </c>
      <c r="O44">
        <f t="shared" si="2"/>
        <v>1212.1253875301413</v>
      </c>
    </row>
    <row r="45" spans="1:15" x14ac:dyDescent="0.25">
      <c r="A45" t="s">
        <v>91</v>
      </c>
      <c r="B45">
        <v>6720</v>
      </c>
      <c r="K45" t="s">
        <v>21</v>
      </c>
      <c r="L45" t="str">
        <f>A62</f>
        <v>E6</v>
      </c>
      <c r="M45">
        <f>B62</f>
        <v>30554</v>
      </c>
      <c r="N45" s="8">
        <f t="shared" si="1"/>
        <v>13.368436592687369</v>
      </c>
      <c r="O45">
        <f t="shared" si="2"/>
        <v>534.73746370749473</v>
      </c>
    </row>
    <row r="46" spans="1:15" x14ac:dyDescent="0.25">
      <c r="A46" t="s">
        <v>92</v>
      </c>
      <c r="B46">
        <v>3381</v>
      </c>
      <c r="K46" t="s">
        <v>22</v>
      </c>
      <c r="L46" t="str">
        <f>A74</f>
        <v>F6</v>
      </c>
      <c r="M46">
        <f>B74</f>
        <v>10526</v>
      </c>
      <c r="N46" s="8">
        <f t="shared" si="1"/>
        <v>3.512622410314453</v>
      </c>
      <c r="O46">
        <f t="shared" si="2"/>
        <v>140.50489641257812</v>
      </c>
    </row>
    <row r="47" spans="1:15" x14ac:dyDescent="0.25">
      <c r="A47" t="s">
        <v>93</v>
      </c>
      <c r="B47">
        <v>37869</v>
      </c>
      <c r="K47" t="s">
        <v>23</v>
      </c>
      <c r="L47" t="str">
        <f>A86</f>
        <v>G6</v>
      </c>
      <c r="M47">
        <f>B86</f>
        <v>6143</v>
      </c>
      <c r="N47" s="8">
        <f t="shared" si="1"/>
        <v>1.355740367107918</v>
      </c>
      <c r="O47">
        <f t="shared" si="2"/>
        <v>54.229614684316722</v>
      </c>
    </row>
    <row r="48" spans="1:15" x14ac:dyDescent="0.25">
      <c r="A48" t="s">
        <v>12</v>
      </c>
      <c r="B48">
        <v>4144</v>
      </c>
      <c r="K48" t="s">
        <v>24</v>
      </c>
      <c r="L48" t="str">
        <f>A98</f>
        <v>H6</v>
      </c>
      <c r="M48">
        <f>B98</f>
        <v>5061</v>
      </c>
      <c r="N48" s="8">
        <f t="shared" si="1"/>
        <v>0.82328625559765767</v>
      </c>
      <c r="O48">
        <f t="shared" si="2"/>
        <v>32.93145022390631</v>
      </c>
    </row>
    <row r="49" spans="1:15" x14ac:dyDescent="0.25">
      <c r="A49" t="s">
        <v>20</v>
      </c>
      <c r="B49">
        <v>3308</v>
      </c>
      <c r="K49" t="s">
        <v>33</v>
      </c>
      <c r="L49" t="str">
        <f>A99</f>
        <v>H7</v>
      </c>
      <c r="M49">
        <f>B99</f>
        <v>4937</v>
      </c>
      <c r="N49" s="8">
        <f t="shared" si="1"/>
        <v>0.76226563653363522</v>
      </c>
      <c r="O49">
        <f t="shared" si="2"/>
        <v>30.49062546134541</v>
      </c>
    </row>
    <row r="50" spans="1:15" x14ac:dyDescent="0.25">
      <c r="A50" t="s">
        <v>28</v>
      </c>
      <c r="B50">
        <v>64967</v>
      </c>
      <c r="K50" t="s">
        <v>31</v>
      </c>
      <c r="L50" t="str">
        <f>A87</f>
        <v>G7</v>
      </c>
      <c r="M50">
        <f>B87</f>
        <v>4326</v>
      </c>
      <c r="N50" s="8">
        <f t="shared" si="1"/>
        <v>0.46159145711333105</v>
      </c>
      <c r="O50">
        <f t="shared" si="2"/>
        <v>18.463658284533242</v>
      </c>
    </row>
    <row r="51" spans="1:15" x14ac:dyDescent="0.25">
      <c r="A51" t="s">
        <v>37</v>
      </c>
      <c r="B51">
        <v>3343</v>
      </c>
      <c r="K51" t="s">
        <v>32</v>
      </c>
      <c r="L51" t="str">
        <f>A75</f>
        <v>F7</v>
      </c>
      <c r="M51">
        <f>B75</f>
        <v>3770</v>
      </c>
      <c r="N51" s="8">
        <f t="shared" si="1"/>
        <v>0.18798287485852075</v>
      </c>
      <c r="O51">
        <f t="shared" si="2"/>
        <v>7.5193149943408297</v>
      </c>
    </row>
    <row r="52" spans="1:15" x14ac:dyDescent="0.25">
      <c r="A52" t="s">
        <v>44</v>
      </c>
      <c r="B52">
        <v>64918</v>
      </c>
      <c r="K52" t="s">
        <v>29</v>
      </c>
      <c r="L52" t="str">
        <f>A63</f>
        <v>E7</v>
      </c>
      <c r="M52">
        <f>B63</f>
        <v>3469</v>
      </c>
      <c r="N52" s="8">
        <f t="shared" si="1"/>
        <v>3.9860243098272727E-2</v>
      </c>
      <c r="O52">
        <f t="shared" si="2"/>
        <v>1.5944097239309092</v>
      </c>
    </row>
    <row r="53" spans="1:15" x14ac:dyDescent="0.25">
      <c r="A53" t="s">
        <v>52</v>
      </c>
      <c r="B53">
        <v>3358</v>
      </c>
      <c r="K53" t="s">
        <v>28</v>
      </c>
      <c r="L53" t="str">
        <f>A51</f>
        <v>D7</v>
      </c>
      <c r="M53">
        <f>B51</f>
        <v>3343</v>
      </c>
      <c r="N53" s="8">
        <f t="shared" si="1"/>
        <v>-2.2144579499040404E-2</v>
      </c>
      <c r="O53">
        <f t="shared" si="2"/>
        <v>-0.88578317996161615</v>
      </c>
    </row>
    <row r="54" spans="1:15" x14ac:dyDescent="0.25">
      <c r="A54" t="s">
        <v>60</v>
      </c>
      <c r="B54">
        <v>3309</v>
      </c>
      <c r="K54" t="s">
        <v>27</v>
      </c>
      <c r="L54" t="str">
        <f>A39</f>
        <v>C7</v>
      </c>
      <c r="M54">
        <f>B39</f>
        <v>3346</v>
      </c>
      <c r="N54" s="8">
        <f t="shared" si="1"/>
        <v>-2.0668274199104376E-2</v>
      </c>
      <c r="O54">
        <f t="shared" si="2"/>
        <v>-0.826730967964175</v>
      </c>
    </row>
    <row r="55" spans="1:15" x14ac:dyDescent="0.25">
      <c r="A55" t="s">
        <v>68</v>
      </c>
      <c r="B55">
        <v>5680</v>
      </c>
      <c r="K55" t="s">
        <v>26</v>
      </c>
      <c r="L55" t="str">
        <f>A27</f>
        <v>B7</v>
      </c>
      <c r="M55">
        <f>B27</f>
        <v>3337</v>
      </c>
      <c r="N55" s="8">
        <f t="shared" si="1"/>
        <v>-2.5097190098912456E-2</v>
      </c>
      <c r="O55">
        <f t="shared" si="2"/>
        <v>-1.0038876039564983</v>
      </c>
    </row>
    <row r="56" spans="1:15" x14ac:dyDescent="0.25">
      <c r="A56" t="s">
        <v>76</v>
      </c>
      <c r="B56">
        <v>4920</v>
      </c>
      <c r="K56" t="s">
        <v>25</v>
      </c>
      <c r="L56" t="str">
        <f>A15</f>
        <v>A7</v>
      </c>
      <c r="M56">
        <f>B15</f>
        <v>3353</v>
      </c>
      <c r="N56" s="8">
        <f t="shared" si="1"/>
        <v>-1.722356183258698E-2</v>
      </c>
      <c r="O56">
        <f t="shared" si="2"/>
        <v>-0.68894247330347924</v>
      </c>
    </row>
    <row r="57" spans="1:15" x14ac:dyDescent="0.25">
      <c r="A57" t="s">
        <v>94</v>
      </c>
      <c r="B57">
        <v>4173</v>
      </c>
      <c r="K57" t="s">
        <v>34</v>
      </c>
      <c r="L57" t="str">
        <f>A16</f>
        <v>A8</v>
      </c>
      <c r="M57">
        <f>B16</f>
        <v>3453</v>
      </c>
      <c r="N57" s="8">
        <f t="shared" si="1"/>
        <v>3.1986614831947251E-2</v>
      </c>
      <c r="O57">
        <f t="shared" si="2"/>
        <v>1.2794645932778901</v>
      </c>
    </row>
    <row r="58" spans="1:15" x14ac:dyDescent="0.25">
      <c r="A58" t="s">
        <v>95</v>
      </c>
      <c r="B58">
        <v>3294</v>
      </c>
      <c r="K58" t="s">
        <v>35</v>
      </c>
      <c r="L58" t="str">
        <f>A28</f>
        <v>B8</v>
      </c>
      <c r="M58">
        <f>B28</f>
        <v>5435</v>
      </c>
      <c r="N58" s="8">
        <f t="shared" si="1"/>
        <v>1.0073323163230157</v>
      </c>
      <c r="O58">
        <f t="shared" si="2"/>
        <v>40.293292652920627</v>
      </c>
    </row>
    <row r="59" spans="1:15" x14ac:dyDescent="0.25">
      <c r="A59" t="s">
        <v>96</v>
      </c>
      <c r="B59">
        <v>8168</v>
      </c>
      <c r="K59" t="s">
        <v>36</v>
      </c>
      <c r="L59" t="str">
        <f>A40</f>
        <v>C8</v>
      </c>
      <c r="M59">
        <f>B40</f>
        <v>60377</v>
      </c>
      <c r="N59" s="8">
        <f t="shared" si="1"/>
        <v>28.044387579351412</v>
      </c>
      <c r="O59">
        <f t="shared" si="2"/>
        <v>1121.7755031740564</v>
      </c>
    </row>
    <row r="60" spans="1:15" x14ac:dyDescent="0.25">
      <c r="A60" t="s">
        <v>13</v>
      </c>
      <c r="B60">
        <v>3645</v>
      </c>
      <c r="K60" t="s">
        <v>37</v>
      </c>
      <c r="L60" t="str">
        <f>A52</f>
        <v>D8</v>
      </c>
      <c r="M60">
        <f>B52</f>
        <v>64918</v>
      </c>
      <c r="N60" s="8">
        <f t="shared" si="1"/>
        <v>30.27902170168791</v>
      </c>
      <c r="O60">
        <f t="shared" si="2"/>
        <v>1211.1608680675163</v>
      </c>
    </row>
    <row r="61" spans="1:15" x14ac:dyDescent="0.25">
      <c r="A61" t="s">
        <v>21</v>
      </c>
      <c r="B61">
        <v>3318</v>
      </c>
      <c r="K61" t="s">
        <v>38</v>
      </c>
      <c r="L61" t="str">
        <f>A64</f>
        <v>E8</v>
      </c>
      <c r="M61">
        <f>B64</f>
        <v>12750</v>
      </c>
      <c r="N61" s="8">
        <f t="shared" si="1"/>
        <v>4.6070567393336948</v>
      </c>
      <c r="O61">
        <f t="shared" si="2"/>
        <v>184.28226957334778</v>
      </c>
    </row>
    <row r="62" spans="1:15" x14ac:dyDescent="0.25">
      <c r="A62" t="s">
        <v>29</v>
      </c>
      <c r="B62">
        <v>30554</v>
      </c>
      <c r="K62" t="s">
        <v>30</v>
      </c>
      <c r="L62" t="str">
        <f>A76</f>
        <v>F8</v>
      </c>
      <c r="M62">
        <f>B76</f>
        <v>6714</v>
      </c>
      <c r="N62" s="8">
        <f t="shared" si="1"/>
        <v>1.6367304758624084</v>
      </c>
      <c r="O62">
        <f t="shared" si="2"/>
        <v>65.469219034496334</v>
      </c>
    </row>
    <row r="63" spans="1:15" x14ac:dyDescent="0.25">
      <c r="A63" t="s">
        <v>38</v>
      </c>
      <c r="B63">
        <v>3469</v>
      </c>
      <c r="K63" t="s">
        <v>39</v>
      </c>
      <c r="L63" t="str">
        <f>A88</f>
        <v>G8</v>
      </c>
      <c r="M63">
        <f>B88</f>
        <v>5640</v>
      </c>
      <c r="N63" s="8">
        <f t="shared" si="1"/>
        <v>1.1082131784853109</v>
      </c>
      <c r="O63">
        <f t="shared" si="2"/>
        <v>44.328527139412436</v>
      </c>
    </row>
    <row r="64" spans="1:15" x14ac:dyDescent="0.25">
      <c r="A64" t="s">
        <v>45</v>
      </c>
      <c r="B64">
        <v>12750</v>
      </c>
      <c r="K64" t="s">
        <v>40</v>
      </c>
      <c r="L64" t="str">
        <f>A100</f>
        <v>H8</v>
      </c>
      <c r="M64">
        <f>B100</f>
        <v>3982</v>
      </c>
      <c r="N64" s="8">
        <f t="shared" si="1"/>
        <v>0.2923084493873333</v>
      </c>
      <c r="O64">
        <f t="shared" si="2"/>
        <v>11.692337975493333</v>
      </c>
    </row>
    <row r="65" spans="1:15" x14ac:dyDescent="0.25">
      <c r="A65" t="s">
        <v>53</v>
      </c>
      <c r="B65">
        <v>3441</v>
      </c>
      <c r="K65" t="s">
        <v>48</v>
      </c>
      <c r="L65" t="str">
        <f>A101</f>
        <v>H9</v>
      </c>
      <c r="M65">
        <f>B101</f>
        <v>3555</v>
      </c>
      <c r="N65" s="8">
        <f t="shared" si="1"/>
        <v>8.2180995029772164E-2</v>
      </c>
      <c r="O65">
        <f t="shared" si="2"/>
        <v>3.2872398011908865</v>
      </c>
    </row>
    <row r="66" spans="1:15" x14ac:dyDescent="0.25">
      <c r="A66" t="s">
        <v>61</v>
      </c>
      <c r="B66">
        <v>3319</v>
      </c>
      <c r="K66" t="s">
        <v>47</v>
      </c>
      <c r="L66" t="str">
        <f>A89</f>
        <v>G9</v>
      </c>
      <c r="M66">
        <f>B89</f>
        <v>3462</v>
      </c>
      <c r="N66" s="8">
        <f t="shared" si="1"/>
        <v>3.6415530731755331E-2</v>
      </c>
      <c r="O66">
        <f t="shared" si="2"/>
        <v>1.4566212292702132</v>
      </c>
    </row>
    <row r="67" spans="1:15" x14ac:dyDescent="0.25">
      <c r="A67" t="s">
        <v>69</v>
      </c>
      <c r="B67">
        <v>3668</v>
      </c>
      <c r="K67" t="s">
        <v>46</v>
      </c>
      <c r="L67" t="str">
        <f>A77</f>
        <v>F9</v>
      </c>
      <c r="M67">
        <f>B77</f>
        <v>3394</v>
      </c>
      <c r="N67" s="8">
        <f t="shared" si="1"/>
        <v>2.9526105998720535E-3</v>
      </c>
      <c r="O67">
        <f t="shared" si="2"/>
        <v>0.11810442399488214</v>
      </c>
    </row>
    <row r="68" spans="1:15" x14ac:dyDescent="0.25">
      <c r="A68" t="s">
        <v>77</v>
      </c>
      <c r="B68">
        <v>5147</v>
      </c>
      <c r="K68" t="s">
        <v>45</v>
      </c>
      <c r="L68" t="str">
        <f>A65</f>
        <v>E9</v>
      </c>
      <c r="M68">
        <f>B65</f>
        <v>3441</v>
      </c>
      <c r="N68" s="8">
        <f t="shared" si="1"/>
        <v>2.6081393632203142E-2</v>
      </c>
      <c r="O68">
        <f t="shared" si="2"/>
        <v>1.0432557452881257</v>
      </c>
    </row>
    <row r="69" spans="1:15" x14ac:dyDescent="0.25">
      <c r="A69" t="s">
        <v>97</v>
      </c>
      <c r="B69">
        <v>3564</v>
      </c>
      <c r="K69" t="s">
        <v>44</v>
      </c>
      <c r="L69" t="str">
        <f>A53</f>
        <v>D9</v>
      </c>
      <c r="M69">
        <f>B53</f>
        <v>3358</v>
      </c>
      <c r="N69" s="8">
        <f t="shared" si="1"/>
        <v>-1.4763052999360269E-2</v>
      </c>
      <c r="O69">
        <f t="shared" si="2"/>
        <v>-0.59052211997441073</v>
      </c>
    </row>
    <row r="70" spans="1:15" x14ac:dyDescent="0.25">
      <c r="A70" t="s">
        <v>98</v>
      </c>
      <c r="B70">
        <v>3339</v>
      </c>
      <c r="K70" t="s">
        <v>43</v>
      </c>
      <c r="L70" t="str">
        <f>A41</f>
        <v>C9</v>
      </c>
      <c r="M70">
        <f>B41</f>
        <v>3314</v>
      </c>
      <c r="N70" s="8">
        <f t="shared" si="1"/>
        <v>-3.6415530731755331E-2</v>
      </c>
      <c r="O70">
        <f t="shared" si="2"/>
        <v>-1.4566212292702132</v>
      </c>
    </row>
    <row r="71" spans="1:15" x14ac:dyDescent="0.25">
      <c r="A71" t="s">
        <v>99</v>
      </c>
      <c r="B71">
        <v>4063</v>
      </c>
      <c r="K71" t="s">
        <v>42</v>
      </c>
      <c r="L71" t="str">
        <f>A29</f>
        <v>B9</v>
      </c>
      <c r="M71">
        <f>B29</f>
        <v>3370</v>
      </c>
      <c r="N71" s="8">
        <f t="shared" si="1"/>
        <v>-8.8578317996161615E-3</v>
      </c>
      <c r="O71">
        <f t="shared" si="2"/>
        <v>-0.35431327198464646</v>
      </c>
    </row>
    <row r="72" spans="1:15" x14ac:dyDescent="0.25">
      <c r="A72" t="s">
        <v>14</v>
      </c>
      <c r="B72">
        <v>3492</v>
      </c>
      <c r="K72" t="s">
        <v>41</v>
      </c>
      <c r="L72" t="str">
        <f>A17</f>
        <v>A9</v>
      </c>
      <c r="M72">
        <f>B17</f>
        <v>3378</v>
      </c>
      <c r="N72" s="8">
        <f t="shared" si="1"/>
        <v>-4.9210176664534226E-3</v>
      </c>
      <c r="O72">
        <f t="shared" si="2"/>
        <v>-0.19684070665813691</v>
      </c>
    </row>
    <row r="73" spans="1:15" x14ac:dyDescent="0.25">
      <c r="A73" t="s">
        <v>22</v>
      </c>
      <c r="B73">
        <v>3300</v>
      </c>
      <c r="K73" t="s">
        <v>49</v>
      </c>
      <c r="L73" t="str">
        <f>A18</f>
        <v>A10</v>
      </c>
      <c r="M73">
        <f>B18</f>
        <v>3403</v>
      </c>
      <c r="N73" s="8">
        <f t="shared" si="1"/>
        <v>7.3815264996801343E-3</v>
      </c>
      <c r="O73">
        <f t="shared" si="2"/>
        <v>0.29526105998720537</v>
      </c>
    </row>
    <row r="74" spans="1:15" x14ac:dyDescent="0.25">
      <c r="A74" t="s">
        <v>32</v>
      </c>
      <c r="B74">
        <v>10526</v>
      </c>
      <c r="K74" t="s">
        <v>50</v>
      </c>
      <c r="L74" t="str">
        <f>A30</f>
        <v>B10</v>
      </c>
      <c r="M74">
        <f>B30</f>
        <v>3320</v>
      </c>
      <c r="N74" s="8">
        <f t="shared" ref="N74:N96" si="3">(M74-I$15)/2032.1</f>
        <v>-3.3462920131883275E-2</v>
      </c>
      <c r="O74">
        <f t="shared" ref="O74:O96" si="4">N74*40</f>
        <v>-1.3385168052753311</v>
      </c>
    </row>
    <row r="75" spans="1:15" x14ac:dyDescent="0.25">
      <c r="A75" t="s">
        <v>30</v>
      </c>
      <c r="B75">
        <v>3770</v>
      </c>
      <c r="K75" t="s">
        <v>51</v>
      </c>
      <c r="L75" t="str">
        <f>A42</f>
        <v>C10</v>
      </c>
      <c r="M75">
        <f>B42</f>
        <v>3361</v>
      </c>
      <c r="N75" s="8">
        <f t="shared" si="3"/>
        <v>-1.3286747699424242E-2</v>
      </c>
      <c r="O75">
        <f t="shared" si="4"/>
        <v>-0.53146990797696969</v>
      </c>
    </row>
    <row r="76" spans="1:15" x14ac:dyDescent="0.25">
      <c r="A76" t="s">
        <v>46</v>
      </c>
      <c r="B76">
        <v>6714</v>
      </c>
      <c r="K76" t="s">
        <v>52</v>
      </c>
      <c r="L76" t="str">
        <f>A54</f>
        <v>D10</v>
      </c>
      <c r="M76">
        <f>B54</f>
        <v>3309</v>
      </c>
      <c r="N76" s="8">
        <f t="shared" si="3"/>
        <v>-3.8876039564982041E-2</v>
      </c>
      <c r="O76">
        <f t="shared" si="4"/>
        <v>-1.5550415825992816</v>
      </c>
    </row>
    <row r="77" spans="1:15" x14ac:dyDescent="0.25">
      <c r="A77" t="s">
        <v>54</v>
      </c>
      <c r="B77">
        <v>3394</v>
      </c>
      <c r="K77" t="s">
        <v>53</v>
      </c>
      <c r="L77" t="str">
        <f>A66</f>
        <v>E10</v>
      </c>
      <c r="M77">
        <f>B66</f>
        <v>3319</v>
      </c>
      <c r="N77" s="8">
        <f t="shared" si="3"/>
        <v>-3.3955021898528615E-2</v>
      </c>
      <c r="O77">
        <f t="shared" si="4"/>
        <v>-1.3582008759411446</v>
      </c>
    </row>
    <row r="78" spans="1:15" x14ac:dyDescent="0.25">
      <c r="A78" t="s">
        <v>62</v>
      </c>
      <c r="B78">
        <v>3325</v>
      </c>
      <c r="K78" t="s">
        <v>54</v>
      </c>
      <c r="L78" t="str">
        <f>A78</f>
        <v>F10</v>
      </c>
      <c r="M78">
        <f>B78</f>
        <v>3325</v>
      </c>
      <c r="N78" s="8">
        <f t="shared" si="3"/>
        <v>-3.1002411298656562E-2</v>
      </c>
      <c r="O78">
        <f t="shared" si="4"/>
        <v>-1.2400964519462625</v>
      </c>
    </row>
    <row r="79" spans="1:15" x14ac:dyDescent="0.25">
      <c r="A79" t="s">
        <v>70</v>
      </c>
      <c r="B79">
        <v>3501</v>
      </c>
      <c r="K79" t="s">
        <v>55</v>
      </c>
      <c r="L79" t="str">
        <f>A90</f>
        <v>G10</v>
      </c>
      <c r="M79">
        <f>B90</f>
        <v>3382</v>
      </c>
      <c r="N79" s="8">
        <f t="shared" si="3"/>
        <v>-2.9526105998720535E-3</v>
      </c>
      <c r="O79">
        <f t="shared" si="4"/>
        <v>-0.11810442399488214</v>
      </c>
    </row>
    <row r="80" spans="1:15" x14ac:dyDescent="0.25">
      <c r="A80" t="s">
        <v>78</v>
      </c>
      <c r="B80">
        <v>4032</v>
      </c>
      <c r="K80" t="s">
        <v>56</v>
      </c>
      <c r="L80" t="str">
        <f>A102</f>
        <v>H10</v>
      </c>
      <c r="M80">
        <f>B102</f>
        <v>3330</v>
      </c>
      <c r="N80" s="8">
        <f t="shared" si="3"/>
        <v>-2.8541902465429852E-2</v>
      </c>
      <c r="O80">
        <f t="shared" si="4"/>
        <v>-1.1416760986171941</v>
      </c>
    </row>
    <row r="81" spans="1:15" x14ac:dyDescent="0.25">
      <c r="A81" t="s">
        <v>100</v>
      </c>
      <c r="B81">
        <v>3388</v>
      </c>
      <c r="K81" t="s">
        <v>64</v>
      </c>
      <c r="L81" t="str">
        <f>A103</f>
        <v>H11</v>
      </c>
      <c r="M81">
        <f>B103</f>
        <v>3391</v>
      </c>
      <c r="N81" s="8">
        <f t="shared" si="3"/>
        <v>1.4763052999360268E-3</v>
      </c>
      <c r="O81">
        <f t="shared" si="4"/>
        <v>5.9052211997441068E-2</v>
      </c>
    </row>
    <row r="82" spans="1:15" x14ac:dyDescent="0.25">
      <c r="A82" t="s">
        <v>101</v>
      </c>
      <c r="B82">
        <v>3410</v>
      </c>
      <c r="K82" t="s">
        <v>63</v>
      </c>
      <c r="L82" t="str">
        <f>A91</f>
        <v>G11</v>
      </c>
      <c r="M82">
        <f>B91</f>
        <v>3403</v>
      </c>
      <c r="N82" s="8">
        <f t="shared" si="3"/>
        <v>7.3815264996801343E-3</v>
      </c>
      <c r="O82">
        <f t="shared" si="4"/>
        <v>0.29526105998720537</v>
      </c>
    </row>
    <row r="83" spans="1:15" x14ac:dyDescent="0.25">
      <c r="A83" t="s">
        <v>102</v>
      </c>
      <c r="B83">
        <v>3529</v>
      </c>
      <c r="K83" t="s">
        <v>62</v>
      </c>
      <c r="L83" t="str">
        <f>A79</f>
        <v>F11</v>
      </c>
      <c r="M83">
        <f>B79</f>
        <v>3501</v>
      </c>
      <c r="N83" s="8">
        <f t="shared" si="3"/>
        <v>5.5607499630923679E-2</v>
      </c>
      <c r="O83">
        <f t="shared" si="4"/>
        <v>2.2242999852369474</v>
      </c>
    </row>
    <row r="84" spans="1:15" x14ac:dyDescent="0.25">
      <c r="A84" t="s">
        <v>15</v>
      </c>
      <c r="B84">
        <v>3308</v>
      </c>
      <c r="K84" t="s">
        <v>61</v>
      </c>
      <c r="L84" t="str">
        <f>A67</f>
        <v>E11</v>
      </c>
      <c r="M84">
        <f>B67</f>
        <v>3668</v>
      </c>
      <c r="N84" s="8">
        <f t="shared" si="3"/>
        <v>0.13778849466069584</v>
      </c>
      <c r="O84">
        <f t="shared" si="4"/>
        <v>5.5115397864278339</v>
      </c>
    </row>
    <row r="85" spans="1:15" x14ac:dyDescent="0.25">
      <c r="A85" t="s">
        <v>23</v>
      </c>
      <c r="B85">
        <v>3313</v>
      </c>
      <c r="K85" t="s">
        <v>60</v>
      </c>
      <c r="L85" t="str">
        <f>A55</f>
        <v>D11</v>
      </c>
      <c r="M85">
        <f>B55</f>
        <v>5680</v>
      </c>
      <c r="N85" s="8">
        <f t="shared" si="3"/>
        <v>1.1278972491511245</v>
      </c>
      <c r="O85">
        <f t="shared" si="4"/>
        <v>45.115889966044982</v>
      </c>
    </row>
    <row r="86" spans="1:15" x14ac:dyDescent="0.25">
      <c r="A86" t="s">
        <v>31</v>
      </c>
      <c r="B86">
        <v>6143</v>
      </c>
      <c r="K86" t="s">
        <v>59</v>
      </c>
      <c r="L86" t="str">
        <f>A43</f>
        <v>C11</v>
      </c>
      <c r="M86">
        <f>B43</f>
        <v>18407</v>
      </c>
      <c r="N86" s="8">
        <f t="shared" si="3"/>
        <v>7.3908764332463956</v>
      </c>
      <c r="O86">
        <f t="shared" si="4"/>
        <v>295.63505732985584</v>
      </c>
    </row>
    <row r="87" spans="1:15" x14ac:dyDescent="0.25">
      <c r="A87" t="s">
        <v>39</v>
      </c>
      <c r="B87">
        <v>4326</v>
      </c>
      <c r="K87" t="s">
        <v>58</v>
      </c>
      <c r="L87" t="str">
        <f>A31</f>
        <v>B11</v>
      </c>
      <c r="M87">
        <f>B31</f>
        <v>64815</v>
      </c>
      <c r="N87" s="8">
        <f t="shared" si="3"/>
        <v>30.228335219723441</v>
      </c>
      <c r="O87">
        <f t="shared" si="4"/>
        <v>1209.1334087889377</v>
      </c>
    </row>
    <row r="88" spans="1:15" x14ac:dyDescent="0.25">
      <c r="A88" t="s">
        <v>47</v>
      </c>
      <c r="B88">
        <v>5640</v>
      </c>
      <c r="K88" t="s">
        <v>57</v>
      </c>
      <c r="L88" t="str">
        <f>A19</f>
        <v>A11</v>
      </c>
      <c r="M88">
        <f>B19</f>
        <v>50749</v>
      </c>
      <c r="N88" s="8">
        <f t="shared" si="3"/>
        <v>23.306431770090057</v>
      </c>
      <c r="O88">
        <f t="shared" si="4"/>
        <v>932.2572708036023</v>
      </c>
    </row>
    <row r="89" spans="1:15" x14ac:dyDescent="0.25">
      <c r="A89" t="s">
        <v>55</v>
      </c>
      <c r="B89">
        <v>3462</v>
      </c>
      <c r="K89" t="s">
        <v>65</v>
      </c>
      <c r="L89" t="str">
        <f>A20</f>
        <v>A12</v>
      </c>
      <c r="M89">
        <f>B20</f>
        <v>15996</v>
      </c>
      <c r="N89" s="8">
        <f t="shared" si="3"/>
        <v>6.2044190738644751</v>
      </c>
      <c r="O89">
        <f t="shared" si="4"/>
        <v>248.176762954579</v>
      </c>
    </row>
    <row r="90" spans="1:15" x14ac:dyDescent="0.25">
      <c r="A90" t="s">
        <v>63</v>
      </c>
      <c r="B90">
        <v>3382</v>
      </c>
      <c r="K90" t="s">
        <v>66</v>
      </c>
      <c r="L90" t="str">
        <f>A32</f>
        <v>B12</v>
      </c>
      <c r="M90">
        <f>B32</f>
        <v>7861</v>
      </c>
      <c r="N90" s="8">
        <f t="shared" si="3"/>
        <v>2.2011712022046162</v>
      </c>
      <c r="O90">
        <f t="shared" si="4"/>
        <v>88.046848088184646</v>
      </c>
    </row>
    <row r="91" spans="1:15" x14ac:dyDescent="0.25">
      <c r="A91" t="s">
        <v>71</v>
      </c>
      <c r="B91">
        <v>3403</v>
      </c>
      <c r="K91" t="s">
        <v>67</v>
      </c>
      <c r="L91" t="str">
        <f>A44</f>
        <v>C12</v>
      </c>
      <c r="M91">
        <f>B44</f>
        <v>5158</v>
      </c>
      <c r="N91" s="8">
        <f t="shared" si="3"/>
        <v>0.87102012696225584</v>
      </c>
      <c r="O91">
        <f t="shared" si="4"/>
        <v>34.840805078490234</v>
      </c>
    </row>
    <row r="92" spans="1:15" x14ac:dyDescent="0.25">
      <c r="A92" t="s">
        <v>79</v>
      </c>
      <c r="B92">
        <v>3651</v>
      </c>
      <c r="K92" t="s">
        <v>68</v>
      </c>
      <c r="L92" t="str">
        <f>A56</f>
        <v>D12</v>
      </c>
      <c r="M92">
        <f>B56</f>
        <v>4920</v>
      </c>
      <c r="N92" s="8">
        <f t="shared" si="3"/>
        <v>0.75389990650066441</v>
      </c>
      <c r="O92">
        <f t="shared" si="4"/>
        <v>30.155996260026576</v>
      </c>
    </row>
    <row r="93" spans="1:15" x14ac:dyDescent="0.25">
      <c r="A93" t="s">
        <v>103</v>
      </c>
      <c r="B93">
        <v>3397</v>
      </c>
      <c r="K93" t="s">
        <v>69</v>
      </c>
      <c r="L93" t="str">
        <f>A68</f>
        <v>E12</v>
      </c>
      <c r="M93">
        <f>B68</f>
        <v>5147</v>
      </c>
      <c r="N93" s="8">
        <f t="shared" si="3"/>
        <v>0.86560700752915709</v>
      </c>
      <c r="O93">
        <f t="shared" si="4"/>
        <v>34.62428030116628</v>
      </c>
    </row>
    <row r="94" spans="1:15" x14ac:dyDescent="0.25">
      <c r="A94" t="s">
        <v>104</v>
      </c>
      <c r="B94">
        <v>3373</v>
      </c>
      <c r="K94" t="s">
        <v>70</v>
      </c>
      <c r="L94" t="str">
        <f>A80</f>
        <v>F12</v>
      </c>
      <c r="M94">
        <f>B80</f>
        <v>4032</v>
      </c>
      <c r="N94" s="8">
        <f t="shared" si="3"/>
        <v>0.3169135377196004</v>
      </c>
      <c r="O94">
        <f t="shared" si="4"/>
        <v>12.676541508784016</v>
      </c>
    </row>
    <row r="95" spans="1:15" x14ac:dyDescent="0.25">
      <c r="A95" t="s">
        <v>105</v>
      </c>
      <c r="B95">
        <v>3396</v>
      </c>
      <c r="K95" t="s">
        <v>71</v>
      </c>
      <c r="L95" t="str">
        <f>A92</f>
        <v>G12</v>
      </c>
      <c r="M95">
        <f>B92</f>
        <v>3651</v>
      </c>
      <c r="N95" s="8">
        <f t="shared" si="3"/>
        <v>0.12942276462772501</v>
      </c>
      <c r="O95">
        <f t="shared" si="4"/>
        <v>5.1769105851090007</v>
      </c>
    </row>
    <row r="96" spans="1:15" x14ac:dyDescent="0.25">
      <c r="A96" t="s">
        <v>16</v>
      </c>
      <c r="B96">
        <v>3319</v>
      </c>
      <c r="K96" t="s">
        <v>72</v>
      </c>
      <c r="L96" t="str">
        <f>A104</f>
        <v>H12</v>
      </c>
      <c r="M96">
        <f>B104</f>
        <v>3484</v>
      </c>
      <c r="N96" s="8">
        <f t="shared" si="3"/>
        <v>4.7241769597952857E-2</v>
      </c>
      <c r="O96">
        <f t="shared" si="4"/>
        <v>1.8896707839181142</v>
      </c>
    </row>
    <row r="97" spans="1:2" x14ac:dyDescent="0.25">
      <c r="A97" t="s">
        <v>24</v>
      </c>
      <c r="B97">
        <v>3318</v>
      </c>
    </row>
    <row r="98" spans="1:2" x14ac:dyDescent="0.25">
      <c r="A98" t="s">
        <v>33</v>
      </c>
      <c r="B98">
        <v>5061</v>
      </c>
    </row>
    <row r="99" spans="1:2" x14ac:dyDescent="0.25">
      <c r="A99" t="s">
        <v>40</v>
      </c>
      <c r="B99">
        <v>4937</v>
      </c>
    </row>
    <row r="100" spans="1:2" x14ac:dyDescent="0.25">
      <c r="A100" t="s">
        <v>48</v>
      </c>
      <c r="B100">
        <v>3982</v>
      </c>
    </row>
    <row r="101" spans="1:2" x14ac:dyDescent="0.25">
      <c r="A101" t="s">
        <v>56</v>
      </c>
      <c r="B101">
        <v>3555</v>
      </c>
    </row>
    <row r="102" spans="1:2" x14ac:dyDescent="0.25">
      <c r="A102" t="s">
        <v>64</v>
      </c>
      <c r="B102">
        <v>3330</v>
      </c>
    </row>
    <row r="103" spans="1:2" x14ac:dyDescent="0.25">
      <c r="A103" t="s">
        <v>72</v>
      </c>
      <c r="B103">
        <v>3391</v>
      </c>
    </row>
    <row r="104" spans="1:2" x14ac:dyDescent="0.25">
      <c r="A104" t="s">
        <v>80</v>
      </c>
      <c r="B104">
        <v>3484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opLeftCell="A13" workbookViewId="0">
      <selection activeCell="N9" sqref="N9:N96"/>
    </sheetView>
  </sheetViews>
  <sheetFormatPr defaultRowHeight="12.5" x14ac:dyDescent="0.25"/>
  <cols>
    <col min="11" max="11" width="24.453125" customWidth="1"/>
    <col min="12" max="12" width="15.81640625" customWidth="1"/>
  </cols>
  <sheetData>
    <row r="1" spans="1:98" x14ac:dyDescent="0.25">
      <c r="B1" t="s">
        <v>119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25">
      <c r="B2">
        <v>1</v>
      </c>
      <c r="C2">
        <v>65006</v>
      </c>
      <c r="D2">
        <v>3385</v>
      </c>
      <c r="E2">
        <v>9540</v>
      </c>
      <c r="F2">
        <v>5783</v>
      </c>
      <c r="G2">
        <v>3640</v>
      </c>
      <c r="H2">
        <v>4472</v>
      </c>
      <c r="I2">
        <v>3411</v>
      </c>
      <c r="J2">
        <v>3519</v>
      </c>
      <c r="K2">
        <v>3469</v>
      </c>
      <c r="L2">
        <v>3427</v>
      </c>
      <c r="M2">
        <v>48675</v>
      </c>
      <c r="N2">
        <v>15391</v>
      </c>
      <c r="O2">
        <v>31127</v>
      </c>
      <c r="P2">
        <v>3433</v>
      </c>
      <c r="Q2">
        <v>28960</v>
      </c>
      <c r="R2">
        <v>4935</v>
      </c>
      <c r="S2">
        <v>3494</v>
      </c>
      <c r="T2">
        <v>10419</v>
      </c>
      <c r="U2">
        <v>3430</v>
      </c>
      <c r="V2">
        <v>5341</v>
      </c>
      <c r="W2">
        <v>3436</v>
      </c>
      <c r="X2">
        <v>3449</v>
      </c>
      <c r="Y2">
        <v>63754</v>
      </c>
      <c r="Z2">
        <v>7900</v>
      </c>
      <c r="AA2">
        <v>17118</v>
      </c>
      <c r="AB2">
        <v>3440</v>
      </c>
      <c r="AC2">
        <v>64892</v>
      </c>
      <c r="AD2">
        <v>4714</v>
      </c>
      <c r="AE2">
        <v>3415</v>
      </c>
      <c r="AF2">
        <v>43982</v>
      </c>
      <c r="AG2">
        <v>3398</v>
      </c>
      <c r="AH2">
        <v>58977</v>
      </c>
      <c r="AI2">
        <v>3404</v>
      </c>
      <c r="AJ2">
        <v>3373</v>
      </c>
      <c r="AK2">
        <v>18191</v>
      </c>
      <c r="AL2">
        <v>5231</v>
      </c>
      <c r="AM2">
        <v>6567</v>
      </c>
      <c r="AN2">
        <v>3391</v>
      </c>
      <c r="AO2">
        <v>37231</v>
      </c>
      <c r="AP2">
        <v>4234</v>
      </c>
      <c r="AQ2">
        <v>3403</v>
      </c>
      <c r="AR2">
        <v>64958</v>
      </c>
      <c r="AS2">
        <v>3423</v>
      </c>
      <c r="AT2">
        <v>64917</v>
      </c>
      <c r="AU2">
        <v>3443</v>
      </c>
      <c r="AV2">
        <v>3452</v>
      </c>
      <c r="AW2">
        <v>5801</v>
      </c>
      <c r="AX2">
        <v>5118</v>
      </c>
      <c r="AY2">
        <v>4266</v>
      </c>
      <c r="AZ2">
        <v>3362</v>
      </c>
      <c r="BA2">
        <v>8152</v>
      </c>
      <c r="BB2">
        <v>3726</v>
      </c>
      <c r="BC2">
        <v>3406</v>
      </c>
      <c r="BD2">
        <v>30333</v>
      </c>
      <c r="BE2">
        <v>3563</v>
      </c>
      <c r="BF2">
        <v>12422</v>
      </c>
      <c r="BG2">
        <v>3488</v>
      </c>
      <c r="BH2">
        <v>3382</v>
      </c>
      <c r="BI2">
        <v>3773</v>
      </c>
      <c r="BJ2">
        <v>5308</v>
      </c>
      <c r="BK2">
        <v>3630</v>
      </c>
      <c r="BL2">
        <v>3470</v>
      </c>
      <c r="BM2">
        <v>4173</v>
      </c>
      <c r="BN2">
        <v>3565</v>
      </c>
      <c r="BO2">
        <v>3387</v>
      </c>
      <c r="BP2">
        <v>10635</v>
      </c>
      <c r="BQ2">
        <v>3919</v>
      </c>
      <c r="BR2">
        <v>6881</v>
      </c>
      <c r="BS2">
        <v>3462</v>
      </c>
      <c r="BT2">
        <v>3438</v>
      </c>
      <c r="BU2">
        <v>3499</v>
      </c>
      <c r="BV2">
        <v>4116</v>
      </c>
      <c r="BW2">
        <v>3448</v>
      </c>
      <c r="BX2">
        <v>3517</v>
      </c>
      <c r="BY2">
        <v>3631</v>
      </c>
      <c r="BZ2">
        <v>3370</v>
      </c>
      <c r="CA2">
        <v>3353</v>
      </c>
      <c r="CB2">
        <v>6129</v>
      </c>
      <c r="CC2">
        <v>4263</v>
      </c>
      <c r="CD2">
        <v>5597</v>
      </c>
      <c r="CE2">
        <v>3501</v>
      </c>
      <c r="CF2">
        <v>3439</v>
      </c>
      <c r="CG2">
        <v>3480</v>
      </c>
      <c r="CH2">
        <v>3715</v>
      </c>
      <c r="CI2">
        <v>3397</v>
      </c>
      <c r="CJ2">
        <v>3408</v>
      </c>
      <c r="CK2">
        <v>3419</v>
      </c>
      <c r="CL2">
        <v>3380</v>
      </c>
      <c r="CM2">
        <v>3367</v>
      </c>
      <c r="CN2">
        <v>5071</v>
      </c>
      <c r="CO2">
        <v>4897</v>
      </c>
      <c r="CP2">
        <v>4048</v>
      </c>
      <c r="CQ2">
        <v>3576</v>
      </c>
      <c r="CR2">
        <v>3441</v>
      </c>
      <c r="CS2">
        <v>3449</v>
      </c>
      <c r="CT2">
        <v>3590</v>
      </c>
    </row>
    <row r="7" spans="1:98" x14ac:dyDescent="0.25">
      <c r="N7" s="1" t="s">
        <v>109</v>
      </c>
    </row>
    <row r="8" spans="1:98" x14ac:dyDescent="0.25">
      <c r="A8" t="s">
        <v>119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117</v>
      </c>
    </row>
    <row r="9" spans="1:98" x14ac:dyDescent="0.25">
      <c r="A9" t="s">
        <v>82</v>
      </c>
      <c r="B9">
        <v>65006</v>
      </c>
      <c r="G9">
        <f>'Plate 1'!G9</f>
        <v>30</v>
      </c>
      <c r="H9" t="str">
        <f t="shared" ref="H9:I9" si="0">A9</f>
        <v>A1</v>
      </c>
      <c r="I9">
        <f t="shared" si="0"/>
        <v>65006</v>
      </c>
      <c r="K9" t="s">
        <v>82</v>
      </c>
      <c r="L9" t="str">
        <f>A10</f>
        <v>A2</v>
      </c>
      <c r="M9">
        <f>B10</f>
        <v>3385</v>
      </c>
      <c r="N9" s="8">
        <f>(M9-I$15)/2074.8</f>
        <v>-3.0364372469635626E-2</v>
      </c>
      <c r="O9">
        <f>N9*40</f>
        <v>-1.214574898785425</v>
      </c>
    </row>
    <row r="10" spans="1:98" x14ac:dyDescent="0.25">
      <c r="A10" t="s">
        <v>83</v>
      </c>
      <c r="B10">
        <v>3385</v>
      </c>
      <c r="G10">
        <f>'Plate 1'!G10</f>
        <v>15</v>
      </c>
      <c r="H10" t="str">
        <f>A21</f>
        <v>B1</v>
      </c>
      <c r="I10">
        <f>B21</f>
        <v>31127</v>
      </c>
      <c r="K10" t="s">
        <v>85</v>
      </c>
      <c r="L10" t="str">
        <f>A22</f>
        <v>B2</v>
      </c>
      <c r="M10">
        <f>B22</f>
        <v>3433</v>
      </c>
      <c r="N10" s="8">
        <f t="shared" ref="N10:N73" si="1">(M10-I$15)/2074.8</f>
        <v>-7.2296124927703868E-3</v>
      </c>
      <c r="O10">
        <f t="shared" ref="O10:O73" si="2">N10*40</f>
        <v>-0.2891844997108155</v>
      </c>
    </row>
    <row r="11" spans="1:98" x14ac:dyDescent="0.25">
      <c r="A11" t="s">
        <v>84</v>
      </c>
      <c r="B11">
        <v>9540</v>
      </c>
      <c r="G11">
        <f>'Plate 1'!G11</f>
        <v>7.5</v>
      </c>
      <c r="H11" t="str">
        <f>A33</f>
        <v>C1</v>
      </c>
      <c r="I11">
        <f>B33</f>
        <v>17118</v>
      </c>
      <c r="K11" t="s">
        <v>88</v>
      </c>
      <c r="L11" t="str">
        <f>A34</f>
        <v>C2</v>
      </c>
      <c r="M11">
        <f>B34</f>
        <v>3440</v>
      </c>
      <c r="N11" s="8">
        <f t="shared" si="1"/>
        <v>-3.8557933294775396E-3</v>
      </c>
      <c r="O11">
        <f t="shared" si="2"/>
        <v>-0.15423173317910158</v>
      </c>
    </row>
    <row r="12" spans="1:98" x14ac:dyDescent="0.25">
      <c r="A12" t="s">
        <v>9</v>
      </c>
      <c r="B12">
        <v>5783</v>
      </c>
      <c r="G12">
        <f>'Plate 1'!G12</f>
        <v>1.875</v>
      </c>
      <c r="H12" t="str">
        <f>A45</f>
        <v>D1</v>
      </c>
      <c r="I12">
        <f>B45</f>
        <v>6567</v>
      </c>
      <c r="K12" t="s">
        <v>91</v>
      </c>
      <c r="L12" t="str">
        <f>A46</f>
        <v>D2</v>
      </c>
      <c r="M12">
        <f>B46</f>
        <v>3391</v>
      </c>
      <c r="N12" s="8">
        <f t="shared" si="1"/>
        <v>-2.7472527472527469E-2</v>
      </c>
      <c r="O12">
        <f t="shared" si="2"/>
        <v>-1.0989010989010988</v>
      </c>
    </row>
    <row r="13" spans="1:98" x14ac:dyDescent="0.25">
      <c r="A13" t="s">
        <v>17</v>
      </c>
      <c r="B13">
        <v>3640</v>
      </c>
      <c r="G13">
        <f>'Plate 1'!G13</f>
        <v>0.46875</v>
      </c>
      <c r="H13" t="str">
        <f>A57</f>
        <v>E1</v>
      </c>
      <c r="I13">
        <f>B57</f>
        <v>4266</v>
      </c>
      <c r="K13" t="s">
        <v>94</v>
      </c>
      <c r="L13" t="str">
        <f>A58</f>
        <v>E2</v>
      </c>
      <c r="M13">
        <f>B58</f>
        <v>3362</v>
      </c>
      <c r="N13" s="8">
        <f t="shared" si="1"/>
        <v>-4.1449778291883552E-2</v>
      </c>
      <c r="O13">
        <f t="shared" si="2"/>
        <v>-1.6579911316753422</v>
      </c>
    </row>
    <row r="14" spans="1:98" x14ac:dyDescent="0.25">
      <c r="A14" t="s">
        <v>25</v>
      </c>
      <c r="B14">
        <v>4472</v>
      </c>
      <c r="G14">
        <f>'Plate 1'!G14</f>
        <v>0.1171875</v>
      </c>
      <c r="H14" t="str">
        <f>A69</f>
        <v>F1</v>
      </c>
      <c r="I14">
        <f>B69</f>
        <v>3630</v>
      </c>
      <c r="K14" t="s">
        <v>97</v>
      </c>
      <c r="L14" t="str">
        <f>A70</f>
        <v>F2</v>
      </c>
      <c r="M14">
        <f>B70</f>
        <v>3470</v>
      </c>
      <c r="N14" s="8">
        <f t="shared" si="1"/>
        <v>1.0603431656063233E-2</v>
      </c>
      <c r="O14">
        <f t="shared" si="2"/>
        <v>0.42413726624252934</v>
      </c>
    </row>
    <row r="15" spans="1:98" x14ac:dyDescent="0.25">
      <c r="A15" t="s">
        <v>34</v>
      </c>
      <c r="B15">
        <v>3411</v>
      </c>
      <c r="G15">
        <f>'Plate 1'!G15</f>
        <v>0</v>
      </c>
      <c r="H15" t="str">
        <f>A81</f>
        <v>G1</v>
      </c>
      <c r="I15">
        <f>B81</f>
        <v>3448</v>
      </c>
      <c r="K15" t="s">
        <v>100</v>
      </c>
      <c r="L15" t="str">
        <f>A82</f>
        <v>G2</v>
      </c>
      <c r="M15">
        <f>B82</f>
        <v>3517</v>
      </c>
      <c r="N15" s="8">
        <f t="shared" si="1"/>
        <v>3.325621746674378E-2</v>
      </c>
      <c r="O15">
        <f t="shared" si="2"/>
        <v>1.3302486986697513</v>
      </c>
    </row>
    <row r="16" spans="1:98" x14ac:dyDescent="0.25">
      <c r="A16" t="s">
        <v>41</v>
      </c>
      <c r="B16">
        <v>3519</v>
      </c>
      <c r="H16" t="s">
        <v>118</v>
      </c>
      <c r="I16">
        <f>SLOPE(I10:I15, G10:G15)</f>
        <v>1848.1628725568232</v>
      </c>
      <c r="K16" t="s">
        <v>103</v>
      </c>
      <c r="L16" t="str">
        <f>A94</f>
        <v>H2</v>
      </c>
      <c r="M16">
        <f>B94</f>
        <v>3408</v>
      </c>
      <c r="N16" s="8">
        <f t="shared" si="1"/>
        <v>-1.9278966647387697E-2</v>
      </c>
      <c r="O16">
        <f t="shared" si="2"/>
        <v>-0.77115866589550786</v>
      </c>
    </row>
    <row r="17" spans="1:15" x14ac:dyDescent="0.25">
      <c r="A17" t="s">
        <v>49</v>
      </c>
      <c r="B17">
        <v>3469</v>
      </c>
      <c r="K17" t="s">
        <v>104</v>
      </c>
      <c r="L17" t="str">
        <f>A95</f>
        <v>H3</v>
      </c>
      <c r="M17">
        <f>B95</f>
        <v>3419</v>
      </c>
      <c r="N17" s="8">
        <f t="shared" si="1"/>
        <v>-1.3977250819356081E-2</v>
      </c>
      <c r="O17">
        <f t="shared" si="2"/>
        <v>-0.5590900327742433</v>
      </c>
    </row>
    <row r="18" spans="1:15" x14ac:dyDescent="0.25">
      <c r="A18" t="s">
        <v>57</v>
      </c>
      <c r="B18">
        <v>3427</v>
      </c>
      <c r="K18" t="s">
        <v>101</v>
      </c>
      <c r="L18" t="str">
        <f>A83</f>
        <v>G3</v>
      </c>
      <c r="M18">
        <f>B83</f>
        <v>3631</v>
      </c>
      <c r="N18" s="8">
        <f t="shared" si="1"/>
        <v>8.8201272411798717E-2</v>
      </c>
      <c r="O18">
        <f t="shared" si="2"/>
        <v>3.5280508964719486</v>
      </c>
    </row>
    <row r="19" spans="1:15" x14ac:dyDescent="0.25">
      <c r="A19" t="s">
        <v>65</v>
      </c>
      <c r="B19">
        <v>48675</v>
      </c>
      <c r="K19" t="s">
        <v>98</v>
      </c>
      <c r="L19" t="str">
        <f>A71</f>
        <v>F3</v>
      </c>
      <c r="M19">
        <f>B71</f>
        <v>4173</v>
      </c>
      <c r="N19" s="8">
        <f t="shared" si="1"/>
        <v>0.34943127048390205</v>
      </c>
      <c r="O19">
        <f t="shared" si="2"/>
        <v>13.977250819356081</v>
      </c>
    </row>
    <row r="20" spans="1:15" x14ac:dyDescent="0.25">
      <c r="A20" t="s">
        <v>73</v>
      </c>
      <c r="B20">
        <v>15391</v>
      </c>
      <c r="K20" t="s">
        <v>95</v>
      </c>
      <c r="L20" t="str">
        <f>A59</f>
        <v>E3</v>
      </c>
      <c r="M20">
        <f>B59</f>
        <v>8152</v>
      </c>
      <c r="N20" s="8">
        <f t="shared" si="1"/>
        <v>2.2672064777327932</v>
      </c>
      <c r="O20">
        <f t="shared" si="2"/>
        <v>90.68825910931173</v>
      </c>
    </row>
    <row r="21" spans="1:15" x14ac:dyDescent="0.25">
      <c r="A21" t="s">
        <v>85</v>
      </c>
      <c r="B21">
        <v>31127</v>
      </c>
      <c r="K21" t="s">
        <v>92</v>
      </c>
      <c r="L21" t="str">
        <f>A47</f>
        <v>D3</v>
      </c>
      <c r="M21">
        <f>B47</f>
        <v>37231</v>
      </c>
      <c r="N21" s="8">
        <f t="shared" si="1"/>
        <v>16.282533256217466</v>
      </c>
      <c r="O21">
        <f t="shared" si="2"/>
        <v>651.3013302486986</v>
      </c>
    </row>
    <row r="22" spans="1:15" x14ac:dyDescent="0.25">
      <c r="A22" t="s">
        <v>86</v>
      </c>
      <c r="B22">
        <v>3433</v>
      </c>
      <c r="K22" t="s">
        <v>89</v>
      </c>
      <c r="L22" t="str">
        <f>A35</f>
        <v>C3</v>
      </c>
      <c r="M22">
        <f>B35</f>
        <v>64892</v>
      </c>
      <c r="N22" s="8">
        <f t="shared" si="1"/>
        <v>29.614420667052244</v>
      </c>
      <c r="O22">
        <f t="shared" si="2"/>
        <v>1184.5768266820896</v>
      </c>
    </row>
    <row r="23" spans="1:15" x14ac:dyDescent="0.25">
      <c r="A23" t="s">
        <v>87</v>
      </c>
      <c r="B23">
        <v>28960</v>
      </c>
      <c r="K23" t="s">
        <v>86</v>
      </c>
      <c r="L23" t="str">
        <f>A23</f>
        <v>B3</v>
      </c>
      <c r="M23">
        <f>B23</f>
        <v>28960</v>
      </c>
      <c r="N23" s="8">
        <f t="shared" si="1"/>
        <v>12.296124927703874</v>
      </c>
      <c r="O23">
        <f t="shared" si="2"/>
        <v>491.84499710815493</v>
      </c>
    </row>
    <row r="24" spans="1:15" x14ac:dyDescent="0.25">
      <c r="A24" t="s">
        <v>10</v>
      </c>
      <c r="B24">
        <v>4935</v>
      </c>
      <c r="K24" t="s">
        <v>83</v>
      </c>
      <c r="L24" t="str">
        <f>A11</f>
        <v>A3</v>
      </c>
      <c r="M24">
        <f>B11</f>
        <v>9540</v>
      </c>
      <c r="N24" s="8">
        <f t="shared" si="1"/>
        <v>2.9361866203971463</v>
      </c>
      <c r="O24">
        <f t="shared" si="2"/>
        <v>117.44746481588585</v>
      </c>
    </row>
    <row r="25" spans="1:15" x14ac:dyDescent="0.25">
      <c r="A25" t="s">
        <v>18</v>
      </c>
      <c r="B25">
        <v>3494</v>
      </c>
      <c r="K25" t="s">
        <v>84</v>
      </c>
      <c r="L25" t="str">
        <f>A12</f>
        <v>A4</v>
      </c>
      <c r="M25">
        <f>B12</f>
        <v>5783</v>
      </c>
      <c r="N25" s="8">
        <f t="shared" si="1"/>
        <v>1.1254096780412568</v>
      </c>
      <c r="O25">
        <f t="shared" si="2"/>
        <v>45.016387121650268</v>
      </c>
    </row>
    <row r="26" spans="1:15" x14ac:dyDescent="0.25">
      <c r="A26" t="s">
        <v>26</v>
      </c>
      <c r="B26">
        <v>10419</v>
      </c>
      <c r="K26" t="s">
        <v>87</v>
      </c>
      <c r="L26" t="str">
        <f>A24</f>
        <v>B4</v>
      </c>
      <c r="M26">
        <f>B24</f>
        <v>4935</v>
      </c>
      <c r="N26" s="8">
        <f t="shared" si="1"/>
        <v>0.71669558511663767</v>
      </c>
      <c r="O26">
        <f t="shared" si="2"/>
        <v>28.667823404665505</v>
      </c>
    </row>
    <row r="27" spans="1:15" x14ac:dyDescent="0.25">
      <c r="A27" t="s">
        <v>35</v>
      </c>
      <c r="B27">
        <v>3430</v>
      </c>
      <c r="K27" t="s">
        <v>90</v>
      </c>
      <c r="L27" t="str">
        <f>A36</f>
        <v>C4</v>
      </c>
      <c r="M27">
        <f>B36</f>
        <v>4714</v>
      </c>
      <c r="N27" s="8">
        <f t="shared" si="1"/>
        <v>0.61017929438982066</v>
      </c>
      <c r="O27">
        <f t="shared" si="2"/>
        <v>24.407171775592825</v>
      </c>
    </row>
    <row r="28" spans="1:15" x14ac:dyDescent="0.25">
      <c r="A28" t="s">
        <v>42</v>
      </c>
      <c r="B28">
        <v>5341</v>
      </c>
      <c r="K28" t="s">
        <v>93</v>
      </c>
      <c r="L28" t="str">
        <f>A48</f>
        <v>D4</v>
      </c>
      <c r="M28">
        <f>B48</f>
        <v>4234</v>
      </c>
      <c r="N28" s="8">
        <f t="shared" si="1"/>
        <v>0.37883169462116828</v>
      </c>
      <c r="O28">
        <f t="shared" si="2"/>
        <v>15.153267784846731</v>
      </c>
    </row>
    <row r="29" spans="1:15" x14ac:dyDescent="0.25">
      <c r="A29" t="s">
        <v>50</v>
      </c>
      <c r="B29">
        <v>3436</v>
      </c>
      <c r="K29" t="s">
        <v>96</v>
      </c>
      <c r="L29" t="str">
        <f>A60</f>
        <v>E4</v>
      </c>
      <c r="M29">
        <f>B60</f>
        <v>3726</v>
      </c>
      <c r="N29" s="8">
        <f t="shared" si="1"/>
        <v>0.13398881819934449</v>
      </c>
      <c r="O29">
        <f t="shared" si="2"/>
        <v>5.3595527279737798</v>
      </c>
    </row>
    <row r="30" spans="1:15" x14ac:dyDescent="0.25">
      <c r="A30" t="s">
        <v>58</v>
      </c>
      <c r="B30">
        <v>3449</v>
      </c>
      <c r="K30" t="s">
        <v>99</v>
      </c>
      <c r="L30" t="str">
        <f>A72</f>
        <v>F4</v>
      </c>
      <c r="M30">
        <f>B72</f>
        <v>3565</v>
      </c>
      <c r="N30" s="8">
        <f t="shared" si="1"/>
        <v>5.6390977443609019E-2</v>
      </c>
      <c r="O30">
        <f t="shared" si="2"/>
        <v>2.2556390977443606</v>
      </c>
    </row>
    <row r="31" spans="1:15" x14ac:dyDescent="0.25">
      <c r="A31" t="s">
        <v>66</v>
      </c>
      <c r="B31">
        <v>63754</v>
      </c>
      <c r="K31" t="s">
        <v>102</v>
      </c>
      <c r="L31" t="str">
        <f>A84</f>
        <v>G4</v>
      </c>
      <c r="M31">
        <f>B84</f>
        <v>3370</v>
      </c>
      <c r="N31" s="8">
        <f t="shared" si="1"/>
        <v>-3.7593984962406013E-2</v>
      </c>
      <c r="O31">
        <f t="shared" si="2"/>
        <v>-1.5037593984962405</v>
      </c>
    </row>
    <row r="32" spans="1:15" x14ac:dyDescent="0.25">
      <c r="A32" t="s">
        <v>74</v>
      </c>
      <c r="B32">
        <v>7900</v>
      </c>
      <c r="K32" t="s">
        <v>105</v>
      </c>
      <c r="L32" t="str">
        <f>A96</f>
        <v>H4</v>
      </c>
      <c r="M32">
        <f>B96</f>
        <v>3380</v>
      </c>
      <c r="N32" s="8">
        <f t="shared" si="1"/>
        <v>-3.2774243300559086E-2</v>
      </c>
      <c r="O32">
        <f t="shared" si="2"/>
        <v>-1.3109697320223634</v>
      </c>
    </row>
    <row r="33" spans="1:15" x14ac:dyDescent="0.25">
      <c r="A33" t="s">
        <v>88</v>
      </c>
      <c r="B33">
        <v>17118</v>
      </c>
      <c r="K33" t="s">
        <v>16</v>
      </c>
      <c r="L33" t="str">
        <f>A97</f>
        <v>H5</v>
      </c>
      <c r="M33">
        <f>B97</f>
        <v>3367</v>
      </c>
      <c r="N33" s="8">
        <f t="shared" si="1"/>
        <v>-3.9039907460960088E-2</v>
      </c>
      <c r="O33">
        <f t="shared" si="2"/>
        <v>-1.5615962984384035</v>
      </c>
    </row>
    <row r="34" spans="1:15" x14ac:dyDescent="0.25">
      <c r="A34" t="s">
        <v>89</v>
      </c>
      <c r="B34">
        <v>3440</v>
      </c>
      <c r="K34" t="s">
        <v>15</v>
      </c>
      <c r="L34" t="str">
        <f>A85</f>
        <v>G5</v>
      </c>
      <c r="M34">
        <f>B85</f>
        <v>3353</v>
      </c>
      <c r="N34" s="8">
        <f t="shared" si="1"/>
        <v>-4.5787545787545784E-2</v>
      </c>
      <c r="O34">
        <f t="shared" si="2"/>
        <v>-1.8315018315018314</v>
      </c>
    </row>
    <row r="35" spans="1:15" x14ac:dyDescent="0.25">
      <c r="A35" t="s">
        <v>90</v>
      </c>
      <c r="B35">
        <v>64892</v>
      </c>
      <c r="K35" t="s">
        <v>14</v>
      </c>
      <c r="L35" t="str">
        <f>A73</f>
        <v>F5</v>
      </c>
      <c r="M35">
        <f>B73</f>
        <v>3387</v>
      </c>
      <c r="N35" s="8">
        <f t="shared" si="1"/>
        <v>-2.9400424137266241E-2</v>
      </c>
      <c r="O35">
        <f t="shared" si="2"/>
        <v>-1.1760169654906496</v>
      </c>
    </row>
    <row r="36" spans="1:15" x14ac:dyDescent="0.25">
      <c r="A36" t="s">
        <v>11</v>
      </c>
      <c r="B36">
        <v>4714</v>
      </c>
      <c r="K36" t="s">
        <v>13</v>
      </c>
      <c r="L36" t="str">
        <f>A61</f>
        <v>E5</v>
      </c>
      <c r="M36">
        <f>B61</f>
        <v>3406</v>
      </c>
      <c r="N36" s="8">
        <f t="shared" si="1"/>
        <v>-2.0242914979757082E-2</v>
      </c>
      <c r="O36">
        <f t="shared" si="2"/>
        <v>-0.80971659919028327</v>
      </c>
    </row>
    <row r="37" spans="1:15" x14ac:dyDescent="0.25">
      <c r="A37" t="s">
        <v>19</v>
      </c>
      <c r="B37">
        <v>3415</v>
      </c>
      <c r="K37" t="s">
        <v>12</v>
      </c>
      <c r="L37" t="str">
        <f>A49</f>
        <v>D5</v>
      </c>
      <c r="M37">
        <f>B49</f>
        <v>3403</v>
      </c>
      <c r="N37" s="8">
        <f t="shared" si="1"/>
        <v>-2.1688837478311161E-2</v>
      </c>
      <c r="O37">
        <f t="shared" si="2"/>
        <v>-0.86755349913244639</v>
      </c>
    </row>
    <row r="38" spans="1:15" x14ac:dyDescent="0.25">
      <c r="A38" t="s">
        <v>27</v>
      </c>
      <c r="B38">
        <v>43982</v>
      </c>
      <c r="K38" t="s">
        <v>11</v>
      </c>
      <c r="L38" t="str">
        <f>A37</f>
        <v>C5</v>
      </c>
      <c r="M38">
        <f>B37</f>
        <v>3415</v>
      </c>
      <c r="N38" s="8">
        <f t="shared" si="1"/>
        <v>-1.5905147484094852E-2</v>
      </c>
      <c r="O38">
        <f t="shared" si="2"/>
        <v>-0.63620589936379413</v>
      </c>
    </row>
    <row r="39" spans="1:15" x14ac:dyDescent="0.25">
      <c r="A39" t="s">
        <v>36</v>
      </c>
      <c r="B39">
        <v>3398</v>
      </c>
      <c r="K39" t="s">
        <v>10</v>
      </c>
      <c r="L39" t="str">
        <f>A25</f>
        <v>B5</v>
      </c>
      <c r="M39">
        <f>B25</f>
        <v>3494</v>
      </c>
      <c r="N39" s="8">
        <f t="shared" si="1"/>
        <v>2.2170811644495855E-2</v>
      </c>
      <c r="O39">
        <f t="shared" si="2"/>
        <v>0.88683246577983421</v>
      </c>
    </row>
    <row r="40" spans="1:15" x14ac:dyDescent="0.25">
      <c r="A40" t="s">
        <v>43</v>
      </c>
      <c r="B40">
        <v>58977</v>
      </c>
      <c r="K40" t="s">
        <v>9</v>
      </c>
      <c r="L40" t="str">
        <f>A13</f>
        <v>A5</v>
      </c>
      <c r="M40">
        <f>B13</f>
        <v>3640</v>
      </c>
      <c r="N40" s="8">
        <f t="shared" si="1"/>
        <v>9.2539039907460957E-2</v>
      </c>
      <c r="O40">
        <f t="shared" si="2"/>
        <v>3.7015615962984381</v>
      </c>
    </row>
    <row r="41" spans="1:15" x14ac:dyDescent="0.25">
      <c r="A41" t="s">
        <v>51</v>
      </c>
      <c r="B41">
        <v>3404</v>
      </c>
      <c r="K41" t="s">
        <v>17</v>
      </c>
      <c r="L41" t="str">
        <f>A14</f>
        <v>A6</v>
      </c>
      <c r="M41">
        <f>B14</f>
        <v>4472</v>
      </c>
      <c r="N41" s="8">
        <f t="shared" si="1"/>
        <v>0.49354154617312507</v>
      </c>
      <c r="O41">
        <f t="shared" si="2"/>
        <v>19.741661846925002</v>
      </c>
    </row>
    <row r="42" spans="1:15" x14ac:dyDescent="0.25">
      <c r="A42" t="s">
        <v>59</v>
      </c>
      <c r="B42">
        <v>3373</v>
      </c>
      <c r="K42" t="s">
        <v>18</v>
      </c>
      <c r="L42" t="str">
        <f>A26</f>
        <v>B6</v>
      </c>
      <c r="M42">
        <f>B26</f>
        <v>10419</v>
      </c>
      <c r="N42" s="8">
        <f t="shared" si="1"/>
        <v>3.3598419124734913</v>
      </c>
      <c r="O42">
        <f t="shared" si="2"/>
        <v>134.39367649893964</v>
      </c>
    </row>
    <row r="43" spans="1:15" x14ac:dyDescent="0.25">
      <c r="A43" t="s">
        <v>67</v>
      </c>
      <c r="B43">
        <v>18191</v>
      </c>
      <c r="K43" t="s">
        <v>19</v>
      </c>
      <c r="L43" t="str">
        <f>A38</f>
        <v>C6</v>
      </c>
      <c r="M43">
        <f>B38</f>
        <v>43982</v>
      </c>
      <c r="N43" s="8">
        <f t="shared" si="1"/>
        <v>19.536340852130323</v>
      </c>
      <c r="O43">
        <f t="shared" si="2"/>
        <v>781.45363408521291</v>
      </c>
    </row>
    <row r="44" spans="1:15" x14ac:dyDescent="0.25">
      <c r="A44" t="s">
        <v>75</v>
      </c>
      <c r="B44">
        <v>5231</v>
      </c>
      <c r="K44" t="s">
        <v>20</v>
      </c>
      <c r="L44" t="str">
        <f>A50</f>
        <v>D6</v>
      </c>
      <c r="M44">
        <f>B50</f>
        <v>64958</v>
      </c>
      <c r="N44" s="8">
        <f t="shared" si="1"/>
        <v>29.646230962020432</v>
      </c>
      <c r="O44">
        <f t="shared" si="2"/>
        <v>1185.8492384808173</v>
      </c>
    </row>
    <row r="45" spans="1:15" x14ac:dyDescent="0.25">
      <c r="A45" t="s">
        <v>91</v>
      </c>
      <c r="B45">
        <v>6567</v>
      </c>
      <c r="K45" t="s">
        <v>21</v>
      </c>
      <c r="L45" t="str">
        <f>A62</f>
        <v>E6</v>
      </c>
      <c r="M45">
        <f>B62</f>
        <v>30333</v>
      </c>
      <c r="N45" s="8">
        <f t="shared" si="1"/>
        <v>12.957875457875456</v>
      </c>
      <c r="O45">
        <f t="shared" si="2"/>
        <v>518.31501831501828</v>
      </c>
    </row>
    <row r="46" spans="1:15" x14ac:dyDescent="0.25">
      <c r="A46" t="s">
        <v>92</v>
      </c>
      <c r="B46">
        <v>3391</v>
      </c>
      <c r="K46" t="s">
        <v>22</v>
      </c>
      <c r="L46" t="str">
        <f>A74</f>
        <v>F6</v>
      </c>
      <c r="M46">
        <f>B74</f>
        <v>10635</v>
      </c>
      <c r="N46" s="8">
        <f t="shared" si="1"/>
        <v>3.4639483323693847</v>
      </c>
      <c r="O46">
        <f t="shared" si="2"/>
        <v>138.55793329477538</v>
      </c>
    </row>
    <row r="47" spans="1:15" x14ac:dyDescent="0.25">
      <c r="A47" t="s">
        <v>93</v>
      </c>
      <c r="B47">
        <v>37231</v>
      </c>
      <c r="K47" t="s">
        <v>23</v>
      </c>
      <c r="L47" t="str">
        <f>A86</f>
        <v>G6</v>
      </c>
      <c r="M47">
        <f>B86</f>
        <v>6129</v>
      </c>
      <c r="N47" s="8">
        <f t="shared" si="1"/>
        <v>1.2921727395411604</v>
      </c>
      <c r="O47">
        <f t="shared" si="2"/>
        <v>51.686909581646418</v>
      </c>
    </row>
    <row r="48" spans="1:15" x14ac:dyDescent="0.25">
      <c r="A48" t="s">
        <v>12</v>
      </c>
      <c r="B48">
        <v>4234</v>
      </c>
      <c r="K48" t="s">
        <v>24</v>
      </c>
      <c r="L48" t="str">
        <f>A98</f>
        <v>H6</v>
      </c>
      <c r="M48">
        <f>B98</f>
        <v>5071</v>
      </c>
      <c r="N48" s="8">
        <f t="shared" si="1"/>
        <v>0.7822440717177559</v>
      </c>
      <c r="O48">
        <f t="shared" si="2"/>
        <v>31.289762868710234</v>
      </c>
    </row>
    <row r="49" spans="1:15" x14ac:dyDescent="0.25">
      <c r="A49" t="s">
        <v>20</v>
      </c>
      <c r="B49">
        <v>3403</v>
      </c>
      <c r="K49" t="s">
        <v>33</v>
      </c>
      <c r="L49" t="str">
        <f>A99</f>
        <v>H7</v>
      </c>
      <c r="M49">
        <f>B99</f>
        <v>4897</v>
      </c>
      <c r="N49" s="8">
        <f t="shared" si="1"/>
        <v>0.69838056680161942</v>
      </c>
      <c r="O49">
        <f t="shared" si="2"/>
        <v>27.935222672064775</v>
      </c>
    </row>
    <row r="50" spans="1:15" x14ac:dyDescent="0.25">
      <c r="A50" t="s">
        <v>28</v>
      </c>
      <c r="B50">
        <v>64958</v>
      </c>
      <c r="K50" t="s">
        <v>31</v>
      </c>
      <c r="L50" t="str">
        <f>A87</f>
        <v>G7</v>
      </c>
      <c r="M50">
        <f>B87</f>
        <v>4263</v>
      </c>
      <c r="N50" s="8">
        <f t="shared" si="1"/>
        <v>0.39280894544052436</v>
      </c>
      <c r="O50">
        <f t="shared" si="2"/>
        <v>15.712357817620974</v>
      </c>
    </row>
    <row r="51" spans="1:15" x14ac:dyDescent="0.25">
      <c r="A51" t="s">
        <v>37</v>
      </c>
      <c r="B51">
        <v>3423</v>
      </c>
      <c r="K51" t="s">
        <v>32</v>
      </c>
      <c r="L51" t="str">
        <f>A75</f>
        <v>F7</v>
      </c>
      <c r="M51">
        <f>B75</f>
        <v>3919</v>
      </c>
      <c r="N51" s="8">
        <f t="shared" si="1"/>
        <v>0.22700983227299015</v>
      </c>
      <c r="O51">
        <f t="shared" si="2"/>
        <v>9.0803932909196057</v>
      </c>
    </row>
    <row r="52" spans="1:15" x14ac:dyDescent="0.25">
      <c r="A52" t="s">
        <v>44</v>
      </c>
      <c r="B52">
        <v>64917</v>
      </c>
      <c r="K52" t="s">
        <v>29</v>
      </c>
      <c r="L52" t="str">
        <f>A63</f>
        <v>E7</v>
      </c>
      <c r="M52">
        <f>B63</f>
        <v>3563</v>
      </c>
      <c r="N52" s="8">
        <f t="shared" si="1"/>
        <v>5.5427029111239631E-2</v>
      </c>
      <c r="O52">
        <f t="shared" si="2"/>
        <v>2.2170811644495854</v>
      </c>
    </row>
    <row r="53" spans="1:15" x14ac:dyDescent="0.25">
      <c r="A53" t="s">
        <v>52</v>
      </c>
      <c r="B53">
        <v>3443</v>
      </c>
      <c r="K53" t="s">
        <v>28</v>
      </c>
      <c r="L53" t="str">
        <f>A51</f>
        <v>D7</v>
      </c>
      <c r="M53">
        <f>B51</f>
        <v>3423</v>
      </c>
      <c r="N53" s="8">
        <f t="shared" si="1"/>
        <v>-1.2049354154617312E-2</v>
      </c>
      <c r="O53">
        <f t="shared" si="2"/>
        <v>-0.48197416618469247</v>
      </c>
    </row>
    <row r="54" spans="1:15" x14ac:dyDescent="0.25">
      <c r="A54" t="s">
        <v>60</v>
      </c>
      <c r="B54">
        <v>3452</v>
      </c>
      <c r="K54" t="s">
        <v>27</v>
      </c>
      <c r="L54" t="str">
        <f>A39</f>
        <v>C7</v>
      </c>
      <c r="M54">
        <f>B39</f>
        <v>3398</v>
      </c>
      <c r="N54" s="8">
        <f t="shared" si="1"/>
        <v>-2.4098708309234624E-2</v>
      </c>
      <c r="O54">
        <f t="shared" si="2"/>
        <v>-0.96394833236938493</v>
      </c>
    </row>
    <row r="55" spans="1:15" x14ac:dyDescent="0.25">
      <c r="A55" t="s">
        <v>68</v>
      </c>
      <c r="B55">
        <v>5801</v>
      </c>
      <c r="K55" t="s">
        <v>26</v>
      </c>
      <c r="L55" t="str">
        <f>A27</f>
        <v>B7</v>
      </c>
      <c r="M55">
        <f>B27</f>
        <v>3430</v>
      </c>
      <c r="N55" s="8">
        <f t="shared" si="1"/>
        <v>-8.6755349913244639E-3</v>
      </c>
      <c r="O55">
        <f t="shared" si="2"/>
        <v>-0.34702139965297857</v>
      </c>
    </row>
    <row r="56" spans="1:15" x14ac:dyDescent="0.25">
      <c r="A56" t="s">
        <v>76</v>
      </c>
      <c r="B56">
        <v>5118</v>
      </c>
      <c r="K56" t="s">
        <v>25</v>
      </c>
      <c r="L56" t="str">
        <f>A15</f>
        <v>A7</v>
      </c>
      <c r="M56">
        <f>B15</f>
        <v>3411</v>
      </c>
      <c r="N56" s="8">
        <f t="shared" si="1"/>
        <v>-1.7833044148833622E-2</v>
      </c>
      <c r="O56">
        <f t="shared" si="2"/>
        <v>-0.71332176595334484</v>
      </c>
    </row>
    <row r="57" spans="1:15" x14ac:dyDescent="0.25">
      <c r="A57" t="s">
        <v>94</v>
      </c>
      <c r="B57">
        <v>4266</v>
      </c>
      <c r="K57" t="s">
        <v>34</v>
      </c>
      <c r="L57" t="str">
        <f>A16</f>
        <v>A8</v>
      </c>
      <c r="M57">
        <f>B16</f>
        <v>3519</v>
      </c>
      <c r="N57" s="8">
        <f t="shared" si="1"/>
        <v>3.4220165799113161E-2</v>
      </c>
      <c r="O57">
        <f t="shared" si="2"/>
        <v>1.3688066319645265</v>
      </c>
    </row>
    <row r="58" spans="1:15" x14ac:dyDescent="0.25">
      <c r="A58" t="s">
        <v>95</v>
      </c>
      <c r="B58">
        <v>3362</v>
      </c>
      <c r="K58" t="s">
        <v>35</v>
      </c>
      <c r="L58" t="str">
        <f>A28</f>
        <v>B8</v>
      </c>
      <c r="M58">
        <f>B28</f>
        <v>5341</v>
      </c>
      <c r="N58" s="8">
        <f t="shared" si="1"/>
        <v>0.91237709658762278</v>
      </c>
      <c r="O58">
        <f t="shared" si="2"/>
        <v>36.49508386350491</v>
      </c>
    </row>
    <row r="59" spans="1:15" x14ac:dyDescent="0.25">
      <c r="A59" t="s">
        <v>96</v>
      </c>
      <c r="B59">
        <v>8152</v>
      </c>
      <c r="K59" t="s">
        <v>36</v>
      </c>
      <c r="L59" t="str">
        <f>A40</f>
        <v>C8</v>
      </c>
      <c r="M59">
        <f>B40</f>
        <v>58977</v>
      </c>
      <c r="N59" s="8">
        <f t="shared" si="1"/>
        <v>26.763543474069788</v>
      </c>
      <c r="O59">
        <f t="shared" si="2"/>
        <v>1070.5417389627914</v>
      </c>
    </row>
    <row r="60" spans="1:15" x14ac:dyDescent="0.25">
      <c r="A60" t="s">
        <v>13</v>
      </c>
      <c r="B60">
        <v>3726</v>
      </c>
      <c r="K60" t="s">
        <v>37</v>
      </c>
      <c r="L60" t="str">
        <f>A52</f>
        <v>D8</v>
      </c>
      <c r="M60">
        <f>B52</f>
        <v>64917</v>
      </c>
      <c r="N60" s="8">
        <f t="shared" si="1"/>
        <v>29.62647002120686</v>
      </c>
      <c r="O60">
        <f t="shared" si="2"/>
        <v>1185.0588008482744</v>
      </c>
    </row>
    <row r="61" spans="1:15" x14ac:dyDescent="0.25">
      <c r="A61" t="s">
        <v>21</v>
      </c>
      <c r="B61">
        <v>3406</v>
      </c>
      <c r="K61" t="s">
        <v>38</v>
      </c>
      <c r="L61" t="str">
        <f>A64</f>
        <v>E8</v>
      </c>
      <c r="M61">
        <f>B64</f>
        <v>12422</v>
      </c>
      <c r="N61" s="8">
        <f t="shared" si="1"/>
        <v>4.3252361673414299</v>
      </c>
      <c r="O61">
        <f t="shared" si="2"/>
        <v>173.0094466936572</v>
      </c>
    </row>
    <row r="62" spans="1:15" x14ac:dyDescent="0.25">
      <c r="A62" t="s">
        <v>29</v>
      </c>
      <c r="B62">
        <v>30333</v>
      </c>
      <c r="K62" t="s">
        <v>30</v>
      </c>
      <c r="L62" t="str">
        <f>A76</f>
        <v>F8</v>
      </c>
      <c r="M62">
        <f>B76</f>
        <v>6881</v>
      </c>
      <c r="N62" s="8">
        <f t="shared" si="1"/>
        <v>1.6546173125120491</v>
      </c>
      <c r="O62">
        <f t="shared" si="2"/>
        <v>66.184692500481958</v>
      </c>
    </row>
    <row r="63" spans="1:15" x14ac:dyDescent="0.25">
      <c r="A63" t="s">
        <v>38</v>
      </c>
      <c r="B63">
        <v>3563</v>
      </c>
      <c r="K63" t="s">
        <v>39</v>
      </c>
      <c r="L63" t="str">
        <f>A88</f>
        <v>G8</v>
      </c>
      <c r="M63">
        <f>B88</f>
        <v>5597</v>
      </c>
      <c r="N63" s="8">
        <f t="shared" si="1"/>
        <v>1.035762483130904</v>
      </c>
      <c r="O63">
        <f t="shared" si="2"/>
        <v>41.430499325236163</v>
      </c>
    </row>
    <row r="64" spans="1:15" x14ac:dyDescent="0.25">
      <c r="A64" t="s">
        <v>45</v>
      </c>
      <c r="B64">
        <v>12422</v>
      </c>
      <c r="K64" t="s">
        <v>40</v>
      </c>
      <c r="L64" t="str">
        <f>A100</f>
        <v>H8</v>
      </c>
      <c r="M64">
        <f>B100</f>
        <v>4048</v>
      </c>
      <c r="N64" s="8">
        <f t="shared" si="1"/>
        <v>0.2891844997108155</v>
      </c>
      <c r="O64">
        <f t="shared" si="2"/>
        <v>11.56737998843262</v>
      </c>
    </row>
    <row r="65" spans="1:15" x14ac:dyDescent="0.25">
      <c r="A65" t="s">
        <v>53</v>
      </c>
      <c r="B65">
        <v>3488</v>
      </c>
      <c r="K65" t="s">
        <v>48</v>
      </c>
      <c r="L65" t="str">
        <f>A101</f>
        <v>H9</v>
      </c>
      <c r="M65">
        <f>B101</f>
        <v>3576</v>
      </c>
      <c r="N65" s="8">
        <f t="shared" si="1"/>
        <v>6.1692693271640633E-2</v>
      </c>
      <c r="O65">
        <f t="shared" si="2"/>
        <v>2.4677077308656252</v>
      </c>
    </row>
    <row r="66" spans="1:15" x14ac:dyDescent="0.25">
      <c r="A66" t="s">
        <v>61</v>
      </c>
      <c r="B66">
        <v>3382</v>
      </c>
      <c r="K66" t="s">
        <v>47</v>
      </c>
      <c r="L66" t="str">
        <f>A89</f>
        <v>G9</v>
      </c>
      <c r="M66">
        <f>B89</f>
        <v>3501</v>
      </c>
      <c r="N66" s="8">
        <f t="shared" si="1"/>
        <v>2.5544630807788699E-2</v>
      </c>
      <c r="O66">
        <f t="shared" si="2"/>
        <v>1.0217852323115479</v>
      </c>
    </row>
    <row r="67" spans="1:15" x14ac:dyDescent="0.25">
      <c r="A67" t="s">
        <v>69</v>
      </c>
      <c r="B67">
        <v>3773</v>
      </c>
      <c r="K67" t="s">
        <v>46</v>
      </c>
      <c r="L67" t="str">
        <f>A77</f>
        <v>F9</v>
      </c>
      <c r="M67">
        <f>B77</f>
        <v>3462</v>
      </c>
      <c r="N67" s="8">
        <f t="shared" si="1"/>
        <v>6.7476383265856945E-3</v>
      </c>
      <c r="O67">
        <f t="shared" si="2"/>
        <v>0.26990553306342779</v>
      </c>
    </row>
    <row r="68" spans="1:15" x14ac:dyDescent="0.25">
      <c r="A68" t="s">
        <v>77</v>
      </c>
      <c r="B68">
        <v>5308</v>
      </c>
      <c r="K68" t="s">
        <v>45</v>
      </c>
      <c r="L68" t="str">
        <f>A65</f>
        <v>E9</v>
      </c>
      <c r="M68">
        <f>B65</f>
        <v>3488</v>
      </c>
      <c r="N68" s="8">
        <f t="shared" si="1"/>
        <v>1.9278966647387697E-2</v>
      </c>
      <c r="O68">
        <f t="shared" si="2"/>
        <v>0.77115866589550786</v>
      </c>
    </row>
    <row r="69" spans="1:15" x14ac:dyDescent="0.25">
      <c r="A69" t="s">
        <v>97</v>
      </c>
      <c r="B69">
        <v>3630</v>
      </c>
      <c r="K69" t="s">
        <v>44</v>
      </c>
      <c r="L69" t="str">
        <f>A53</f>
        <v>D9</v>
      </c>
      <c r="M69">
        <f>B53</f>
        <v>3443</v>
      </c>
      <c r="N69" s="8">
        <f t="shared" si="1"/>
        <v>-2.4098708309234621E-3</v>
      </c>
      <c r="O69">
        <f t="shared" si="2"/>
        <v>-9.6394833236938482E-2</v>
      </c>
    </row>
    <row r="70" spans="1:15" x14ac:dyDescent="0.25">
      <c r="A70" t="s">
        <v>98</v>
      </c>
      <c r="B70">
        <v>3470</v>
      </c>
      <c r="K70" t="s">
        <v>43</v>
      </c>
      <c r="L70" t="str">
        <f>A41</f>
        <v>C9</v>
      </c>
      <c r="M70">
        <f>B41</f>
        <v>3404</v>
      </c>
      <c r="N70" s="8">
        <f t="shared" si="1"/>
        <v>-2.1206863312126466E-2</v>
      </c>
      <c r="O70">
        <f t="shared" si="2"/>
        <v>-0.84827453248505869</v>
      </c>
    </row>
    <row r="71" spans="1:15" x14ac:dyDescent="0.25">
      <c r="A71" t="s">
        <v>99</v>
      </c>
      <c r="B71">
        <v>4173</v>
      </c>
      <c r="K71" t="s">
        <v>42</v>
      </c>
      <c r="L71" t="str">
        <f>A29</f>
        <v>B9</v>
      </c>
      <c r="M71">
        <f>B29</f>
        <v>3436</v>
      </c>
      <c r="N71" s="8">
        <f t="shared" si="1"/>
        <v>-5.7836899942163098E-3</v>
      </c>
      <c r="O71">
        <f t="shared" si="2"/>
        <v>-0.23134759976865238</v>
      </c>
    </row>
    <row r="72" spans="1:15" x14ac:dyDescent="0.25">
      <c r="A72" t="s">
        <v>14</v>
      </c>
      <c r="B72">
        <v>3565</v>
      </c>
      <c r="K72" t="s">
        <v>41</v>
      </c>
      <c r="L72" t="str">
        <f>A17</f>
        <v>A9</v>
      </c>
      <c r="M72">
        <f>B17</f>
        <v>3469</v>
      </c>
      <c r="N72" s="8">
        <f t="shared" si="1"/>
        <v>1.0121457489878541E-2</v>
      </c>
      <c r="O72">
        <f t="shared" si="2"/>
        <v>0.40485829959514164</v>
      </c>
    </row>
    <row r="73" spans="1:15" x14ac:dyDescent="0.25">
      <c r="A73" t="s">
        <v>22</v>
      </c>
      <c r="B73">
        <v>3387</v>
      </c>
      <c r="K73" t="s">
        <v>49</v>
      </c>
      <c r="L73" t="str">
        <f>A18</f>
        <v>A10</v>
      </c>
      <c r="M73">
        <f>B18</f>
        <v>3427</v>
      </c>
      <c r="N73" s="8">
        <f t="shared" si="1"/>
        <v>-1.0121457489878541E-2</v>
      </c>
      <c r="O73">
        <f t="shared" si="2"/>
        <v>-0.40485829959514164</v>
      </c>
    </row>
    <row r="74" spans="1:15" x14ac:dyDescent="0.25">
      <c r="A74" t="s">
        <v>32</v>
      </c>
      <c r="B74">
        <v>10635</v>
      </c>
      <c r="K74" t="s">
        <v>50</v>
      </c>
      <c r="L74" t="str">
        <f>A30</f>
        <v>B10</v>
      </c>
      <c r="M74">
        <f>B30</f>
        <v>3449</v>
      </c>
      <c r="N74" s="8">
        <f t="shared" ref="N74:N96" si="3">(M74-I$15)/2074.8</f>
        <v>4.8197416618469245E-4</v>
      </c>
      <c r="O74">
        <f t="shared" ref="O74:O96" si="4">N74*40</f>
        <v>1.9278966647387697E-2</v>
      </c>
    </row>
    <row r="75" spans="1:15" x14ac:dyDescent="0.25">
      <c r="A75" t="s">
        <v>30</v>
      </c>
      <c r="B75">
        <v>3919</v>
      </c>
      <c r="K75" t="s">
        <v>51</v>
      </c>
      <c r="L75" t="str">
        <f>A42</f>
        <v>C10</v>
      </c>
      <c r="M75">
        <f>B42</f>
        <v>3373</v>
      </c>
      <c r="N75" s="8">
        <f t="shared" si="3"/>
        <v>-3.6148062463851938E-2</v>
      </c>
      <c r="O75">
        <f t="shared" si="4"/>
        <v>-1.4459224985540775</v>
      </c>
    </row>
    <row r="76" spans="1:15" x14ac:dyDescent="0.25">
      <c r="A76" t="s">
        <v>46</v>
      </c>
      <c r="B76">
        <v>6881</v>
      </c>
      <c r="K76" t="s">
        <v>52</v>
      </c>
      <c r="L76" t="str">
        <f>A54</f>
        <v>D10</v>
      </c>
      <c r="M76">
        <f>B54</f>
        <v>3452</v>
      </c>
      <c r="N76" s="8">
        <f t="shared" si="3"/>
        <v>1.9278966647387698E-3</v>
      </c>
      <c r="O76">
        <f t="shared" si="4"/>
        <v>7.7115866589550788E-2</v>
      </c>
    </row>
    <row r="77" spans="1:15" x14ac:dyDescent="0.25">
      <c r="A77" t="s">
        <v>54</v>
      </c>
      <c r="B77">
        <v>3462</v>
      </c>
      <c r="K77" t="s">
        <v>53</v>
      </c>
      <c r="L77" t="str">
        <f>A66</f>
        <v>E10</v>
      </c>
      <c r="M77">
        <f>B66</f>
        <v>3382</v>
      </c>
      <c r="N77" s="8">
        <f t="shared" si="3"/>
        <v>-3.1810294968189705E-2</v>
      </c>
      <c r="O77">
        <f t="shared" si="4"/>
        <v>-1.2724117987275883</v>
      </c>
    </row>
    <row r="78" spans="1:15" x14ac:dyDescent="0.25">
      <c r="A78" t="s">
        <v>62</v>
      </c>
      <c r="B78">
        <v>3438</v>
      </c>
      <c r="K78" t="s">
        <v>54</v>
      </c>
      <c r="L78" t="str">
        <f>A78</f>
        <v>F10</v>
      </c>
      <c r="M78">
        <f>B78</f>
        <v>3438</v>
      </c>
      <c r="N78" s="8">
        <f t="shared" si="3"/>
        <v>-4.8197416618469243E-3</v>
      </c>
      <c r="O78">
        <f t="shared" si="4"/>
        <v>-0.19278966647387696</v>
      </c>
    </row>
    <row r="79" spans="1:15" x14ac:dyDescent="0.25">
      <c r="A79" t="s">
        <v>70</v>
      </c>
      <c r="B79">
        <v>3499</v>
      </c>
      <c r="K79" t="s">
        <v>55</v>
      </c>
      <c r="L79" t="str">
        <f>A90</f>
        <v>G10</v>
      </c>
      <c r="M79">
        <f>B90</f>
        <v>3439</v>
      </c>
      <c r="N79" s="8">
        <f t="shared" si="3"/>
        <v>-4.3377674956622319E-3</v>
      </c>
      <c r="O79">
        <f t="shared" si="4"/>
        <v>-0.17351069982648928</v>
      </c>
    </row>
    <row r="80" spans="1:15" x14ac:dyDescent="0.25">
      <c r="A80" t="s">
        <v>78</v>
      </c>
      <c r="B80">
        <v>4116</v>
      </c>
      <c r="K80" t="s">
        <v>56</v>
      </c>
      <c r="L80" t="str">
        <f>A102</f>
        <v>H10</v>
      </c>
      <c r="M80">
        <f>B102</f>
        <v>3441</v>
      </c>
      <c r="N80" s="8">
        <f t="shared" si="3"/>
        <v>-3.3738191632928472E-3</v>
      </c>
      <c r="O80">
        <f t="shared" si="4"/>
        <v>-0.1349527665317139</v>
      </c>
    </row>
    <row r="81" spans="1:15" x14ac:dyDescent="0.25">
      <c r="A81" t="s">
        <v>100</v>
      </c>
      <c r="B81">
        <v>3448</v>
      </c>
      <c r="K81" t="s">
        <v>64</v>
      </c>
      <c r="L81" t="str">
        <f>A103</f>
        <v>H11</v>
      </c>
      <c r="M81">
        <f>B103</f>
        <v>3449</v>
      </c>
      <c r="N81" s="8">
        <f t="shared" si="3"/>
        <v>4.8197416618469245E-4</v>
      </c>
      <c r="O81">
        <f t="shared" si="4"/>
        <v>1.9278966647387697E-2</v>
      </c>
    </row>
    <row r="82" spans="1:15" x14ac:dyDescent="0.25">
      <c r="A82" t="s">
        <v>101</v>
      </c>
      <c r="B82">
        <v>3517</v>
      </c>
      <c r="K82" t="s">
        <v>63</v>
      </c>
      <c r="L82" t="str">
        <f>A91</f>
        <v>G11</v>
      </c>
      <c r="M82">
        <f>B91</f>
        <v>3480</v>
      </c>
      <c r="N82" s="8">
        <f t="shared" si="3"/>
        <v>1.5423173317910158E-2</v>
      </c>
      <c r="O82">
        <f t="shared" si="4"/>
        <v>0.61692693271640631</v>
      </c>
    </row>
    <row r="83" spans="1:15" x14ac:dyDescent="0.25">
      <c r="A83" t="s">
        <v>102</v>
      </c>
      <c r="B83">
        <v>3631</v>
      </c>
      <c r="K83" t="s">
        <v>62</v>
      </c>
      <c r="L83" t="str">
        <f>A79</f>
        <v>F11</v>
      </c>
      <c r="M83">
        <f>B79</f>
        <v>3499</v>
      </c>
      <c r="N83" s="8">
        <f t="shared" si="3"/>
        <v>2.4580682475419315E-2</v>
      </c>
      <c r="O83">
        <f t="shared" si="4"/>
        <v>0.98322729901677253</v>
      </c>
    </row>
    <row r="84" spans="1:15" x14ac:dyDescent="0.25">
      <c r="A84" t="s">
        <v>15</v>
      </c>
      <c r="B84">
        <v>3370</v>
      </c>
      <c r="K84" t="s">
        <v>61</v>
      </c>
      <c r="L84" t="str">
        <f>A67</f>
        <v>E11</v>
      </c>
      <c r="M84">
        <f>B67</f>
        <v>3773</v>
      </c>
      <c r="N84" s="8">
        <f t="shared" si="3"/>
        <v>0.15664160401002505</v>
      </c>
      <c r="O84">
        <f t="shared" si="4"/>
        <v>6.2656641604010019</v>
      </c>
    </row>
    <row r="85" spans="1:15" x14ac:dyDescent="0.25">
      <c r="A85" t="s">
        <v>23</v>
      </c>
      <c r="B85">
        <v>3353</v>
      </c>
      <c r="K85" t="s">
        <v>60</v>
      </c>
      <c r="L85" t="str">
        <f>A55</f>
        <v>D11</v>
      </c>
      <c r="M85">
        <f>B55</f>
        <v>5801</v>
      </c>
      <c r="N85" s="8">
        <f t="shared" si="3"/>
        <v>1.1340852130325814</v>
      </c>
      <c r="O85">
        <f t="shared" si="4"/>
        <v>45.363408521303256</v>
      </c>
    </row>
    <row r="86" spans="1:15" x14ac:dyDescent="0.25">
      <c r="A86" t="s">
        <v>31</v>
      </c>
      <c r="B86">
        <v>6129</v>
      </c>
      <c r="K86" t="s">
        <v>59</v>
      </c>
      <c r="L86" t="str">
        <f>A43</f>
        <v>C11</v>
      </c>
      <c r="M86">
        <f>B43</f>
        <v>18191</v>
      </c>
      <c r="N86" s="8">
        <f t="shared" si="3"/>
        <v>7.1057451320609211</v>
      </c>
      <c r="O86">
        <f t="shared" si="4"/>
        <v>284.22980528243681</v>
      </c>
    </row>
    <row r="87" spans="1:15" x14ac:dyDescent="0.25">
      <c r="A87" t="s">
        <v>39</v>
      </c>
      <c r="B87">
        <v>4263</v>
      </c>
      <c r="K87" t="s">
        <v>58</v>
      </c>
      <c r="L87" t="str">
        <f>A31</f>
        <v>B11</v>
      </c>
      <c r="M87">
        <f>B31</f>
        <v>63754</v>
      </c>
      <c r="N87" s="8">
        <f t="shared" si="3"/>
        <v>29.065934065934062</v>
      </c>
      <c r="O87">
        <f t="shared" si="4"/>
        <v>1162.6373626373625</v>
      </c>
    </row>
    <row r="88" spans="1:15" x14ac:dyDescent="0.25">
      <c r="A88" t="s">
        <v>47</v>
      </c>
      <c r="B88">
        <v>5597</v>
      </c>
      <c r="K88" t="s">
        <v>57</v>
      </c>
      <c r="L88" t="str">
        <f>A19</f>
        <v>A11</v>
      </c>
      <c r="M88">
        <f>B19</f>
        <v>48675</v>
      </c>
      <c r="N88" s="8">
        <f t="shared" si="3"/>
        <v>21.798245614035086</v>
      </c>
      <c r="O88">
        <f t="shared" si="4"/>
        <v>871.92982456140339</v>
      </c>
    </row>
    <row r="89" spans="1:15" x14ac:dyDescent="0.25">
      <c r="A89" t="s">
        <v>55</v>
      </c>
      <c r="B89">
        <v>3501</v>
      </c>
      <c r="K89" t="s">
        <v>65</v>
      </c>
      <c r="L89" t="str">
        <f>A20</f>
        <v>A12</v>
      </c>
      <c r="M89">
        <f>B20</f>
        <v>15391</v>
      </c>
      <c r="N89" s="8">
        <f t="shared" si="3"/>
        <v>5.7562174667437818</v>
      </c>
      <c r="O89">
        <f t="shared" si="4"/>
        <v>230.24869866975126</v>
      </c>
    </row>
    <row r="90" spans="1:15" x14ac:dyDescent="0.25">
      <c r="A90" t="s">
        <v>63</v>
      </c>
      <c r="B90">
        <v>3439</v>
      </c>
      <c r="K90" t="s">
        <v>66</v>
      </c>
      <c r="L90" t="str">
        <f>A32</f>
        <v>B12</v>
      </c>
      <c r="M90">
        <f>B32</f>
        <v>7900</v>
      </c>
      <c r="N90" s="8">
        <f t="shared" si="3"/>
        <v>2.1457489878542506</v>
      </c>
      <c r="O90">
        <f t="shared" si="4"/>
        <v>85.829959514170028</v>
      </c>
    </row>
    <row r="91" spans="1:15" x14ac:dyDescent="0.25">
      <c r="A91" t="s">
        <v>71</v>
      </c>
      <c r="B91">
        <v>3480</v>
      </c>
      <c r="K91" t="s">
        <v>67</v>
      </c>
      <c r="L91" t="str">
        <f>A44</f>
        <v>C12</v>
      </c>
      <c r="M91">
        <f>B44</f>
        <v>5231</v>
      </c>
      <c r="N91" s="8">
        <f t="shared" si="3"/>
        <v>0.85935993830730661</v>
      </c>
      <c r="O91">
        <f t="shared" si="4"/>
        <v>34.374397532292264</v>
      </c>
    </row>
    <row r="92" spans="1:15" x14ac:dyDescent="0.25">
      <c r="A92" t="s">
        <v>79</v>
      </c>
      <c r="B92">
        <v>3715</v>
      </c>
      <c r="K92" t="s">
        <v>68</v>
      </c>
      <c r="L92" t="str">
        <f>A56</f>
        <v>D12</v>
      </c>
      <c r="M92">
        <f>B56</f>
        <v>5118</v>
      </c>
      <c r="N92" s="8">
        <f t="shared" si="3"/>
        <v>0.80489685752843643</v>
      </c>
      <c r="O92">
        <f t="shared" si="4"/>
        <v>32.195874301137458</v>
      </c>
    </row>
    <row r="93" spans="1:15" x14ac:dyDescent="0.25">
      <c r="A93" t="s">
        <v>103</v>
      </c>
      <c r="B93">
        <v>3397</v>
      </c>
      <c r="K93" t="s">
        <v>69</v>
      </c>
      <c r="L93" t="str">
        <f>A68</f>
        <v>E12</v>
      </c>
      <c r="M93">
        <f>B68</f>
        <v>5308</v>
      </c>
      <c r="N93" s="8">
        <f t="shared" si="3"/>
        <v>0.89647194910352801</v>
      </c>
      <c r="O93">
        <f t="shared" si="4"/>
        <v>35.858877964141122</v>
      </c>
    </row>
    <row r="94" spans="1:15" x14ac:dyDescent="0.25">
      <c r="A94" t="s">
        <v>104</v>
      </c>
      <c r="B94">
        <v>3408</v>
      </c>
      <c r="K94" t="s">
        <v>70</v>
      </c>
      <c r="L94" t="str">
        <f>A80</f>
        <v>F12</v>
      </c>
      <c r="M94">
        <f>B80</f>
        <v>4116</v>
      </c>
      <c r="N94" s="8">
        <f t="shared" si="3"/>
        <v>0.32195874301137456</v>
      </c>
      <c r="O94">
        <f t="shared" si="4"/>
        <v>12.878349720454983</v>
      </c>
    </row>
    <row r="95" spans="1:15" x14ac:dyDescent="0.25">
      <c r="A95" t="s">
        <v>105</v>
      </c>
      <c r="B95">
        <v>3419</v>
      </c>
      <c r="K95" t="s">
        <v>71</v>
      </c>
      <c r="L95" t="str">
        <f>A92</f>
        <v>G12</v>
      </c>
      <c r="M95">
        <f>B92</f>
        <v>3715</v>
      </c>
      <c r="N95" s="8">
        <f t="shared" si="3"/>
        <v>0.12868710237131289</v>
      </c>
      <c r="O95">
        <f t="shared" si="4"/>
        <v>5.1474840948525156</v>
      </c>
    </row>
    <row r="96" spans="1:15" x14ac:dyDescent="0.25">
      <c r="A96" t="s">
        <v>16</v>
      </c>
      <c r="B96">
        <v>3380</v>
      </c>
      <c r="K96" t="s">
        <v>72</v>
      </c>
      <c r="L96" t="str">
        <f>A104</f>
        <v>H12</v>
      </c>
      <c r="M96">
        <f>B104</f>
        <v>3590</v>
      </c>
      <c r="N96" s="8">
        <f t="shared" si="3"/>
        <v>6.8440331598226323E-2</v>
      </c>
      <c r="O96">
        <f t="shared" si="4"/>
        <v>2.7376132639290529</v>
      </c>
    </row>
    <row r="97" spans="1:2" x14ac:dyDescent="0.25">
      <c r="A97" t="s">
        <v>24</v>
      </c>
      <c r="B97">
        <v>3367</v>
      </c>
    </row>
    <row r="98" spans="1:2" x14ac:dyDescent="0.25">
      <c r="A98" t="s">
        <v>33</v>
      </c>
      <c r="B98">
        <v>5071</v>
      </c>
    </row>
    <row r="99" spans="1:2" x14ac:dyDescent="0.25">
      <c r="A99" t="s">
        <v>40</v>
      </c>
      <c r="B99">
        <v>4897</v>
      </c>
    </row>
    <row r="100" spans="1:2" x14ac:dyDescent="0.25">
      <c r="A100" t="s">
        <v>48</v>
      </c>
      <c r="B100">
        <v>4048</v>
      </c>
    </row>
    <row r="101" spans="1:2" x14ac:dyDescent="0.25">
      <c r="A101" t="s">
        <v>56</v>
      </c>
      <c r="B101">
        <v>3576</v>
      </c>
    </row>
    <row r="102" spans="1:2" x14ac:dyDescent="0.25">
      <c r="A102" t="s">
        <v>64</v>
      </c>
      <c r="B102">
        <v>3441</v>
      </c>
    </row>
    <row r="103" spans="1:2" x14ac:dyDescent="0.25">
      <c r="A103" t="s">
        <v>72</v>
      </c>
      <c r="B103">
        <v>3449</v>
      </c>
    </row>
    <row r="104" spans="1:2" x14ac:dyDescent="0.25">
      <c r="A104" t="s">
        <v>80</v>
      </c>
      <c r="B104">
        <v>3590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G56" workbookViewId="0">
      <selection activeCell="G68" sqref="G68:G89"/>
    </sheetView>
  </sheetViews>
  <sheetFormatPr defaultRowHeight="12.5" x14ac:dyDescent="0.25"/>
  <cols>
    <col min="2" max="2" width="15.453125" customWidth="1"/>
    <col min="3" max="3" width="13.1796875" style="2" customWidth="1"/>
    <col min="4" max="6" width="10.1796875" customWidth="1"/>
    <col min="7" max="8" width="14.7265625" customWidth="1"/>
    <col min="9" max="9" width="15.26953125" bestFit="1" customWidth="1"/>
    <col min="10" max="10" width="15.7265625" bestFit="1" customWidth="1"/>
    <col min="11" max="11" width="12" bestFit="1" customWidth="1"/>
    <col min="12" max="12" width="15.1796875" bestFit="1" customWidth="1"/>
  </cols>
  <sheetData>
    <row r="1" spans="1:15" x14ac:dyDescent="0.25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116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25">
      <c r="A2" s="7">
        <v>1</v>
      </c>
      <c r="B2" s="7" t="s">
        <v>82</v>
      </c>
      <c r="C2" s="7" t="s">
        <v>83</v>
      </c>
      <c r="D2" s="7">
        <f>'Plate 1'!N9</f>
        <v>-1.2877968371709679E-2</v>
      </c>
      <c r="E2" s="7">
        <f>'Plate 2'!N9</f>
        <v>-3.1494513065301905E-2</v>
      </c>
      <c r="F2" s="7">
        <f>'Plate 3'!N9</f>
        <v>-3.0364372469635626E-2</v>
      </c>
      <c r="G2" s="7">
        <f>AVERAGE(D2:F2)</f>
        <v>-2.4912284635549068E-2</v>
      </c>
      <c r="H2" s="7">
        <f>STDEV(D2:F2)</f>
        <v>1.0437331095403424E-2</v>
      </c>
      <c r="I2" s="7">
        <f>G2*40</f>
        <v>-0.99649138542196269</v>
      </c>
      <c r="L2" s="9">
        <v>4000</v>
      </c>
      <c r="M2" s="3"/>
      <c r="N2" s="3"/>
      <c r="O2" s="3"/>
    </row>
    <row r="3" spans="1:15" x14ac:dyDescent="0.25">
      <c r="A3" s="7">
        <v>2</v>
      </c>
      <c r="B3" s="7" t="s">
        <v>85</v>
      </c>
      <c r="C3" s="7" t="s">
        <v>86</v>
      </c>
      <c r="D3" s="7">
        <f>'Plate 1'!N10</f>
        <v>-1.0302374697367743E-3</v>
      </c>
      <c r="E3" s="7">
        <f>'Plate 2'!N10</f>
        <v>-3.0510309532011223E-2</v>
      </c>
      <c r="F3" s="7">
        <f>'Plate 3'!N10</f>
        <v>-7.2296124927703868E-3</v>
      </c>
      <c r="G3" s="7">
        <f t="shared" ref="G3:G66" si="0">AVERAGE(D3:F3)</f>
        <v>-1.2923386498172795E-2</v>
      </c>
      <c r="H3" s="7">
        <f t="shared" ref="H3:H66" si="1">STDEV(D3:F3)</f>
        <v>1.5542939201375998E-2</v>
      </c>
      <c r="I3" s="7">
        <f t="shared" ref="I3:I66" si="2">G3*40</f>
        <v>-0.51693545992691181</v>
      </c>
      <c r="M3" s="3"/>
      <c r="N3" s="10"/>
      <c r="O3" s="11"/>
    </row>
    <row r="4" spans="1:15" x14ac:dyDescent="0.25">
      <c r="A4" s="7">
        <v>3</v>
      </c>
      <c r="B4" s="7" t="s">
        <v>88</v>
      </c>
      <c r="C4" s="7" t="s">
        <v>89</v>
      </c>
      <c r="D4" s="7">
        <f>'Plate 1'!N11</f>
        <v>1.0302374697367743E-3</v>
      </c>
      <c r="E4" s="7">
        <f>'Plate 2'!N11</f>
        <v>-3.8383937798336695E-2</v>
      </c>
      <c r="F4" s="7">
        <f>'Plate 3'!N11</f>
        <v>-3.8557933294775396E-3</v>
      </c>
      <c r="G4" s="7">
        <f t="shared" si="0"/>
        <v>-1.3736497886025821E-2</v>
      </c>
      <c r="H4" s="7">
        <f t="shared" si="1"/>
        <v>2.1484658361629796E-2</v>
      </c>
      <c r="I4" s="7">
        <f t="shared" si="2"/>
        <v>-0.54945991544103279</v>
      </c>
      <c r="M4" s="3"/>
      <c r="N4" s="10"/>
      <c r="O4" s="11"/>
    </row>
    <row r="5" spans="1:15" x14ac:dyDescent="0.25">
      <c r="A5" s="7">
        <v>4</v>
      </c>
      <c r="B5" s="7" t="s">
        <v>91</v>
      </c>
      <c r="C5" s="7" t="s">
        <v>92</v>
      </c>
      <c r="D5" s="7">
        <f>'Plate 1'!N12</f>
        <v>-2.215010559934065E-2</v>
      </c>
      <c r="E5" s="7">
        <f>'Plate 2'!N12</f>
        <v>-3.4447123665173958E-3</v>
      </c>
      <c r="F5" s="7">
        <f>'Plate 3'!N12</f>
        <v>-2.7472527472527469E-2</v>
      </c>
      <c r="G5" s="7">
        <f t="shared" si="0"/>
        <v>-1.7689115146128503E-2</v>
      </c>
      <c r="H5" s="7">
        <f t="shared" si="1"/>
        <v>1.2619797999963746E-2</v>
      </c>
      <c r="I5" s="7">
        <f t="shared" si="2"/>
        <v>-0.70756460584514014</v>
      </c>
      <c r="M5" s="3"/>
      <c r="N5" s="10"/>
      <c r="O5" s="11"/>
    </row>
    <row r="6" spans="1:15" x14ac:dyDescent="0.25">
      <c r="A6" s="7">
        <v>5</v>
      </c>
      <c r="B6" s="7" t="s">
        <v>94</v>
      </c>
      <c r="C6" s="7" t="s">
        <v>95</v>
      </c>
      <c r="D6" s="7">
        <f>'Plate 1'!N13</f>
        <v>-3.502807397105033E-2</v>
      </c>
      <c r="E6" s="7">
        <f>'Plate 2'!N13</f>
        <v>-4.6257566064662171E-2</v>
      </c>
      <c r="F6" s="7">
        <f>'Plate 3'!N13</f>
        <v>-4.1449778291883552E-2</v>
      </c>
      <c r="G6" s="7">
        <f t="shared" si="0"/>
        <v>-4.0911806109198687E-2</v>
      </c>
      <c r="H6" s="7">
        <f t="shared" si="1"/>
        <v>5.6340423961956263E-3</v>
      </c>
      <c r="I6" s="7">
        <f t="shared" si="2"/>
        <v>-1.6364722443679476</v>
      </c>
      <c r="M6" s="12"/>
      <c r="N6" s="10"/>
      <c r="O6" s="11"/>
    </row>
    <row r="7" spans="1:15" x14ac:dyDescent="0.25">
      <c r="A7" s="7">
        <v>6</v>
      </c>
      <c r="B7" s="7" t="s">
        <v>97</v>
      </c>
      <c r="C7" s="7" t="s">
        <v>98</v>
      </c>
      <c r="D7" s="7">
        <f>'Plate 1'!N14</f>
        <v>1.0817493432236132E-2</v>
      </c>
      <c r="E7" s="7">
        <f>'Plate 2'!N14</f>
        <v>-2.4112986565621771E-2</v>
      </c>
      <c r="F7" s="7">
        <f>'Plate 3'!N14</f>
        <v>1.0603431656063233E-2</v>
      </c>
      <c r="G7" s="7">
        <f t="shared" si="0"/>
        <v>-8.9735382577413542E-4</v>
      </c>
      <c r="H7" s="7">
        <f t="shared" si="1"/>
        <v>2.0105612605554168E-2</v>
      </c>
      <c r="I7" s="7">
        <f t="shared" si="2"/>
        <v>-3.5894153030965416E-2</v>
      </c>
      <c r="M7" s="3"/>
      <c r="N7" s="10"/>
      <c r="O7" s="11"/>
    </row>
    <row r="8" spans="1:15" x14ac:dyDescent="0.25">
      <c r="A8" s="7">
        <v>7</v>
      </c>
      <c r="B8" s="7" t="s">
        <v>100</v>
      </c>
      <c r="C8" s="7" t="s">
        <v>101</v>
      </c>
      <c r="D8" s="7">
        <f>'Plate 1'!N15</f>
        <v>3.3997836501313557E-2</v>
      </c>
      <c r="E8" s="7">
        <f>'Plate 2'!N15</f>
        <v>1.0826238866197531E-2</v>
      </c>
      <c r="F8" s="7">
        <f>'Plate 3'!N15</f>
        <v>3.325621746674378E-2</v>
      </c>
      <c r="G8" s="7">
        <f t="shared" si="0"/>
        <v>2.6026764278084955E-2</v>
      </c>
      <c r="H8" s="7">
        <f t="shared" si="1"/>
        <v>1.3169262670938922E-2</v>
      </c>
      <c r="I8" s="7">
        <f t="shared" si="2"/>
        <v>1.0410705711233983</v>
      </c>
      <c r="M8" s="3"/>
      <c r="N8" s="10"/>
      <c r="O8" s="11"/>
    </row>
    <row r="9" spans="1:15" x14ac:dyDescent="0.25">
      <c r="A9" s="7">
        <v>8</v>
      </c>
      <c r="B9" s="7" t="s">
        <v>103</v>
      </c>
      <c r="C9" s="7" t="s">
        <v>104</v>
      </c>
      <c r="D9" s="7">
        <f>'Plate 1'!N16</f>
        <v>-2.3180343069077423E-2</v>
      </c>
      <c r="E9" s="7">
        <f>'Plate 2'!N16</f>
        <v>-7.3815264996801343E-3</v>
      </c>
      <c r="F9" s="7">
        <f>'Plate 3'!N16</f>
        <v>-1.9278966647387697E-2</v>
      </c>
      <c r="G9" s="7">
        <f t="shared" si="0"/>
        <v>-1.6613612072048419E-2</v>
      </c>
      <c r="H9" s="7">
        <f t="shared" si="1"/>
        <v>8.2297471107912624E-3</v>
      </c>
      <c r="I9" s="7">
        <f t="shared" si="2"/>
        <v>-0.66454448288193679</v>
      </c>
      <c r="M9" s="3"/>
      <c r="N9" s="10"/>
      <c r="O9" s="11"/>
    </row>
    <row r="10" spans="1:15" x14ac:dyDescent="0.25">
      <c r="A10" s="7">
        <v>9</v>
      </c>
      <c r="B10" s="7" t="s">
        <v>104</v>
      </c>
      <c r="C10" s="7" t="s">
        <v>105</v>
      </c>
      <c r="D10" s="7">
        <f>'Plate 1'!N17</f>
        <v>-1.5453562046051615E-3</v>
      </c>
      <c r="E10" s="7">
        <f>'Plate 2'!N17</f>
        <v>3.9368141331627381E-3</v>
      </c>
      <c r="F10" s="7">
        <f>'Plate 3'!N17</f>
        <v>-1.3977250819356081E-2</v>
      </c>
      <c r="G10" s="7">
        <f t="shared" si="0"/>
        <v>-3.8619309635995018E-3</v>
      </c>
      <c r="H10" s="7">
        <f t="shared" si="1"/>
        <v>9.1789607113917336E-3</v>
      </c>
      <c r="I10" s="7">
        <f t="shared" si="2"/>
        <v>-0.15447723854398007</v>
      </c>
      <c r="M10" s="3"/>
      <c r="N10" s="10"/>
      <c r="O10" s="11"/>
    </row>
    <row r="11" spans="1:15" x14ac:dyDescent="0.25">
      <c r="A11" s="7">
        <v>10</v>
      </c>
      <c r="B11" s="7" t="s">
        <v>101</v>
      </c>
      <c r="C11" s="7" t="s">
        <v>102</v>
      </c>
      <c r="D11" s="7">
        <f>'Plate 1'!N18</f>
        <v>8.9630659867099366E-2</v>
      </c>
      <c r="E11" s="7">
        <f>'Plate 2'!N18</f>
        <v>6.9386349096993261E-2</v>
      </c>
      <c r="F11" s="7">
        <f>'Plate 3'!N18</f>
        <v>8.8201272411798717E-2</v>
      </c>
      <c r="G11" s="7">
        <f t="shared" si="0"/>
        <v>8.2406093791963786E-2</v>
      </c>
      <c r="H11" s="7">
        <f t="shared" si="1"/>
        <v>1.1298057402314852E-2</v>
      </c>
      <c r="I11" s="7">
        <f t="shared" si="2"/>
        <v>3.2962437516785514</v>
      </c>
      <c r="M11" s="3"/>
      <c r="N11" s="10"/>
      <c r="O11" s="11"/>
    </row>
    <row r="12" spans="1:15" x14ac:dyDescent="0.25">
      <c r="A12" s="7">
        <v>11</v>
      </c>
      <c r="B12" s="7" t="s">
        <v>98</v>
      </c>
      <c r="C12" s="7" t="s">
        <v>99</v>
      </c>
      <c r="D12" s="7">
        <f>'Plate 1'!N19</f>
        <v>0.37552155771905427</v>
      </c>
      <c r="E12" s="7">
        <f>'Plate 2'!N19</f>
        <v>0.33216869248560604</v>
      </c>
      <c r="F12" s="7">
        <f>'Plate 3'!N19</f>
        <v>0.34943127048390205</v>
      </c>
      <c r="G12" s="7">
        <f t="shared" si="0"/>
        <v>0.35237384022952073</v>
      </c>
      <c r="H12" s="7">
        <f t="shared" si="1"/>
        <v>2.1825713471001446E-2</v>
      </c>
      <c r="I12" s="7">
        <f t="shared" si="2"/>
        <v>14.094953609180829</v>
      </c>
      <c r="M12" s="3"/>
      <c r="N12" s="10"/>
      <c r="O12" s="11"/>
    </row>
    <row r="13" spans="1:15" x14ac:dyDescent="0.25">
      <c r="A13" s="7">
        <v>12</v>
      </c>
      <c r="B13" s="7" t="s">
        <v>95</v>
      </c>
      <c r="C13" s="7" t="s">
        <v>96</v>
      </c>
      <c r="D13" s="7">
        <f>'Plate 1'!N20</f>
        <v>2.5354144130222016</v>
      </c>
      <c r="E13" s="7">
        <f>'Plate 2'!N20</f>
        <v>2.3522464445647362</v>
      </c>
      <c r="F13" s="7">
        <f>'Plate 3'!N20</f>
        <v>2.2672064777327932</v>
      </c>
      <c r="G13" s="7">
        <f t="shared" si="0"/>
        <v>2.38495577843991</v>
      </c>
      <c r="H13" s="7">
        <f t="shared" si="1"/>
        <v>0.13706312242893814</v>
      </c>
      <c r="I13" s="7">
        <f t="shared" si="2"/>
        <v>95.398231137596397</v>
      </c>
      <c r="M13" s="12"/>
      <c r="N13" s="10"/>
      <c r="O13" s="11"/>
    </row>
    <row r="14" spans="1:15" x14ac:dyDescent="0.25">
      <c r="A14" s="7">
        <v>13</v>
      </c>
      <c r="B14" s="7" t="s">
        <v>92</v>
      </c>
      <c r="C14" s="7" t="s">
        <v>93</v>
      </c>
      <c r="D14" s="7">
        <f>'Plate 1'!N21</f>
        <v>18.145057435738938</v>
      </c>
      <c r="E14" s="7">
        <f>'Plate 2'!N21</f>
        <v>16.968161015698048</v>
      </c>
      <c r="F14" s="7">
        <f>'Plate 3'!N21</f>
        <v>16.282533256217466</v>
      </c>
      <c r="G14" s="7">
        <f t="shared" si="0"/>
        <v>17.131917235884817</v>
      </c>
      <c r="H14" s="7">
        <f t="shared" si="1"/>
        <v>0.94199848968187117</v>
      </c>
      <c r="I14" s="7">
        <f t="shared" si="2"/>
        <v>685.27668943539265</v>
      </c>
    </row>
    <row r="15" spans="1:15" x14ac:dyDescent="0.25">
      <c r="A15" s="7">
        <v>14</v>
      </c>
      <c r="B15" s="7" t="s">
        <v>89</v>
      </c>
      <c r="C15" s="7" t="s">
        <v>90</v>
      </c>
      <c r="D15" s="7">
        <f>'Plate 1'!N22</f>
        <v>31.683408025549891</v>
      </c>
      <c r="E15" s="7">
        <f>'Plate 2'!N22</f>
        <v>30.283942719354364</v>
      </c>
      <c r="F15" s="7">
        <f>'Plate 3'!N22</f>
        <v>29.614420667052244</v>
      </c>
      <c r="G15" s="7">
        <f t="shared" si="0"/>
        <v>30.527257137318831</v>
      </c>
      <c r="H15" s="7">
        <f t="shared" si="1"/>
        <v>1.0557360474559014</v>
      </c>
      <c r="I15" s="7">
        <f t="shared" si="2"/>
        <v>1221.0902854927533</v>
      </c>
    </row>
    <row r="16" spans="1:15" x14ac:dyDescent="0.25">
      <c r="A16" s="7">
        <v>15</v>
      </c>
      <c r="B16" s="7" t="s">
        <v>86</v>
      </c>
      <c r="C16" s="7" t="s">
        <v>87</v>
      </c>
      <c r="D16" s="7">
        <f>'Plate 1'!N23</f>
        <v>13.753155102251069</v>
      </c>
      <c r="E16" s="7">
        <f>'Plate 2'!N23</f>
        <v>13.208011416760987</v>
      </c>
      <c r="F16" s="7">
        <f>'Plate 3'!N23</f>
        <v>12.296124927703874</v>
      </c>
      <c r="G16" s="7">
        <f t="shared" si="0"/>
        <v>13.085763815571978</v>
      </c>
      <c r="H16" s="7">
        <f t="shared" si="1"/>
        <v>0.73616750090085381</v>
      </c>
      <c r="I16" s="7">
        <f t="shared" si="2"/>
        <v>523.43055262287908</v>
      </c>
    </row>
    <row r="17" spans="1:12" x14ac:dyDescent="0.25">
      <c r="A17" s="7">
        <v>16</v>
      </c>
      <c r="B17" s="7" t="s">
        <v>83</v>
      </c>
      <c r="C17" s="7" t="s">
        <v>84</v>
      </c>
      <c r="D17" s="7">
        <f>'Plate 1'!N24</f>
        <v>3.26739813527018</v>
      </c>
      <c r="E17" s="7">
        <f>'Plate 2'!N24</f>
        <v>3.0633334973672555</v>
      </c>
      <c r="F17" s="7">
        <f>'Plate 3'!N24</f>
        <v>2.9361866203971463</v>
      </c>
      <c r="G17" s="7">
        <f t="shared" si="0"/>
        <v>3.0889727510115272</v>
      </c>
      <c r="H17" s="7">
        <f t="shared" si="1"/>
        <v>0.16708768773221722</v>
      </c>
      <c r="I17" s="7">
        <f t="shared" si="2"/>
        <v>123.55891004046109</v>
      </c>
    </row>
    <row r="18" spans="1:12" x14ac:dyDescent="0.25">
      <c r="A18" s="7">
        <v>17</v>
      </c>
      <c r="B18" s="7" t="s">
        <v>84</v>
      </c>
      <c r="C18" s="7" t="s">
        <v>9</v>
      </c>
      <c r="D18" s="7">
        <f>'Plate 1'!N25</f>
        <v>1.2872817184360996</v>
      </c>
      <c r="E18" s="7">
        <f>'Plate 2'!N25</f>
        <v>1.1726785099158505</v>
      </c>
      <c r="F18" s="7">
        <f>'Plate 3'!N25</f>
        <v>1.1254096780412568</v>
      </c>
      <c r="G18" s="7">
        <f t="shared" si="0"/>
        <v>1.195123302131069</v>
      </c>
      <c r="H18" s="7">
        <f t="shared" si="1"/>
        <v>8.3237406786766582E-2</v>
      </c>
      <c r="I18" s="7">
        <f t="shared" si="2"/>
        <v>47.804932085242761</v>
      </c>
    </row>
    <row r="19" spans="1:12" x14ac:dyDescent="0.25">
      <c r="A19" s="7">
        <v>18</v>
      </c>
      <c r="B19" s="7" t="s">
        <v>87</v>
      </c>
      <c r="C19" s="7" t="s">
        <v>10</v>
      </c>
      <c r="D19" s="7">
        <f>'Plate 1'!N26</f>
        <v>0.79585844537165817</v>
      </c>
      <c r="E19" s="7">
        <f>'Plate 2'!N26</f>
        <v>0.73372373406820535</v>
      </c>
      <c r="F19" s="7">
        <f>'Plate 3'!N26</f>
        <v>0.71669558511663767</v>
      </c>
      <c r="G19" s="7">
        <f t="shared" si="0"/>
        <v>0.74875925485216699</v>
      </c>
      <c r="H19" s="7">
        <f t="shared" si="1"/>
        <v>4.1668210603200674E-2</v>
      </c>
      <c r="I19" s="7">
        <f t="shared" si="2"/>
        <v>29.95037019408668</v>
      </c>
    </row>
    <row r="20" spans="1:12" x14ac:dyDescent="0.25">
      <c r="A20" s="7">
        <v>19</v>
      </c>
      <c r="B20" s="7" t="s">
        <v>90</v>
      </c>
      <c r="C20" s="7" t="s">
        <v>11</v>
      </c>
      <c r="D20" s="7">
        <f>'Plate 1'!N27</f>
        <v>0.68510791737495491</v>
      </c>
      <c r="E20" s="7">
        <f>'Plate 2'!N27</f>
        <v>0.65449534963830525</v>
      </c>
      <c r="F20" s="7">
        <f>'Plate 3'!N27</f>
        <v>0.61017929438982066</v>
      </c>
      <c r="G20" s="7">
        <f t="shared" si="0"/>
        <v>0.64992752046769364</v>
      </c>
      <c r="H20" s="7">
        <f t="shared" si="1"/>
        <v>3.7672581980944912E-2</v>
      </c>
      <c r="I20" s="7">
        <f t="shared" si="2"/>
        <v>25.997100818707747</v>
      </c>
    </row>
    <row r="21" spans="1:12" x14ac:dyDescent="0.25">
      <c r="A21" s="7">
        <v>20</v>
      </c>
      <c r="B21" s="7" t="s">
        <v>93</v>
      </c>
      <c r="C21" s="7" t="s">
        <v>12</v>
      </c>
      <c r="D21" s="7">
        <f>'Plate 1'!N28</f>
        <v>0.41827641271313037</v>
      </c>
      <c r="E21" s="7">
        <f>'Plate 2'!N28</f>
        <v>0.37202893558387878</v>
      </c>
      <c r="F21" s="7">
        <f>'Plate 3'!N28</f>
        <v>0.37883169462116828</v>
      </c>
      <c r="G21" s="7">
        <f t="shared" si="0"/>
        <v>0.3897123476393925</v>
      </c>
      <c r="H21" s="7">
        <f t="shared" si="1"/>
        <v>2.4969956803775329E-2</v>
      </c>
      <c r="I21" s="7">
        <f t="shared" si="2"/>
        <v>15.588493905575699</v>
      </c>
    </row>
    <row r="22" spans="1:12" x14ac:dyDescent="0.25">
      <c r="A22" s="7">
        <v>21</v>
      </c>
      <c r="B22" s="7" t="s">
        <v>96</v>
      </c>
      <c r="C22" s="7" t="s">
        <v>13</v>
      </c>
      <c r="D22" s="7">
        <f>'Plate 1'!N29</f>
        <v>0.1571112141348581</v>
      </c>
      <c r="E22" s="7">
        <f>'Plate 2'!N29</f>
        <v>0.12647015402785297</v>
      </c>
      <c r="F22" s="7">
        <f>'Plate 3'!N29</f>
        <v>0.13398881819934449</v>
      </c>
      <c r="G22" s="7">
        <f t="shared" si="0"/>
        <v>0.13919006212068519</v>
      </c>
      <c r="H22" s="7">
        <f t="shared" si="1"/>
        <v>1.5968980708462199E-2</v>
      </c>
      <c r="I22" s="7">
        <f t="shared" si="2"/>
        <v>5.5676024848274075</v>
      </c>
    </row>
    <row r="23" spans="1:12" x14ac:dyDescent="0.25">
      <c r="A23" s="7">
        <v>22</v>
      </c>
      <c r="B23" s="7" t="s">
        <v>99</v>
      </c>
      <c r="C23" s="7" t="s">
        <v>14</v>
      </c>
      <c r="D23" s="7">
        <f>'Plate 1'!N30</f>
        <v>7.1601504146705811E-2</v>
      </c>
      <c r="E23" s="7">
        <f>'Plate 2'!N30</f>
        <v>5.1178583731115598E-2</v>
      </c>
      <c r="F23" s="7">
        <f>'Plate 3'!N30</f>
        <v>5.6390977443609019E-2</v>
      </c>
      <c r="G23" s="7">
        <f t="shared" si="0"/>
        <v>5.9723688440476812E-2</v>
      </c>
      <c r="H23" s="7">
        <f t="shared" si="1"/>
        <v>1.0611509860376402E-2</v>
      </c>
      <c r="I23" s="7">
        <f t="shared" si="2"/>
        <v>2.3889475376190723</v>
      </c>
      <c r="J23">
        <f>SUM(I2:I23)</f>
        <v>2789.2225442016647</v>
      </c>
      <c r="K23">
        <f>J23/L2*100</f>
        <v>69.730563605041624</v>
      </c>
    </row>
    <row r="24" spans="1:12" x14ac:dyDescent="0.25">
      <c r="A24">
        <v>23</v>
      </c>
      <c r="B24" t="s">
        <v>102</v>
      </c>
      <c r="C24" t="s">
        <v>15</v>
      </c>
      <c r="D24">
        <f>'Plate 1'!N31</f>
        <v>-3.7088548910523877E-2</v>
      </c>
      <c r="E24">
        <f>'Plate 2'!N31</f>
        <v>-3.9368141331627381E-2</v>
      </c>
      <c r="F24">
        <f>'Plate 3'!N31</f>
        <v>-3.7593984962406013E-2</v>
      </c>
      <c r="G24">
        <f t="shared" si="0"/>
        <v>-3.8016891734852426E-2</v>
      </c>
      <c r="H24">
        <f t="shared" si="1"/>
        <v>1.197193804370835E-3</v>
      </c>
      <c r="I24" s="7">
        <f t="shared" si="2"/>
        <v>-1.520675669394097</v>
      </c>
      <c r="L24" s="5">
        <v>4000</v>
      </c>
    </row>
    <row r="25" spans="1:12" x14ac:dyDescent="0.25">
      <c r="A25">
        <v>24</v>
      </c>
      <c r="B25" t="s">
        <v>105</v>
      </c>
      <c r="C25" t="s">
        <v>16</v>
      </c>
      <c r="D25">
        <f>'Plate 1'!N32</f>
        <v>-3.7603667645392261E-2</v>
      </c>
      <c r="E25">
        <f>'Plate 2'!N32</f>
        <v>-3.3955021898528615E-2</v>
      </c>
      <c r="F25">
        <f>'Plate 3'!N32</f>
        <v>-3.2774243300559086E-2</v>
      </c>
      <c r="G25">
        <f t="shared" si="0"/>
        <v>-3.4777644281493318E-2</v>
      </c>
      <c r="H25">
        <f t="shared" si="1"/>
        <v>2.5176110828189356E-3</v>
      </c>
      <c r="I25" s="7">
        <f t="shared" si="2"/>
        <v>-1.3911057712597328</v>
      </c>
    </row>
    <row r="26" spans="1:12" x14ac:dyDescent="0.25">
      <c r="A26">
        <v>25</v>
      </c>
      <c r="B26" t="s">
        <v>16</v>
      </c>
      <c r="C26" t="s">
        <v>24</v>
      </c>
      <c r="D26">
        <f>'Plate 1'!N33</f>
        <v>-5.0481636017101941E-2</v>
      </c>
      <c r="E26">
        <f>'Plate 2'!N33</f>
        <v>-3.4447123665173961E-2</v>
      </c>
      <c r="F26">
        <f>'Plate 3'!N33</f>
        <v>-3.9039907460960088E-2</v>
      </c>
      <c r="G26">
        <f t="shared" si="0"/>
        <v>-4.132288904774533E-2</v>
      </c>
      <c r="H26">
        <f t="shared" si="1"/>
        <v>8.2574451427323125E-3</v>
      </c>
      <c r="I26" s="7">
        <f t="shared" si="2"/>
        <v>-1.6529155619098133</v>
      </c>
    </row>
    <row r="27" spans="1:12" x14ac:dyDescent="0.25">
      <c r="A27">
        <v>26</v>
      </c>
      <c r="B27" t="s">
        <v>15</v>
      </c>
      <c r="C27" t="s">
        <v>23</v>
      </c>
      <c r="D27">
        <f>'Plate 1'!N34</f>
        <v>-4.9966517282233558E-2</v>
      </c>
      <c r="E27">
        <f>'Plate 2'!N34</f>
        <v>-3.6907632498400671E-2</v>
      </c>
      <c r="F27">
        <f>'Plate 3'!N34</f>
        <v>-4.5787545787545784E-2</v>
      </c>
      <c r="G27">
        <f t="shared" si="0"/>
        <v>-4.4220565189393345E-2</v>
      </c>
      <c r="H27">
        <f t="shared" si="1"/>
        <v>6.6689721168703506E-3</v>
      </c>
      <c r="I27" s="7">
        <f t="shared" si="2"/>
        <v>-1.7688226075757338</v>
      </c>
    </row>
    <row r="28" spans="1:12" x14ac:dyDescent="0.25">
      <c r="A28">
        <v>27</v>
      </c>
      <c r="B28" t="s">
        <v>14</v>
      </c>
      <c r="C28" t="s">
        <v>22</v>
      </c>
      <c r="D28">
        <f>'Plate 1'!N35</f>
        <v>-2.7301292948024521E-2</v>
      </c>
      <c r="E28">
        <f>'Plate 2'!N35</f>
        <v>-4.3304955464790122E-2</v>
      </c>
      <c r="F28">
        <f>'Plate 3'!N35</f>
        <v>-2.9400424137266241E-2</v>
      </c>
      <c r="G28">
        <f t="shared" si="0"/>
        <v>-3.3335557516693627E-2</v>
      </c>
      <c r="H28">
        <f t="shared" si="1"/>
        <v>8.6973133508598255E-3</v>
      </c>
      <c r="I28" s="7">
        <f t="shared" si="2"/>
        <v>-1.333422300667745</v>
      </c>
    </row>
    <row r="29" spans="1:12" x14ac:dyDescent="0.25">
      <c r="A29">
        <v>28</v>
      </c>
      <c r="B29" t="s">
        <v>13</v>
      </c>
      <c r="C29" t="s">
        <v>21</v>
      </c>
      <c r="D29">
        <f>'Plate 1'!N36</f>
        <v>-1.4938443311183228E-2</v>
      </c>
      <c r="E29">
        <f>'Plate 2'!N36</f>
        <v>-3.4447123665173961E-2</v>
      </c>
      <c r="F29">
        <f>'Plate 3'!N36</f>
        <v>-2.0242914979757082E-2</v>
      </c>
      <c r="G29">
        <f t="shared" si="0"/>
        <v>-2.3209493985371421E-2</v>
      </c>
      <c r="H29">
        <f t="shared" si="1"/>
        <v>1.0087001315354335E-2</v>
      </c>
      <c r="I29" s="7">
        <f t="shared" si="2"/>
        <v>-0.92837975941485684</v>
      </c>
    </row>
    <row r="30" spans="1:12" x14ac:dyDescent="0.25">
      <c r="A30">
        <v>29</v>
      </c>
      <c r="B30" t="s">
        <v>12</v>
      </c>
      <c r="C30" t="s">
        <v>20</v>
      </c>
      <c r="D30">
        <f>'Plate 1'!N37</f>
        <v>-1.3393087106578067E-2</v>
      </c>
      <c r="E30">
        <f>'Plate 2'!N37</f>
        <v>-3.9368141331627381E-2</v>
      </c>
      <c r="F30">
        <f>'Plate 3'!N37</f>
        <v>-2.1688837478311161E-2</v>
      </c>
      <c r="G30">
        <f t="shared" si="0"/>
        <v>-2.4816688638838871E-2</v>
      </c>
      <c r="H30">
        <f t="shared" si="1"/>
        <v>1.3267006073729444E-2</v>
      </c>
      <c r="I30" s="7">
        <f t="shared" si="2"/>
        <v>-0.99266754555355485</v>
      </c>
    </row>
    <row r="31" spans="1:12" x14ac:dyDescent="0.25">
      <c r="A31">
        <v>30</v>
      </c>
      <c r="B31" t="s">
        <v>11</v>
      </c>
      <c r="C31" t="s">
        <v>19</v>
      </c>
      <c r="D31">
        <f>'Plate 1'!N38</f>
        <v>-7.7267810230258072E-3</v>
      </c>
      <c r="E31">
        <f>'Plate 2'!N38</f>
        <v>-3.1986614831947251E-2</v>
      </c>
      <c r="F31">
        <f>'Plate 3'!N38</f>
        <v>-1.5905147484094852E-2</v>
      </c>
      <c r="G31">
        <f t="shared" si="0"/>
        <v>-1.853951444635597E-2</v>
      </c>
      <c r="H31">
        <f t="shared" si="1"/>
        <v>1.2342601066145324E-2</v>
      </c>
      <c r="I31" s="7">
        <f t="shared" si="2"/>
        <v>-0.74158057785423881</v>
      </c>
    </row>
    <row r="32" spans="1:12" x14ac:dyDescent="0.25">
      <c r="A32">
        <v>31</v>
      </c>
      <c r="B32" t="s">
        <v>10</v>
      </c>
      <c r="C32" t="s">
        <v>18</v>
      </c>
      <c r="D32">
        <f>'Plate 1'!N39</f>
        <v>3.8633905115129041E-2</v>
      </c>
      <c r="E32">
        <f>'Plate 2'!N39</f>
        <v>1.4270951232714926E-2</v>
      </c>
      <c r="F32">
        <f>'Plate 3'!N39</f>
        <v>2.2170811644495855E-2</v>
      </c>
      <c r="G32">
        <f t="shared" si="0"/>
        <v>2.5025222664113275E-2</v>
      </c>
      <c r="H32">
        <f t="shared" si="1"/>
        <v>1.242976778426871E-2</v>
      </c>
      <c r="I32" s="7">
        <f t="shared" si="2"/>
        <v>1.0010089065645309</v>
      </c>
    </row>
    <row r="33" spans="1:12" x14ac:dyDescent="0.25">
      <c r="A33">
        <v>32</v>
      </c>
      <c r="B33" t="s">
        <v>9</v>
      </c>
      <c r="C33" t="s">
        <v>17</v>
      </c>
      <c r="D33">
        <f>'Plate 1'!N40</f>
        <v>0.12517385257301808</v>
      </c>
      <c r="E33">
        <f>'Plate 2'!N40</f>
        <v>7.9720486196545454E-2</v>
      </c>
      <c r="F33">
        <f>'Plate 3'!N40</f>
        <v>9.2539039907460957E-2</v>
      </c>
      <c r="G33">
        <f t="shared" si="0"/>
        <v>9.914445955900815E-2</v>
      </c>
      <c r="H33">
        <f t="shared" si="1"/>
        <v>2.3435567100419184E-2</v>
      </c>
      <c r="I33" s="7">
        <f t="shared" si="2"/>
        <v>3.9657783823603259</v>
      </c>
    </row>
    <row r="34" spans="1:12" x14ac:dyDescent="0.25">
      <c r="A34">
        <v>33</v>
      </c>
      <c r="B34" t="s">
        <v>17</v>
      </c>
      <c r="C34" t="s">
        <v>25</v>
      </c>
      <c r="D34">
        <f>'Plate 1'!N41</f>
        <v>0.58311440787101432</v>
      </c>
      <c r="E34">
        <f>'Plate 2'!N41</f>
        <v>0.5398356380099405</v>
      </c>
      <c r="F34">
        <f>'Plate 3'!N41</f>
        <v>0.49354154617312507</v>
      </c>
      <c r="G34">
        <f t="shared" si="0"/>
        <v>0.53883053068469333</v>
      </c>
      <c r="H34">
        <f t="shared" si="1"/>
        <v>4.4794888868471903E-2</v>
      </c>
      <c r="I34" s="7">
        <f t="shared" si="2"/>
        <v>21.553221227387734</v>
      </c>
    </row>
    <row r="35" spans="1:12" x14ac:dyDescent="0.25">
      <c r="A35">
        <v>34</v>
      </c>
      <c r="B35" t="s">
        <v>18</v>
      </c>
      <c r="C35" t="s">
        <v>26</v>
      </c>
      <c r="D35">
        <f>'Plate 1'!N42</f>
        <v>3.7279142842425181</v>
      </c>
      <c r="E35">
        <f>'Plate 2'!N42</f>
        <v>3.4944146449485753</v>
      </c>
      <c r="F35">
        <f>'Plate 3'!N42</f>
        <v>3.3598419124734913</v>
      </c>
      <c r="G35">
        <f t="shared" si="0"/>
        <v>3.5273902805548616</v>
      </c>
      <c r="H35">
        <f t="shared" si="1"/>
        <v>0.18623872347782056</v>
      </c>
      <c r="I35" s="7">
        <f t="shared" si="2"/>
        <v>141.09561122219446</v>
      </c>
    </row>
    <row r="36" spans="1:12" x14ac:dyDescent="0.25">
      <c r="A36">
        <v>35</v>
      </c>
      <c r="B36" t="s">
        <v>19</v>
      </c>
      <c r="C36" t="s">
        <v>27</v>
      </c>
      <c r="D36">
        <f>'Plate 1'!N43</f>
        <v>21.646319476639366</v>
      </c>
      <c r="E36">
        <f>'Plate 2'!N43</f>
        <v>20.864622803995868</v>
      </c>
      <c r="F36">
        <f>'Plate 3'!N43</f>
        <v>19.536340852130323</v>
      </c>
      <c r="G36">
        <f t="shared" si="0"/>
        <v>20.682427710921854</v>
      </c>
      <c r="H36">
        <f t="shared" si="1"/>
        <v>1.0667233652294561</v>
      </c>
      <c r="I36" s="7">
        <f t="shared" si="2"/>
        <v>827.29710843687417</v>
      </c>
    </row>
    <row r="37" spans="1:12" x14ac:dyDescent="0.25">
      <c r="A37">
        <v>36</v>
      </c>
      <c r="B37" t="s">
        <v>20</v>
      </c>
      <c r="C37" t="s">
        <v>28</v>
      </c>
      <c r="D37">
        <f>'Plate 1'!N44</f>
        <v>31.70916396229331</v>
      </c>
      <c r="E37">
        <f>'Plate 2'!N44</f>
        <v>30.303134688253532</v>
      </c>
      <c r="F37">
        <f>'Plate 3'!N44</f>
        <v>29.646230962020432</v>
      </c>
      <c r="G37">
        <f t="shared" si="0"/>
        <v>30.552843204189088</v>
      </c>
      <c r="H37">
        <f t="shared" si="1"/>
        <v>1.0538922611452126</v>
      </c>
      <c r="I37" s="7">
        <f t="shared" si="2"/>
        <v>1222.1137281675635</v>
      </c>
    </row>
    <row r="38" spans="1:12" x14ac:dyDescent="0.25">
      <c r="A38">
        <v>37</v>
      </c>
      <c r="B38" t="s">
        <v>21</v>
      </c>
      <c r="C38" t="s">
        <v>29</v>
      </c>
      <c r="D38">
        <f>'Plate 1'!N45</f>
        <v>14.421264101375368</v>
      </c>
      <c r="E38">
        <f>'Plate 2'!N45</f>
        <v>13.368436592687369</v>
      </c>
      <c r="F38">
        <f>'Plate 3'!N45</f>
        <v>12.957875457875456</v>
      </c>
      <c r="G38">
        <f t="shared" si="0"/>
        <v>13.582525383979396</v>
      </c>
      <c r="H38">
        <f t="shared" si="1"/>
        <v>0.7548192422022566</v>
      </c>
      <c r="I38" s="7">
        <f t="shared" si="2"/>
        <v>543.30101535917584</v>
      </c>
    </row>
    <row r="39" spans="1:12" x14ac:dyDescent="0.25">
      <c r="A39">
        <v>38</v>
      </c>
      <c r="B39" t="s">
        <v>22</v>
      </c>
      <c r="C39" t="s">
        <v>32</v>
      </c>
      <c r="D39">
        <f>'Plate 1'!N46</f>
        <v>3.8015762633286974</v>
      </c>
      <c r="E39">
        <f>'Plate 2'!N46</f>
        <v>3.512622410314453</v>
      </c>
      <c r="F39">
        <f>'Plate 3'!N46</f>
        <v>3.4639483323693847</v>
      </c>
      <c r="G39">
        <f t="shared" si="0"/>
        <v>3.592715668670845</v>
      </c>
      <c r="H39">
        <f t="shared" si="1"/>
        <v>0.18250849971049135</v>
      </c>
      <c r="I39" s="7">
        <f t="shared" si="2"/>
        <v>143.7086267468338</v>
      </c>
    </row>
    <row r="40" spans="1:12" x14ac:dyDescent="0.25">
      <c r="A40">
        <v>39</v>
      </c>
      <c r="B40" t="s">
        <v>23</v>
      </c>
      <c r="C40" t="s">
        <v>31</v>
      </c>
      <c r="D40">
        <f>'Plate 1'!N47</f>
        <v>1.4237881831762222</v>
      </c>
      <c r="E40">
        <f>'Plate 2'!N47</f>
        <v>1.355740367107918</v>
      </c>
      <c r="F40">
        <f>'Plate 3'!N47</f>
        <v>1.2921727395411604</v>
      </c>
      <c r="G40">
        <f t="shared" si="0"/>
        <v>1.3572337632751001</v>
      </c>
      <c r="H40">
        <f t="shared" si="1"/>
        <v>6.5820429388584595E-2</v>
      </c>
      <c r="I40" s="7">
        <f t="shared" si="2"/>
        <v>54.289350531004004</v>
      </c>
    </row>
    <row r="41" spans="1:12" x14ac:dyDescent="0.25">
      <c r="A41">
        <v>40</v>
      </c>
      <c r="B41" t="s">
        <v>24</v>
      </c>
      <c r="C41" t="s">
        <v>33</v>
      </c>
      <c r="D41">
        <f>'Plate 1'!N48</f>
        <v>0.87930768042033691</v>
      </c>
      <c r="E41">
        <f>'Plate 2'!N48</f>
        <v>0.82328625559765767</v>
      </c>
      <c r="F41">
        <f>'Plate 3'!N48</f>
        <v>0.7822440717177559</v>
      </c>
      <c r="G41">
        <f t="shared" si="0"/>
        <v>0.82827933591191683</v>
      </c>
      <c r="H41">
        <f t="shared" si="1"/>
        <v>4.8724061528780852E-2</v>
      </c>
      <c r="I41" s="7">
        <f t="shared" si="2"/>
        <v>33.131173436476672</v>
      </c>
    </row>
    <row r="42" spans="1:12" x14ac:dyDescent="0.25">
      <c r="A42">
        <v>41</v>
      </c>
      <c r="B42" t="s">
        <v>33</v>
      </c>
      <c r="C42" t="s">
        <v>40</v>
      </c>
      <c r="D42">
        <f>'Plate 1'!N49</f>
        <v>0.73971050327100396</v>
      </c>
      <c r="E42">
        <f>'Plate 2'!N49</f>
        <v>0.76226563653363522</v>
      </c>
      <c r="F42">
        <f>'Plate 3'!N49</f>
        <v>0.69838056680161942</v>
      </c>
      <c r="G42">
        <f t="shared" si="0"/>
        <v>0.73345223553541949</v>
      </c>
      <c r="H42">
        <f t="shared" si="1"/>
        <v>3.2399073597154333E-2</v>
      </c>
      <c r="I42" s="7">
        <f t="shared" si="2"/>
        <v>29.338089421416779</v>
      </c>
    </row>
    <row r="43" spans="1:12" x14ac:dyDescent="0.25">
      <c r="A43">
        <v>42</v>
      </c>
      <c r="B43" t="s">
        <v>31</v>
      </c>
      <c r="C43" t="s">
        <v>39</v>
      </c>
      <c r="D43">
        <f>'Plate 1'!N50</f>
        <v>0.43012414361510332</v>
      </c>
      <c r="E43">
        <f>'Plate 2'!N50</f>
        <v>0.46159145711333105</v>
      </c>
      <c r="F43">
        <f>'Plate 3'!N50</f>
        <v>0.39280894544052436</v>
      </c>
      <c r="G43">
        <f t="shared" si="0"/>
        <v>0.42817484872298622</v>
      </c>
      <c r="H43">
        <f t="shared" si="1"/>
        <v>3.4432663140356604E-2</v>
      </c>
      <c r="I43" s="7">
        <f t="shared" si="2"/>
        <v>17.126993948919448</v>
      </c>
    </row>
    <row r="44" spans="1:12" x14ac:dyDescent="0.25">
      <c r="A44">
        <v>43</v>
      </c>
      <c r="B44" t="s">
        <v>32</v>
      </c>
      <c r="C44" t="s">
        <v>30</v>
      </c>
      <c r="D44">
        <f>'Plate 1'!N51</f>
        <v>0.25086282388090453</v>
      </c>
      <c r="E44">
        <f>'Plate 2'!N51</f>
        <v>0.18798287485852075</v>
      </c>
      <c r="F44">
        <f>'Plate 3'!N51</f>
        <v>0.22700983227299015</v>
      </c>
      <c r="G44">
        <f t="shared" si="0"/>
        <v>0.22195184367080514</v>
      </c>
      <c r="H44">
        <f t="shared" si="1"/>
        <v>3.174365186599145E-2</v>
      </c>
      <c r="I44" s="7">
        <f t="shared" si="2"/>
        <v>8.8780737468322055</v>
      </c>
    </row>
    <row r="45" spans="1:12" x14ac:dyDescent="0.25">
      <c r="A45">
        <v>44</v>
      </c>
      <c r="B45" t="s">
        <v>29</v>
      </c>
      <c r="C45" t="s">
        <v>38</v>
      </c>
      <c r="D45">
        <f>'Plate 1'!N52</f>
        <v>6.7995673002627113E-2</v>
      </c>
      <c r="E45">
        <f>'Plate 2'!N52</f>
        <v>3.9860243098272727E-2</v>
      </c>
      <c r="F45">
        <f>'Plate 3'!N52</f>
        <v>5.5427029111239631E-2</v>
      </c>
      <c r="G45">
        <f t="shared" si="0"/>
        <v>5.4427648404046493E-2</v>
      </c>
      <c r="H45">
        <f t="shared" si="1"/>
        <v>1.4094313581162497E-2</v>
      </c>
      <c r="I45" s="7">
        <f t="shared" si="2"/>
        <v>2.1771059361618597</v>
      </c>
      <c r="J45">
        <f>SUM(I24:I45)</f>
        <v>3038.6473156761358</v>
      </c>
      <c r="K45">
        <f>J45/L24*100</f>
        <v>75.966182891903401</v>
      </c>
    </row>
    <row r="46" spans="1:12" x14ac:dyDescent="0.25">
      <c r="A46" s="6">
        <v>45</v>
      </c>
      <c r="B46" s="6" t="s">
        <v>28</v>
      </c>
      <c r="C46" s="6" t="s">
        <v>37</v>
      </c>
      <c r="D46" s="6">
        <f>'Plate 1'!N53</f>
        <v>-5.6663060835522592E-3</v>
      </c>
      <c r="E46" s="6">
        <f>'Plate 2'!N53</f>
        <v>-2.2144579499040404E-2</v>
      </c>
      <c r="F46" s="6">
        <f>'Plate 3'!N53</f>
        <v>-1.2049354154617312E-2</v>
      </c>
      <c r="G46" s="6">
        <f t="shared" si="0"/>
        <v>-1.328674657906999E-2</v>
      </c>
      <c r="H46" s="6">
        <f t="shared" si="1"/>
        <v>8.3085334866007162E-3</v>
      </c>
      <c r="I46" s="7">
        <f t="shared" si="2"/>
        <v>-0.53146986316279965</v>
      </c>
      <c r="L46" s="5">
        <v>4000</v>
      </c>
    </row>
    <row r="47" spans="1:12" x14ac:dyDescent="0.25">
      <c r="A47" s="6">
        <v>46</v>
      </c>
      <c r="B47" s="6" t="s">
        <v>27</v>
      </c>
      <c r="C47" s="6" t="s">
        <v>36</v>
      </c>
      <c r="D47" s="6">
        <f>'Plate 1'!N54</f>
        <v>-1.8029155720393552E-2</v>
      </c>
      <c r="E47" s="6">
        <f>'Plate 2'!N54</f>
        <v>-2.0668274199104376E-2</v>
      </c>
      <c r="F47" s="6">
        <f>'Plate 3'!N54</f>
        <v>-2.4098708309234624E-2</v>
      </c>
      <c r="G47" s="6">
        <f t="shared" si="0"/>
        <v>-2.0932046076244184E-2</v>
      </c>
      <c r="H47" s="6">
        <f t="shared" si="1"/>
        <v>3.0433614408338413E-3</v>
      </c>
      <c r="I47" s="7">
        <f t="shared" si="2"/>
        <v>-0.83728184304976738</v>
      </c>
    </row>
    <row r="48" spans="1:12" x14ac:dyDescent="0.25">
      <c r="A48" s="6">
        <v>47</v>
      </c>
      <c r="B48" s="6" t="s">
        <v>26</v>
      </c>
      <c r="C48" s="6" t="s">
        <v>35</v>
      </c>
      <c r="D48" s="6">
        <f>'Plate 1'!N55</f>
        <v>-2.5755936743419357E-3</v>
      </c>
      <c r="E48" s="6">
        <f>'Plate 2'!N55</f>
        <v>-2.5097190098912456E-2</v>
      </c>
      <c r="F48" s="6">
        <f>'Plate 3'!N55</f>
        <v>-8.6755349913244639E-3</v>
      </c>
      <c r="G48" s="6">
        <f t="shared" si="0"/>
        <v>-1.2116106254859619E-2</v>
      </c>
      <c r="H48" s="6">
        <f t="shared" si="1"/>
        <v>1.1648335689805854E-2</v>
      </c>
      <c r="I48" s="7">
        <f t="shared" si="2"/>
        <v>-0.48464425019438478</v>
      </c>
    </row>
    <row r="49" spans="1:9" x14ac:dyDescent="0.25">
      <c r="A49" s="6">
        <v>48</v>
      </c>
      <c r="B49" s="6" t="s">
        <v>25</v>
      </c>
      <c r="C49" s="6" t="s">
        <v>34</v>
      </c>
      <c r="D49" s="6">
        <f>'Plate 1'!N56</f>
        <v>1.8029155720393552E-2</v>
      </c>
      <c r="E49" s="6">
        <f>'Plate 2'!N56</f>
        <v>-1.722356183258698E-2</v>
      </c>
      <c r="F49" s="6">
        <f>'Plate 3'!N56</f>
        <v>-1.7833044148833622E-2</v>
      </c>
      <c r="G49" s="6">
        <f t="shared" si="0"/>
        <v>-5.6758167536756837E-3</v>
      </c>
      <c r="H49" s="6">
        <f t="shared" si="1"/>
        <v>2.0531370075344203E-2</v>
      </c>
      <c r="I49" s="7">
        <f t="shared" si="2"/>
        <v>-0.22703267014702735</v>
      </c>
    </row>
    <row r="50" spans="1:9" x14ac:dyDescent="0.25">
      <c r="A50" s="6">
        <v>49</v>
      </c>
      <c r="B50" s="6" t="s">
        <v>34</v>
      </c>
      <c r="C50" s="6" t="s">
        <v>41</v>
      </c>
      <c r="D50" s="6">
        <f>'Plate 1'!N57</f>
        <v>5.8723535774996137E-2</v>
      </c>
      <c r="E50" s="6">
        <f>'Plate 2'!N57</f>
        <v>3.1986614831947251E-2</v>
      </c>
      <c r="F50" s="6">
        <f>'Plate 3'!N57</f>
        <v>3.4220165799113161E-2</v>
      </c>
      <c r="G50" s="6">
        <f t="shared" si="0"/>
        <v>4.1643438802018852E-2</v>
      </c>
      <c r="H50" s="6">
        <f t="shared" si="1"/>
        <v>1.48338960470762E-2</v>
      </c>
      <c r="I50" s="7">
        <f t="shared" si="2"/>
        <v>1.665737552080754</v>
      </c>
    </row>
    <row r="51" spans="1:9" x14ac:dyDescent="0.25">
      <c r="A51" s="6">
        <v>50</v>
      </c>
      <c r="B51" s="6" t="s">
        <v>35</v>
      </c>
      <c r="C51" s="6" t="s">
        <v>42</v>
      </c>
      <c r="D51" s="6">
        <f>'Plate 1'!N58</f>
        <v>1.0312677072065111</v>
      </c>
      <c r="E51" s="6">
        <f>'Plate 2'!N58</f>
        <v>1.0073323163230157</v>
      </c>
      <c r="F51" s="6">
        <f>'Plate 3'!N58</f>
        <v>0.91237709658762278</v>
      </c>
      <c r="G51" s="6">
        <f t="shared" si="0"/>
        <v>0.98365904003904969</v>
      </c>
      <c r="H51" s="6">
        <f t="shared" si="1"/>
        <v>6.2881335313793724E-2</v>
      </c>
      <c r="I51" s="7">
        <f t="shared" si="2"/>
        <v>39.346361601561988</v>
      </c>
    </row>
    <row r="52" spans="1:9" x14ac:dyDescent="0.25">
      <c r="A52" s="6">
        <v>51</v>
      </c>
      <c r="B52" s="6" t="s">
        <v>36</v>
      </c>
      <c r="C52" s="6" t="s">
        <v>43</v>
      </c>
      <c r="D52" s="6">
        <f>'Plate 1'!N59</f>
        <v>30.247256992736826</v>
      </c>
      <c r="E52" s="6">
        <f>'Plate 2'!N59</f>
        <v>28.044387579351412</v>
      </c>
      <c r="F52" s="6">
        <f>'Plate 3'!N59</f>
        <v>26.763543474069788</v>
      </c>
      <c r="G52" s="6">
        <f t="shared" si="0"/>
        <v>28.351729348719342</v>
      </c>
      <c r="H52" s="6">
        <f t="shared" si="1"/>
        <v>1.7620752516378313</v>
      </c>
      <c r="I52" s="7">
        <f t="shared" si="2"/>
        <v>1134.0691739487736</v>
      </c>
    </row>
    <row r="53" spans="1:9" x14ac:dyDescent="0.25">
      <c r="A53" s="6">
        <v>52</v>
      </c>
      <c r="B53" s="6" t="s">
        <v>37</v>
      </c>
      <c r="C53" s="6" t="s">
        <v>44</v>
      </c>
      <c r="D53" s="6">
        <f>'Plate 1'!N60</f>
        <v>31.694225518982126</v>
      </c>
      <c r="E53" s="6">
        <f>'Plate 2'!N60</f>
        <v>30.27902170168791</v>
      </c>
      <c r="F53" s="6">
        <f>'Plate 3'!N60</f>
        <v>29.62647002120686</v>
      </c>
      <c r="G53" s="6">
        <f t="shared" si="0"/>
        <v>30.533239080625631</v>
      </c>
      <c r="H53" s="6">
        <f t="shared" si="1"/>
        <v>1.0570586816541614</v>
      </c>
      <c r="I53" s="7">
        <f t="shared" si="2"/>
        <v>1221.3295632250251</v>
      </c>
    </row>
    <row r="54" spans="1:9" x14ac:dyDescent="0.25">
      <c r="A54" s="6">
        <v>53</v>
      </c>
      <c r="B54" s="6" t="s">
        <v>38</v>
      </c>
      <c r="C54" s="6" t="s">
        <v>45</v>
      </c>
      <c r="D54" s="6">
        <f>'Plate 1'!N61</f>
        <v>4.7524854478957401</v>
      </c>
      <c r="E54" s="6">
        <f>'Plate 2'!N61</f>
        <v>4.6070567393336948</v>
      </c>
      <c r="F54" s="6">
        <f>'Plate 3'!N61</f>
        <v>4.3252361673414299</v>
      </c>
      <c r="G54" s="6">
        <f t="shared" si="0"/>
        <v>4.5615927848569546</v>
      </c>
      <c r="H54" s="6">
        <f t="shared" si="1"/>
        <v>0.21722273200805026</v>
      </c>
      <c r="I54" s="7">
        <f t="shared" si="2"/>
        <v>182.46371139427819</v>
      </c>
    </row>
    <row r="55" spans="1:9" x14ac:dyDescent="0.25">
      <c r="A55" s="6">
        <v>54</v>
      </c>
      <c r="B55" s="6" t="s">
        <v>30</v>
      </c>
      <c r="C55" s="6" t="s">
        <v>46</v>
      </c>
      <c r="D55" s="6">
        <f>'Plate 1'!N62</f>
        <v>1.8111574717972494</v>
      </c>
      <c r="E55" s="6">
        <f>'Plate 2'!N62</f>
        <v>1.6367304758624084</v>
      </c>
      <c r="F55" s="6">
        <f>'Plate 3'!N62</f>
        <v>1.6546173125120491</v>
      </c>
      <c r="G55" s="6">
        <f t="shared" si="0"/>
        <v>1.7008350867239024</v>
      </c>
      <c r="H55" s="6">
        <f t="shared" si="1"/>
        <v>9.5959659323783766E-2</v>
      </c>
      <c r="I55" s="7">
        <f t="shared" si="2"/>
        <v>68.033403468956095</v>
      </c>
    </row>
    <row r="56" spans="1:9" x14ac:dyDescent="0.25">
      <c r="A56" s="6">
        <v>55</v>
      </c>
      <c r="B56" s="6" t="s">
        <v>39</v>
      </c>
      <c r="C56" s="6" t="s">
        <v>47</v>
      </c>
      <c r="D56" s="6">
        <f>'Plate 1'!N63</f>
        <v>1.1579869159841343</v>
      </c>
      <c r="E56" s="6">
        <f>'Plate 2'!N63</f>
        <v>1.1082131784853109</v>
      </c>
      <c r="F56" s="6">
        <f>'Plate 3'!N63</f>
        <v>1.035762483130904</v>
      </c>
      <c r="G56" s="6">
        <f t="shared" si="0"/>
        <v>1.1006541925334499</v>
      </c>
      <c r="H56" s="6">
        <f t="shared" si="1"/>
        <v>6.1461831229135809E-2</v>
      </c>
      <c r="I56" s="7">
        <f t="shared" si="2"/>
        <v>44.026167701337997</v>
      </c>
    </row>
    <row r="57" spans="1:9" x14ac:dyDescent="0.25">
      <c r="A57" s="6">
        <v>56</v>
      </c>
      <c r="B57" s="6" t="s">
        <v>40</v>
      </c>
      <c r="C57" s="6" t="s">
        <v>48</v>
      </c>
      <c r="D57" s="6">
        <f>'Plate 1'!N64</f>
        <v>0.31782825941379489</v>
      </c>
      <c r="E57" s="6">
        <f>'Plate 2'!N64</f>
        <v>0.2923084493873333</v>
      </c>
      <c r="F57" s="6">
        <f>'Plate 3'!N64</f>
        <v>0.2891844997108155</v>
      </c>
      <c r="G57" s="6">
        <f t="shared" si="0"/>
        <v>0.2997737361706479</v>
      </c>
      <c r="H57" s="6">
        <f t="shared" si="1"/>
        <v>1.5713501282284454E-2</v>
      </c>
      <c r="I57" s="7">
        <f t="shared" si="2"/>
        <v>11.990949446825915</v>
      </c>
    </row>
    <row r="58" spans="1:9" x14ac:dyDescent="0.25">
      <c r="A58" s="6">
        <v>57</v>
      </c>
      <c r="B58" s="6" t="s">
        <v>48</v>
      </c>
      <c r="C58" s="6" t="s">
        <v>56</v>
      </c>
      <c r="D58" s="6">
        <f>'Plate 1'!N65</f>
        <v>6.6965435532890333E-2</v>
      </c>
      <c r="E58" s="6">
        <f>'Plate 2'!N65</f>
        <v>8.2180995029772164E-2</v>
      </c>
      <c r="F58" s="6">
        <f>'Plate 3'!N65</f>
        <v>6.1692693271640633E-2</v>
      </c>
      <c r="G58" s="6">
        <f t="shared" si="0"/>
        <v>7.0279707944767719E-2</v>
      </c>
      <c r="H58" s="6">
        <f t="shared" si="1"/>
        <v>1.0638652567320833E-2</v>
      </c>
      <c r="I58" s="7">
        <f t="shared" si="2"/>
        <v>2.8111883177907089</v>
      </c>
    </row>
    <row r="59" spans="1:9" x14ac:dyDescent="0.25">
      <c r="A59" s="6">
        <v>58</v>
      </c>
      <c r="B59" s="6" t="s">
        <v>47</v>
      </c>
      <c r="C59" s="6" t="s">
        <v>55</v>
      </c>
      <c r="D59" s="6">
        <f>'Plate 1'!N66</f>
        <v>2.8846649152629682E-2</v>
      </c>
      <c r="E59" s="6">
        <f>'Plate 2'!N66</f>
        <v>3.6415530731755331E-2</v>
      </c>
      <c r="F59" s="6">
        <f>'Plate 3'!N66</f>
        <v>2.5544630807788699E-2</v>
      </c>
      <c r="G59" s="6">
        <f t="shared" si="0"/>
        <v>3.0268936897391237E-2</v>
      </c>
      <c r="H59" s="6">
        <f t="shared" si="1"/>
        <v>5.5732659286004465E-3</v>
      </c>
      <c r="I59" s="7">
        <f t="shared" si="2"/>
        <v>1.2107574758956494</v>
      </c>
    </row>
    <row r="60" spans="1:9" x14ac:dyDescent="0.25">
      <c r="A60" s="6">
        <v>59</v>
      </c>
      <c r="B60" s="6" t="s">
        <v>46</v>
      </c>
      <c r="C60" s="6" t="s">
        <v>54</v>
      </c>
      <c r="D60" s="6">
        <f>'Plate 1'!N67</f>
        <v>1.0817493432236132E-2</v>
      </c>
      <c r="E60" s="6">
        <f>'Plate 2'!N67</f>
        <v>2.9526105998720535E-3</v>
      </c>
      <c r="F60" s="6">
        <f>'Plate 3'!N67</f>
        <v>6.7476383265856945E-3</v>
      </c>
      <c r="G60" s="6">
        <f t="shared" si="0"/>
        <v>6.8392474528979593E-3</v>
      </c>
      <c r="H60" s="6">
        <f t="shared" si="1"/>
        <v>3.9332416231044835E-3</v>
      </c>
      <c r="I60" s="7">
        <f t="shared" si="2"/>
        <v>0.27356989811591836</v>
      </c>
    </row>
    <row r="61" spans="1:9" x14ac:dyDescent="0.25">
      <c r="A61" s="6">
        <v>60</v>
      </c>
      <c r="B61" s="6" t="s">
        <v>45</v>
      </c>
      <c r="C61" s="6" t="s">
        <v>53</v>
      </c>
      <c r="D61" s="6">
        <f>'Plate 1'!N68</f>
        <v>2.215010559934065E-2</v>
      </c>
      <c r="E61" s="6">
        <f>'Plate 2'!N68</f>
        <v>2.6081393632203142E-2</v>
      </c>
      <c r="F61" s="6">
        <f>'Plate 3'!N68</f>
        <v>1.9278966647387697E-2</v>
      </c>
      <c r="G61" s="6">
        <f t="shared" si="0"/>
        <v>2.2503488626310495E-2</v>
      </c>
      <c r="H61" s="6">
        <f t="shared" si="1"/>
        <v>3.4149543033178517E-3</v>
      </c>
      <c r="I61" s="7">
        <f t="shared" si="2"/>
        <v>0.90013954505241978</v>
      </c>
    </row>
    <row r="62" spans="1:9" x14ac:dyDescent="0.25">
      <c r="A62" s="6">
        <v>61</v>
      </c>
      <c r="B62" s="6" t="s">
        <v>44</v>
      </c>
      <c r="C62" s="6" t="s">
        <v>52</v>
      </c>
      <c r="D62" s="6">
        <f>'Plate 1'!N69</f>
        <v>-5.6663060835522592E-3</v>
      </c>
      <c r="E62" s="6">
        <f>'Plate 2'!N69</f>
        <v>-1.4763052999360269E-2</v>
      </c>
      <c r="F62" s="6">
        <f>'Plate 3'!N69</f>
        <v>-2.4098708309234621E-3</v>
      </c>
      <c r="G62" s="6">
        <f t="shared" si="0"/>
        <v>-7.613076637945331E-3</v>
      </c>
      <c r="H62" s="6">
        <f t="shared" si="1"/>
        <v>6.4025552801389536E-3</v>
      </c>
      <c r="I62" s="7">
        <f t="shared" si="2"/>
        <v>-0.30452306551781322</v>
      </c>
    </row>
    <row r="63" spans="1:9" x14ac:dyDescent="0.25">
      <c r="A63" s="6">
        <v>62</v>
      </c>
      <c r="B63" s="6" t="s">
        <v>43</v>
      </c>
      <c r="C63" s="6" t="s">
        <v>51</v>
      </c>
      <c r="D63" s="6">
        <f>'Plate 1'!N70</f>
        <v>-1.2877968371709679E-2</v>
      </c>
      <c r="E63" s="6">
        <f>'Plate 2'!N70</f>
        <v>-3.6415530731755331E-2</v>
      </c>
      <c r="F63" s="6">
        <f>'Plate 3'!N70</f>
        <v>-2.1206863312126466E-2</v>
      </c>
      <c r="G63" s="6">
        <f t="shared" si="0"/>
        <v>-2.3500120805197158E-2</v>
      </c>
      <c r="H63" s="6">
        <f t="shared" si="1"/>
        <v>1.1935178377820885E-2</v>
      </c>
      <c r="I63" s="7">
        <f t="shared" si="2"/>
        <v>-0.94000483220788633</v>
      </c>
    </row>
    <row r="64" spans="1:9" x14ac:dyDescent="0.25">
      <c r="A64" s="6">
        <v>63</v>
      </c>
      <c r="B64" s="6" t="s">
        <v>42</v>
      </c>
      <c r="C64" s="6" t="s">
        <v>50</v>
      </c>
      <c r="D64" s="6">
        <f>'Plate 1'!N71</f>
        <v>2.0604749394735485E-3</v>
      </c>
      <c r="E64" s="6">
        <f>'Plate 2'!N71</f>
        <v>-8.8578317996161615E-3</v>
      </c>
      <c r="F64" s="6">
        <f>'Plate 3'!N71</f>
        <v>-5.7836899942163098E-3</v>
      </c>
      <c r="G64" s="6">
        <f t="shared" si="0"/>
        <v>-4.1936822847863072E-3</v>
      </c>
      <c r="H64" s="6">
        <f t="shared" si="1"/>
        <v>5.6301375559792569E-3</v>
      </c>
      <c r="I64" s="7">
        <f t="shared" si="2"/>
        <v>-0.16774729139145228</v>
      </c>
    </row>
    <row r="65" spans="1:12" x14ac:dyDescent="0.25">
      <c r="A65" s="6">
        <v>64</v>
      </c>
      <c r="B65" s="6" t="s">
        <v>41</v>
      </c>
      <c r="C65" s="6" t="s">
        <v>49</v>
      </c>
      <c r="D65" s="6">
        <f>'Plate 1'!N72</f>
        <v>2.1634986864472263E-2</v>
      </c>
      <c r="E65" s="6">
        <f>'Plate 2'!N72</f>
        <v>-4.9210176664534226E-3</v>
      </c>
      <c r="F65" s="6">
        <f>'Plate 3'!N72</f>
        <v>1.0121457489878541E-2</v>
      </c>
      <c r="G65" s="6">
        <f t="shared" si="0"/>
        <v>8.9451422292991262E-3</v>
      </c>
      <c r="H65" s="6">
        <f t="shared" si="1"/>
        <v>1.3317024155412518E-2</v>
      </c>
      <c r="I65" s="7">
        <f t="shared" si="2"/>
        <v>0.35780568917196504</v>
      </c>
    </row>
    <row r="66" spans="1:12" x14ac:dyDescent="0.25">
      <c r="A66" s="6">
        <v>65</v>
      </c>
      <c r="B66" s="6" t="s">
        <v>49</v>
      </c>
      <c r="C66" s="6" t="s">
        <v>57</v>
      </c>
      <c r="D66" s="6">
        <f>'Plate 1'!N73</f>
        <v>5.6663060835522592E-3</v>
      </c>
      <c r="E66" s="6">
        <f>'Plate 2'!N73</f>
        <v>7.3815264996801343E-3</v>
      </c>
      <c r="F66" s="6">
        <f>'Plate 3'!N73</f>
        <v>-1.0121457489878541E-2</v>
      </c>
      <c r="G66" s="6">
        <f t="shared" si="0"/>
        <v>9.7545836445128416E-4</v>
      </c>
      <c r="H66" s="6">
        <f t="shared" si="1"/>
        <v>9.6484014933839145E-3</v>
      </c>
      <c r="I66" s="7">
        <f t="shared" si="2"/>
        <v>3.9018334578051365E-2</v>
      </c>
    </row>
    <row r="67" spans="1:12" x14ac:dyDescent="0.25">
      <c r="A67" s="6">
        <v>66</v>
      </c>
      <c r="B67" s="6" t="s">
        <v>50</v>
      </c>
      <c r="C67" s="6" t="s">
        <v>58</v>
      </c>
      <c r="D67" s="6">
        <f>'Plate 1'!N74</f>
        <v>6.6965435532890336E-3</v>
      </c>
      <c r="E67" s="6">
        <f>'Plate 2'!N74</f>
        <v>-3.3462920131883275E-2</v>
      </c>
      <c r="F67" s="6">
        <f>'Plate 3'!N74</f>
        <v>4.8197416618469245E-4</v>
      </c>
      <c r="G67" s="6">
        <f t="shared" ref="G67:G73" si="3">AVERAGE(D67:F67)</f>
        <v>-8.7614674708031831E-3</v>
      </c>
      <c r="H67" s="6">
        <f t="shared" ref="H67:H73" si="4">STDEV(D67:F67)</f>
        <v>2.1616580230056491E-2</v>
      </c>
      <c r="I67" s="7">
        <f t="shared" ref="I67:I89" si="5">G67*40</f>
        <v>-0.35045869883212732</v>
      </c>
      <c r="J67">
        <f>SUM(I46:I67)</f>
        <v>2704.6743850849416</v>
      </c>
      <c r="K67">
        <f>J67/L46*100</f>
        <v>67.616859627123532</v>
      </c>
    </row>
    <row r="68" spans="1:12" x14ac:dyDescent="0.25">
      <c r="A68">
        <v>67</v>
      </c>
      <c r="B68" t="s">
        <v>51</v>
      </c>
      <c r="C68" t="s">
        <v>59</v>
      </c>
      <c r="D68">
        <f>'Plate 1'!N75</f>
        <v>-3.1422242826971619E-2</v>
      </c>
      <c r="E68">
        <f>'Plate 2'!N75</f>
        <v>-1.3286747699424242E-2</v>
      </c>
      <c r="F68">
        <f>'Plate 3'!N75</f>
        <v>-3.6148062463851938E-2</v>
      </c>
      <c r="G68">
        <f t="shared" si="3"/>
        <v>-2.6952350996749266E-2</v>
      </c>
      <c r="H68">
        <f t="shared" si="4"/>
        <v>1.206834197062614E-2</v>
      </c>
      <c r="I68" s="7">
        <f t="shared" si="5"/>
        <v>-1.0780940398699705</v>
      </c>
      <c r="L68" s="5">
        <v>4000</v>
      </c>
    </row>
    <row r="69" spans="1:12" x14ac:dyDescent="0.25">
      <c r="A69">
        <v>68</v>
      </c>
      <c r="B69" t="s">
        <v>52</v>
      </c>
      <c r="C69" t="s">
        <v>60</v>
      </c>
      <c r="D69">
        <f>'Plate 1'!N76</f>
        <v>5.6663060835522592E-3</v>
      </c>
      <c r="E69">
        <f>'Plate 2'!N76</f>
        <v>-3.8876039564982041E-2</v>
      </c>
      <c r="F69">
        <f>'Plate 3'!N76</f>
        <v>1.9278966647387698E-3</v>
      </c>
      <c r="G69">
        <f t="shared" si="3"/>
        <v>-1.0427278938897005E-2</v>
      </c>
      <c r="H69">
        <f t="shared" si="4"/>
        <v>2.4708154769546898E-2</v>
      </c>
      <c r="I69" s="7">
        <f t="shared" si="5"/>
        <v>-0.41709115755588022</v>
      </c>
    </row>
    <row r="70" spans="1:12" x14ac:dyDescent="0.25">
      <c r="A70">
        <v>69</v>
      </c>
      <c r="B70" t="s">
        <v>53</v>
      </c>
      <c r="C70" t="s">
        <v>61</v>
      </c>
      <c r="D70">
        <f>'Plate 1'!N77</f>
        <v>-2.5755936743419357E-2</v>
      </c>
      <c r="E70">
        <f>'Plate 2'!N77</f>
        <v>-3.3955021898528615E-2</v>
      </c>
      <c r="F70">
        <f>'Plate 3'!N77</f>
        <v>-3.1810294968189705E-2</v>
      </c>
      <c r="G70">
        <f t="shared" si="3"/>
        <v>-3.0507084536712564E-2</v>
      </c>
      <c r="H70">
        <f t="shared" si="4"/>
        <v>4.2520603731269367E-3</v>
      </c>
      <c r="I70" s="7">
        <f t="shared" si="5"/>
        <v>-1.2202833814685026</v>
      </c>
    </row>
    <row r="71" spans="1:12" x14ac:dyDescent="0.25">
      <c r="A71">
        <v>70</v>
      </c>
      <c r="B71" t="s">
        <v>54</v>
      </c>
      <c r="C71" t="s">
        <v>62</v>
      </c>
      <c r="D71">
        <f>'Plate 1'!N78</f>
        <v>-3.6058311440787102E-3</v>
      </c>
      <c r="E71">
        <f>'Plate 2'!N78</f>
        <v>-3.1002411298656562E-2</v>
      </c>
      <c r="F71">
        <f>'Plate 3'!N78</f>
        <v>-4.8197416618469243E-3</v>
      </c>
      <c r="G71">
        <f t="shared" si="3"/>
        <v>-1.3142661368194065E-2</v>
      </c>
      <c r="H71">
        <f t="shared" si="4"/>
        <v>1.5478901620279081E-2</v>
      </c>
      <c r="I71" s="7">
        <f t="shared" si="5"/>
        <v>-0.52570645472776256</v>
      </c>
    </row>
    <row r="72" spans="1:12" x14ac:dyDescent="0.25">
      <c r="A72">
        <v>71</v>
      </c>
      <c r="B72" t="s">
        <v>55</v>
      </c>
      <c r="C72" t="s">
        <v>63</v>
      </c>
      <c r="D72">
        <f>'Plate 1'!N79</f>
        <v>-6.6965435532890336E-3</v>
      </c>
      <c r="E72">
        <f>'Plate 2'!N79</f>
        <v>-2.9526105998720535E-3</v>
      </c>
      <c r="F72">
        <f>'Plate 3'!N79</f>
        <v>-4.3377674956622319E-3</v>
      </c>
      <c r="G72">
        <f t="shared" si="3"/>
        <v>-4.6623072162744403E-3</v>
      </c>
      <c r="H72">
        <f t="shared" si="4"/>
        <v>1.8929482329455515E-3</v>
      </c>
      <c r="I72" s="7">
        <f t="shared" si="5"/>
        <v>-0.18649228865097761</v>
      </c>
    </row>
    <row r="73" spans="1:12" x14ac:dyDescent="0.25">
      <c r="A73">
        <v>72</v>
      </c>
      <c r="B73" t="s">
        <v>56</v>
      </c>
      <c r="C73" t="s">
        <v>64</v>
      </c>
      <c r="D73">
        <f>'Plate 1'!N80</f>
        <v>-6.181424818420646E-3</v>
      </c>
      <c r="E73">
        <f>'Plate 2'!N80</f>
        <v>-2.8541902465429852E-2</v>
      </c>
      <c r="F73">
        <f>'Plate 3'!N80</f>
        <v>-3.3738191632928472E-3</v>
      </c>
      <c r="G73">
        <f t="shared" si="3"/>
        <v>-1.2699048815714447E-2</v>
      </c>
      <c r="H73">
        <f t="shared" si="4"/>
        <v>1.3791942256382963E-2</v>
      </c>
      <c r="I73" s="7">
        <f t="shared" si="5"/>
        <v>-0.50796195262857791</v>
      </c>
    </row>
    <row r="74" spans="1:12" x14ac:dyDescent="0.25">
      <c r="A74">
        <v>73</v>
      </c>
      <c r="B74" t="s">
        <v>64</v>
      </c>
      <c r="C74" t="s">
        <v>72</v>
      </c>
      <c r="D74">
        <f>'Plate 1'!N81</f>
        <v>-8.241899757894194E-3</v>
      </c>
      <c r="E74">
        <f>'Plate 2'!N81</f>
        <v>1.4763052999360268E-3</v>
      </c>
      <c r="F74">
        <f>'Plate 3'!N81</f>
        <v>4.8197416618469245E-4</v>
      </c>
      <c r="G74">
        <f t="shared" ref="G74:G89" si="6">AVERAGE(D74:F74)</f>
        <v>-2.0945400972578253E-3</v>
      </c>
      <c r="H74">
        <f t="shared" ref="H74:H89" si="7">STDEV(D74:F74)</f>
        <v>5.3469333920296101E-3</v>
      </c>
      <c r="I74" s="7">
        <f t="shared" si="5"/>
        <v>-8.3781603890313014E-2</v>
      </c>
    </row>
    <row r="75" spans="1:12" x14ac:dyDescent="0.25">
      <c r="A75">
        <v>74</v>
      </c>
      <c r="B75" t="s">
        <v>63</v>
      </c>
      <c r="C75" t="s">
        <v>71</v>
      </c>
      <c r="D75">
        <f>'Plate 1'!N82</f>
        <v>1.7514036985525165E-2</v>
      </c>
      <c r="E75">
        <f>'Plate 2'!N82</f>
        <v>7.3815264996801343E-3</v>
      </c>
      <c r="F75">
        <f>'Plate 3'!N82</f>
        <v>1.5423173317910158E-2</v>
      </c>
      <c r="G75">
        <f t="shared" si="6"/>
        <v>1.3439578934371818E-2</v>
      </c>
      <c r="H75">
        <f t="shared" si="7"/>
        <v>5.3495726179988929E-3</v>
      </c>
      <c r="I75" s="7">
        <f t="shared" si="5"/>
        <v>0.53758315737487272</v>
      </c>
    </row>
    <row r="76" spans="1:12" x14ac:dyDescent="0.25">
      <c r="A76">
        <v>75</v>
      </c>
      <c r="B76" t="s">
        <v>62</v>
      </c>
      <c r="C76" t="s">
        <v>70</v>
      </c>
      <c r="D76">
        <f>'Plate 1'!N83</f>
        <v>1.8029155720393552E-2</v>
      </c>
      <c r="E76">
        <f>'Plate 2'!N83</f>
        <v>5.5607499630923679E-2</v>
      </c>
      <c r="F76">
        <f>'Plate 3'!N83</f>
        <v>2.4580682475419315E-2</v>
      </c>
      <c r="G76">
        <f t="shared" si="6"/>
        <v>3.2739112608912185E-2</v>
      </c>
      <c r="H76">
        <f t="shared" si="7"/>
        <v>2.007368848634531E-2</v>
      </c>
      <c r="I76" s="7">
        <f t="shared" si="5"/>
        <v>1.3095645043564874</v>
      </c>
    </row>
    <row r="77" spans="1:12" x14ac:dyDescent="0.25">
      <c r="A77">
        <v>76</v>
      </c>
      <c r="B77" t="s">
        <v>61</v>
      </c>
      <c r="C77" t="s">
        <v>69</v>
      </c>
      <c r="D77">
        <f>'Plate 1'!N84</f>
        <v>0.17874620099933036</v>
      </c>
      <c r="E77">
        <f>'Plate 2'!N84</f>
        <v>0.13778849466069584</v>
      </c>
      <c r="F77">
        <f>'Plate 3'!N84</f>
        <v>0.15664160401002505</v>
      </c>
      <c r="G77">
        <f t="shared" si="6"/>
        <v>0.15772543322335042</v>
      </c>
      <c r="H77">
        <f t="shared" si="7"/>
        <v>2.0500352227539993E-2</v>
      </c>
      <c r="I77" s="7">
        <f t="shared" si="5"/>
        <v>6.3090173289340168</v>
      </c>
    </row>
    <row r="78" spans="1:12" x14ac:dyDescent="0.25">
      <c r="A78">
        <v>77</v>
      </c>
      <c r="B78" t="s">
        <v>60</v>
      </c>
      <c r="C78" t="s">
        <v>68</v>
      </c>
      <c r="D78">
        <f>'Plate 1'!N85</f>
        <v>1.2744037500643899</v>
      </c>
      <c r="E78">
        <f>'Plate 2'!N85</f>
        <v>1.1278972491511245</v>
      </c>
      <c r="F78">
        <f>'Plate 3'!N85</f>
        <v>1.1340852130325814</v>
      </c>
      <c r="G78">
        <f t="shared" si="6"/>
        <v>1.1787954040826987</v>
      </c>
      <c r="H78">
        <f t="shared" si="7"/>
        <v>8.2857043093907484E-2</v>
      </c>
      <c r="I78" s="7">
        <f t="shared" si="5"/>
        <v>47.151816163307949</v>
      </c>
    </row>
    <row r="79" spans="1:12" x14ac:dyDescent="0.25">
      <c r="A79">
        <v>78</v>
      </c>
      <c r="B79" t="s">
        <v>59</v>
      </c>
      <c r="C79" t="s">
        <v>67</v>
      </c>
      <c r="D79">
        <f>'Plate 1'!N86</f>
        <v>7.8926492556534287</v>
      </c>
      <c r="E79">
        <f>'Plate 2'!N86</f>
        <v>7.3908764332463956</v>
      </c>
      <c r="F79">
        <f>'Plate 3'!N86</f>
        <v>7.1057451320609211</v>
      </c>
      <c r="G79">
        <f t="shared" si="6"/>
        <v>7.4630902736535818</v>
      </c>
      <c r="H79">
        <f t="shared" si="7"/>
        <v>0.39839133272636473</v>
      </c>
      <c r="I79" s="7">
        <f t="shared" si="5"/>
        <v>298.52361094614326</v>
      </c>
    </row>
    <row r="80" spans="1:12" x14ac:dyDescent="0.25">
      <c r="A80">
        <v>79</v>
      </c>
      <c r="B80" t="s">
        <v>58</v>
      </c>
      <c r="C80" t="s">
        <v>66</v>
      </c>
      <c r="D80">
        <f>'Plate 1'!N87</f>
        <v>31.645289239169628</v>
      </c>
      <c r="E80">
        <f>'Plate 2'!N87</f>
        <v>30.228335219723441</v>
      </c>
      <c r="F80">
        <f>'Plate 3'!N87</f>
        <v>29.065934065934062</v>
      </c>
      <c r="G80">
        <f t="shared" si="6"/>
        <v>30.313186174942377</v>
      </c>
      <c r="H80">
        <f t="shared" si="7"/>
        <v>1.2917693450749803</v>
      </c>
      <c r="I80" s="7">
        <f t="shared" si="5"/>
        <v>1212.5274469976951</v>
      </c>
    </row>
    <row r="81" spans="1:11" x14ac:dyDescent="0.25">
      <c r="A81">
        <v>80</v>
      </c>
      <c r="B81" t="s">
        <v>57</v>
      </c>
      <c r="C81" t="s">
        <v>65</v>
      </c>
      <c r="D81">
        <f>'Plate 1'!N88</f>
        <v>24.754030804100346</v>
      </c>
      <c r="E81">
        <f>'Plate 2'!N88</f>
        <v>23.306431770090057</v>
      </c>
      <c r="F81">
        <f>'Plate 3'!N88</f>
        <v>21.798245614035086</v>
      </c>
      <c r="G81">
        <f t="shared" si="6"/>
        <v>23.286236062741832</v>
      </c>
      <c r="H81">
        <f t="shared" si="7"/>
        <v>1.477996083350275</v>
      </c>
      <c r="I81" s="7">
        <f t="shared" si="5"/>
        <v>931.4494425096733</v>
      </c>
    </row>
    <row r="82" spans="1:11" x14ac:dyDescent="0.25">
      <c r="A82">
        <v>81</v>
      </c>
      <c r="B82" t="s">
        <v>65</v>
      </c>
      <c r="C82" t="s">
        <v>73</v>
      </c>
      <c r="D82">
        <f>'Plate 1'!N89</f>
        <v>6.4848297532581265</v>
      </c>
      <c r="E82">
        <f>'Plate 2'!N89</f>
        <v>6.2044190738644751</v>
      </c>
      <c r="F82">
        <f>'Plate 3'!N89</f>
        <v>5.7562174667437818</v>
      </c>
      <c r="G82">
        <f t="shared" si="6"/>
        <v>6.1484887646221269</v>
      </c>
      <c r="H82">
        <f t="shared" si="7"/>
        <v>0.36751206188895874</v>
      </c>
      <c r="I82" s="7">
        <f t="shared" si="5"/>
        <v>245.93955058488507</v>
      </c>
    </row>
    <row r="83" spans="1:11" x14ac:dyDescent="0.25">
      <c r="A83">
        <v>82</v>
      </c>
      <c r="B83" t="s">
        <v>66</v>
      </c>
      <c r="C83" t="s">
        <v>74</v>
      </c>
      <c r="D83">
        <f>'Plate 1'!N90</f>
        <v>2.3798485550919488</v>
      </c>
      <c r="E83">
        <f>'Plate 2'!N90</f>
        <v>2.2011712022046162</v>
      </c>
      <c r="F83">
        <f>'Plate 3'!N90</f>
        <v>2.1457489878542506</v>
      </c>
      <c r="G83">
        <f t="shared" si="6"/>
        <v>2.242256248383605</v>
      </c>
      <c r="H83">
        <f t="shared" si="7"/>
        <v>0.12233820993404572</v>
      </c>
      <c r="I83" s="7">
        <f t="shared" si="5"/>
        <v>89.690249935344198</v>
      </c>
    </row>
    <row r="84" spans="1:11" x14ac:dyDescent="0.25">
      <c r="A84">
        <v>83</v>
      </c>
      <c r="B84" t="s">
        <v>67</v>
      </c>
      <c r="C84" t="s">
        <v>75</v>
      </c>
      <c r="D84">
        <f>'Plate 1'!N91</f>
        <v>0.95554525318085826</v>
      </c>
      <c r="E84">
        <f>'Plate 2'!N91</f>
        <v>0.87102012696225584</v>
      </c>
      <c r="F84">
        <f>'Plate 3'!N91</f>
        <v>0.85935993830730661</v>
      </c>
      <c r="G84">
        <f t="shared" si="6"/>
        <v>0.89530843948347361</v>
      </c>
      <c r="H84">
        <f t="shared" si="7"/>
        <v>5.2491383037383627E-2</v>
      </c>
      <c r="I84" s="7">
        <f t="shared" si="5"/>
        <v>35.812337579338944</v>
      </c>
    </row>
    <row r="85" spans="1:11" x14ac:dyDescent="0.25">
      <c r="A85">
        <v>84</v>
      </c>
      <c r="B85" t="s">
        <v>68</v>
      </c>
      <c r="C85" t="s">
        <v>76</v>
      </c>
      <c r="D85">
        <f>'Plate 1'!N92</f>
        <v>0.8911554113223098</v>
      </c>
      <c r="E85">
        <f>'Plate 2'!N92</f>
        <v>0.75389990650066441</v>
      </c>
      <c r="F85">
        <f>'Plate 3'!N92</f>
        <v>0.80489685752843643</v>
      </c>
      <c r="G85">
        <f t="shared" si="6"/>
        <v>0.81665072511713699</v>
      </c>
      <c r="H85">
        <f t="shared" si="7"/>
        <v>6.9378551825695439E-2</v>
      </c>
      <c r="I85" s="7">
        <f t="shared" si="5"/>
        <v>32.666029004685477</v>
      </c>
    </row>
    <row r="86" spans="1:11" x14ac:dyDescent="0.25">
      <c r="A86">
        <v>85</v>
      </c>
      <c r="B86" t="s">
        <v>69</v>
      </c>
      <c r="C86" t="s">
        <v>77</v>
      </c>
      <c r="D86">
        <f>'Plate 1'!N93</f>
        <v>0.99830010817493431</v>
      </c>
      <c r="E86">
        <f>'Plate 2'!N93</f>
        <v>0.86560700752915709</v>
      </c>
      <c r="F86">
        <f>'Plate 3'!N93</f>
        <v>0.89647194910352801</v>
      </c>
      <c r="G86">
        <f t="shared" si="6"/>
        <v>0.92012635493587303</v>
      </c>
      <c r="H86">
        <f t="shared" si="7"/>
        <v>6.9437114904124242E-2</v>
      </c>
      <c r="I86" s="7">
        <f t="shared" si="5"/>
        <v>36.80505419743492</v>
      </c>
    </row>
    <row r="87" spans="1:11" x14ac:dyDescent="0.25">
      <c r="A87">
        <v>86</v>
      </c>
      <c r="B87" t="s">
        <v>70</v>
      </c>
      <c r="C87" t="s">
        <v>78</v>
      </c>
      <c r="D87">
        <f>'Plate 1'!N94</f>
        <v>0.3569772832637923</v>
      </c>
      <c r="E87">
        <f>'Plate 2'!N94</f>
        <v>0.3169135377196004</v>
      </c>
      <c r="F87">
        <f>'Plate 3'!N94</f>
        <v>0.32195874301137456</v>
      </c>
      <c r="G87">
        <f t="shared" si="6"/>
        <v>0.33194985466492244</v>
      </c>
      <c r="H87">
        <f t="shared" si="7"/>
        <v>2.1820693408154655E-2</v>
      </c>
      <c r="I87" s="7">
        <f t="shared" si="5"/>
        <v>13.277994186596898</v>
      </c>
    </row>
    <row r="88" spans="1:11" x14ac:dyDescent="0.25">
      <c r="A88">
        <v>87</v>
      </c>
      <c r="B88" t="s">
        <v>71</v>
      </c>
      <c r="C88" t="s">
        <v>79</v>
      </c>
      <c r="D88">
        <f>'Plate 1'!N95</f>
        <v>0.14371812702828002</v>
      </c>
      <c r="E88">
        <f>'Plate 2'!N95</f>
        <v>0.12942276462772501</v>
      </c>
      <c r="F88">
        <f>'Plate 3'!N95</f>
        <v>0.12868710237131289</v>
      </c>
      <c r="G88">
        <f t="shared" si="6"/>
        <v>0.13394266467577265</v>
      </c>
      <c r="H88">
        <f t="shared" si="7"/>
        <v>8.4737859244167924E-3</v>
      </c>
      <c r="I88" s="7">
        <f t="shared" si="5"/>
        <v>5.357706587030906</v>
      </c>
    </row>
    <row r="89" spans="1:11" x14ac:dyDescent="0.25">
      <c r="A89">
        <v>88</v>
      </c>
      <c r="B89" t="s">
        <v>72</v>
      </c>
      <c r="C89" t="s">
        <v>80</v>
      </c>
      <c r="D89">
        <f>'Plate 1'!N96</f>
        <v>5.9238654509864527E-2</v>
      </c>
      <c r="E89">
        <f>'Plate 2'!N96</f>
        <v>4.7241769597952857E-2</v>
      </c>
      <c r="F89">
        <f>'Plate 3'!N96</f>
        <v>6.8440331598226323E-2</v>
      </c>
      <c r="G89">
        <f t="shared" si="6"/>
        <v>5.8306918568681233E-2</v>
      </c>
      <c r="H89">
        <f t="shared" si="7"/>
        <v>1.0629950922649074E-2</v>
      </c>
      <c r="I89" s="7">
        <f t="shared" si="5"/>
        <v>2.3322767427472493</v>
      </c>
      <c r="J89">
        <f>SUM(I68:I89)</f>
        <v>2955.6702695467566</v>
      </c>
      <c r="K89">
        <f>J89/L68*100</f>
        <v>73.891756738668917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Chew, Aaron Michael Bossert</cp:lastModifiedBy>
  <dcterms:created xsi:type="dcterms:W3CDTF">2010-07-22T23:26:34Z</dcterms:created>
  <dcterms:modified xsi:type="dcterms:W3CDTF">2023-04-06T18:15:19Z</dcterms:modified>
</cp:coreProperties>
</file>