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IP Pipeline\Mike\230419 Batch 146 Water yr\"/>
    </mc:Choice>
  </mc:AlternateContent>
  <xr:revisionPtr revIDLastSave="0" documentId="13_ncr:1_{77A9A990-2107-4F40-8429-E2AEDE25453F}" xr6:coauthVersionLast="47" xr6:coauthVersionMax="47" xr10:uidLastSave="{00000000-0000-0000-0000-000000000000}"/>
  <bookViews>
    <workbookView xWindow="-93" yWindow="-93" windowWidth="25786" windowHeight="13986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5" l="1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" i="5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" i="6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O50" i="6" l="1"/>
  <c r="O89" i="6"/>
  <c r="O81" i="6"/>
  <c r="O25" i="6"/>
  <c r="O17" i="6"/>
  <c r="O83" i="6"/>
  <c r="O9" i="6"/>
  <c r="O80" i="6"/>
  <c r="O72" i="6"/>
  <c r="O16" i="6"/>
  <c r="O67" i="6"/>
  <c r="O82" i="6"/>
  <c r="I16" i="6"/>
  <c r="O51" i="6"/>
  <c r="O95" i="6"/>
  <c r="O87" i="6"/>
  <c r="O15" i="6"/>
  <c r="O75" i="6"/>
  <c r="O58" i="6"/>
  <c r="O23" i="6"/>
  <c r="O94" i="6"/>
  <c r="O70" i="6"/>
  <c r="O62" i="6"/>
  <c r="O93" i="6"/>
  <c r="O85" i="6"/>
  <c r="O77" i="6"/>
  <c r="O61" i="6"/>
  <c r="O53" i="6"/>
  <c r="O29" i="6"/>
  <c r="O21" i="6"/>
  <c r="O52" i="6"/>
  <c r="O44" i="6"/>
  <c r="O36" i="6"/>
  <c r="O20" i="6"/>
  <c r="O12" i="6"/>
  <c r="O35" i="6"/>
  <c r="O27" i="6"/>
  <c r="O58" i="5"/>
  <c r="O72" i="5"/>
  <c r="O64" i="5"/>
  <c r="O56" i="5"/>
  <c r="O48" i="5"/>
  <c r="O40" i="5"/>
  <c r="O63" i="5"/>
  <c r="O55" i="5"/>
  <c r="E40" i="3"/>
  <c r="E32" i="3"/>
  <c r="O31" i="5"/>
  <c r="O23" i="5"/>
  <c r="E8" i="3"/>
  <c r="O70" i="5"/>
  <c r="O62" i="5"/>
  <c r="O54" i="5"/>
  <c r="O22" i="5"/>
  <c r="O14" i="5"/>
  <c r="I16" i="5"/>
  <c r="O41" i="5" s="1"/>
  <c r="O77" i="5"/>
  <c r="E62" i="3"/>
  <c r="E54" i="3"/>
  <c r="O45" i="5"/>
  <c r="O37" i="5"/>
  <c r="O29" i="5"/>
  <c r="O13" i="5"/>
  <c r="O60" i="5"/>
  <c r="O18" i="5"/>
  <c r="O68" i="5"/>
  <c r="O52" i="5"/>
  <c r="E29" i="3"/>
  <c r="O91" i="5"/>
  <c r="O83" i="5"/>
  <c r="O75" i="5"/>
  <c r="O43" i="5"/>
  <c r="O71" i="5"/>
  <c r="I16" i="1"/>
  <c r="O89" i="1" s="1"/>
  <c r="O46" i="5"/>
  <c r="O38" i="5"/>
  <c r="O30" i="5"/>
  <c r="O69" i="5"/>
  <c r="O61" i="5"/>
  <c r="O53" i="5"/>
  <c r="O96" i="5"/>
  <c r="O92" i="5"/>
  <c r="O88" i="5"/>
  <c r="O80" i="5"/>
  <c r="G9" i="6"/>
  <c r="F54" i="3"/>
  <c r="F43" i="3"/>
  <c r="F82" i="3"/>
  <c r="G10" i="1"/>
  <c r="G10" i="6" s="1"/>
  <c r="E53" i="3"/>
  <c r="E39" i="3"/>
  <c r="E57" i="3"/>
  <c r="E7" i="3"/>
  <c r="F86" i="3"/>
  <c r="F13" i="3"/>
  <c r="F60" i="3"/>
  <c r="F44" i="3"/>
  <c r="O43" i="6" l="1"/>
  <c r="F36" i="3"/>
  <c r="F22" i="3"/>
  <c r="F63" i="3"/>
  <c r="O68" i="6"/>
  <c r="O22" i="6"/>
  <c r="O41" i="6"/>
  <c r="O40" i="6"/>
  <c r="F87" i="3"/>
  <c r="F70" i="3"/>
  <c r="F74" i="3"/>
  <c r="O24" i="6"/>
  <c r="F80" i="3"/>
  <c r="F2" i="3"/>
  <c r="F88" i="3"/>
  <c r="F68" i="3"/>
  <c r="O46" i="6"/>
  <c r="F28" i="3"/>
  <c r="F8" i="3"/>
  <c r="F78" i="3"/>
  <c r="F65" i="3"/>
  <c r="O13" i="6"/>
  <c r="O64" i="6"/>
  <c r="O78" i="6"/>
  <c r="O88" i="6"/>
  <c r="O18" i="6"/>
  <c r="F18" i="3"/>
  <c r="F46" i="3"/>
  <c r="O26" i="6"/>
  <c r="F55" i="3"/>
  <c r="F20" i="3"/>
  <c r="F76" i="3"/>
  <c r="O10" i="6"/>
  <c r="F14" i="3"/>
  <c r="E30" i="3"/>
  <c r="O11" i="5"/>
  <c r="O12" i="5"/>
  <c r="O79" i="5"/>
  <c r="O73" i="5"/>
  <c r="E24" i="3"/>
  <c r="O39" i="5"/>
  <c r="O19" i="5"/>
  <c r="O20" i="5"/>
  <c r="O93" i="5"/>
  <c r="O86" i="5"/>
  <c r="O87" i="5"/>
  <c r="O34" i="5"/>
  <c r="E48" i="3"/>
  <c r="O27" i="5"/>
  <c r="O28" i="5"/>
  <c r="O94" i="5"/>
  <c r="O95" i="5"/>
  <c r="O36" i="5"/>
  <c r="O47" i="5"/>
  <c r="O35" i="5"/>
  <c r="O44" i="5"/>
  <c r="O21" i="5"/>
  <c r="O49" i="5"/>
  <c r="O57" i="5"/>
  <c r="O17" i="5"/>
  <c r="O15" i="5"/>
  <c r="O89" i="5"/>
  <c r="O10" i="5"/>
  <c r="O65" i="5"/>
  <c r="E47" i="3"/>
  <c r="E11" i="3"/>
  <c r="O51" i="5"/>
  <c r="O76" i="5"/>
  <c r="O25" i="5"/>
  <c r="O16" i="5"/>
  <c r="O81" i="5"/>
  <c r="O26" i="5"/>
  <c r="O33" i="5"/>
  <c r="O66" i="5"/>
  <c r="E38" i="3"/>
  <c r="O67" i="5"/>
  <c r="O74" i="5"/>
  <c r="O90" i="5"/>
  <c r="O42" i="5"/>
  <c r="E68" i="3"/>
  <c r="E60" i="3"/>
  <c r="E81" i="3"/>
  <c r="E9" i="3"/>
  <c r="E13" i="3"/>
  <c r="E50" i="3"/>
  <c r="E63" i="3"/>
  <c r="E86" i="3"/>
  <c r="E21" i="3"/>
  <c r="E27" i="3"/>
  <c r="E89" i="3"/>
  <c r="E58" i="3"/>
  <c r="E35" i="3"/>
  <c r="E4" i="3"/>
  <c r="O11" i="1"/>
  <c r="O21" i="1"/>
  <c r="O70" i="1"/>
  <c r="O19" i="1"/>
  <c r="O29" i="1"/>
  <c r="O78" i="1"/>
  <c r="O47" i="1"/>
  <c r="O75" i="1"/>
  <c r="O85" i="1"/>
  <c r="O55" i="1"/>
  <c r="D60" i="3"/>
  <c r="G60" i="3" s="1"/>
  <c r="I60" i="3" s="1"/>
  <c r="O37" i="1"/>
  <c r="O18" i="1"/>
  <c r="O93" i="1"/>
  <c r="O32" i="1"/>
  <c r="O26" i="1"/>
  <c r="O34" i="1"/>
  <c r="D45" i="3"/>
  <c r="O9" i="1"/>
  <c r="O44" i="1"/>
  <c r="O82" i="1"/>
  <c r="O60" i="1"/>
  <c r="O14" i="1"/>
  <c r="O22" i="1"/>
  <c r="O86" i="1"/>
  <c r="O40" i="1"/>
  <c r="O25" i="1"/>
  <c r="O42" i="1"/>
  <c r="O27" i="1"/>
  <c r="O91" i="1"/>
  <c r="O68" i="1"/>
  <c r="O45" i="1"/>
  <c r="O90" i="1"/>
  <c r="O30" i="1"/>
  <c r="O33" i="1"/>
  <c r="O50" i="1"/>
  <c r="O79" i="1"/>
  <c r="O58" i="1"/>
  <c r="O43" i="1"/>
  <c r="O49" i="1"/>
  <c r="O46" i="1"/>
  <c r="O23" i="1"/>
  <c r="O57" i="1"/>
  <c r="O53" i="1"/>
  <c r="O17" i="1"/>
  <c r="O38" i="1"/>
  <c r="O15" i="1"/>
  <c r="O41" i="1"/>
  <c r="O66" i="1"/>
  <c r="O92" i="1"/>
  <c r="O54" i="1"/>
  <c r="O56" i="1"/>
  <c r="O10" i="1"/>
  <c r="O74" i="1"/>
  <c r="O13" i="1"/>
  <c r="O81" i="1"/>
  <c r="O62" i="1"/>
  <c r="E19" i="3"/>
  <c r="E69" i="3"/>
  <c r="E79" i="3"/>
  <c r="E46" i="3"/>
  <c r="E41" i="3"/>
  <c r="E66" i="3"/>
  <c r="E73" i="3"/>
  <c r="E34" i="3"/>
  <c r="E15" i="3"/>
  <c r="E23" i="3"/>
  <c r="E33" i="3"/>
  <c r="E87" i="3"/>
  <c r="E45" i="3"/>
  <c r="E74" i="3"/>
  <c r="D48" i="3"/>
  <c r="D2" i="3"/>
  <c r="D61" i="3"/>
  <c r="D22" i="3"/>
  <c r="F5" i="3"/>
  <c r="F75" i="3"/>
  <c r="F51" i="3"/>
  <c r="F16" i="3"/>
  <c r="E5" i="3"/>
  <c r="E70" i="3"/>
  <c r="E31" i="3"/>
  <c r="E84" i="3"/>
  <c r="E16" i="3"/>
  <c r="E51" i="3"/>
  <c r="E65" i="3"/>
  <c r="E85" i="3"/>
  <c r="E55" i="3"/>
  <c r="D82" i="3"/>
  <c r="F10" i="3"/>
  <c r="F39" i="3"/>
  <c r="F37" i="3"/>
  <c r="F61" i="3"/>
  <c r="E49" i="3"/>
  <c r="G11" i="1"/>
  <c r="G11" i="5" s="1"/>
  <c r="G10" i="5"/>
  <c r="D63" i="3"/>
  <c r="F3" i="3"/>
  <c r="F19" i="3"/>
  <c r="F57" i="3"/>
  <c r="E72" i="3"/>
  <c r="E6" i="3"/>
  <c r="F29" i="3"/>
  <c r="E56" i="3"/>
  <c r="E76" i="3"/>
  <c r="F81" i="3"/>
  <c r="F6" i="3"/>
  <c r="E14" i="3"/>
  <c r="F45" i="3"/>
  <c r="F71" i="3"/>
  <c r="D27" i="3"/>
  <c r="F9" i="3"/>
  <c r="E36" i="3"/>
  <c r="E64" i="3"/>
  <c r="F73" i="3"/>
  <c r="D12" i="3"/>
  <c r="F11" i="3"/>
  <c r="E18" i="3"/>
  <c r="E28" i="3"/>
  <c r="E12" i="3"/>
  <c r="E44" i="3"/>
  <c r="E61" i="3"/>
  <c r="E67" i="3"/>
  <c r="D26" i="3"/>
  <c r="E22" i="3"/>
  <c r="H60" i="3"/>
  <c r="O92" i="6" l="1"/>
  <c r="F85" i="3"/>
  <c r="O73" i="6"/>
  <c r="F66" i="3"/>
  <c r="O11" i="6"/>
  <c r="F4" i="3"/>
  <c r="G4" i="3" s="1"/>
  <c r="I4" i="3" s="1"/>
  <c r="O47" i="6"/>
  <c r="F40" i="3"/>
  <c r="O30" i="6"/>
  <c r="F23" i="3"/>
  <c r="O76" i="6"/>
  <c r="F69" i="3"/>
  <c r="O96" i="6"/>
  <c r="F89" i="3"/>
  <c r="O48" i="6"/>
  <c r="F41" i="3"/>
  <c r="O31" i="6"/>
  <c r="F24" i="3"/>
  <c r="F17" i="3"/>
  <c r="O54" i="6"/>
  <c r="F47" i="3"/>
  <c r="O66" i="6"/>
  <c r="F59" i="3"/>
  <c r="O55" i="6"/>
  <c r="F48" i="3"/>
  <c r="O60" i="6"/>
  <c r="F53" i="3"/>
  <c r="O79" i="6"/>
  <c r="F72" i="3"/>
  <c r="O86" i="6"/>
  <c r="F79" i="3"/>
  <c r="O19" i="6"/>
  <c r="F12" i="3"/>
  <c r="F34" i="3"/>
  <c r="O45" i="6"/>
  <c r="F38" i="3"/>
  <c r="O84" i="6"/>
  <c r="F77" i="3"/>
  <c r="O32" i="6"/>
  <c r="F25" i="3"/>
  <c r="G25" i="3" s="1"/>
  <c r="O59" i="6"/>
  <c r="F52" i="3"/>
  <c r="O38" i="6"/>
  <c r="F31" i="3"/>
  <c r="O90" i="6"/>
  <c r="F83" i="3"/>
  <c r="O91" i="6"/>
  <c r="F84" i="3"/>
  <c r="O39" i="6"/>
  <c r="F32" i="3"/>
  <c r="O57" i="6"/>
  <c r="F50" i="3"/>
  <c r="O34" i="6"/>
  <c r="F27" i="3"/>
  <c r="O71" i="6"/>
  <c r="F64" i="3"/>
  <c r="F33" i="3"/>
  <c r="O69" i="6"/>
  <c r="F62" i="3"/>
  <c r="O33" i="6"/>
  <c r="F26" i="3"/>
  <c r="O28" i="6"/>
  <c r="F21" i="3"/>
  <c r="O65" i="6"/>
  <c r="F58" i="3"/>
  <c r="O14" i="6"/>
  <c r="F7" i="3"/>
  <c r="F15" i="3"/>
  <c r="G15" i="3" s="1"/>
  <c r="I15" i="3" s="1"/>
  <c r="O42" i="6"/>
  <c r="F35" i="3"/>
  <c r="O56" i="6"/>
  <c r="F49" i="3"/>
  <c r="G48" i="3"/>
  <c r="I48" i="3" s="1"/>
  <c r="O74" i="6"/>
  <c r="F67" i="3"/>
  <c r="O63" i="6"/>
  <c r="F56" i="3"/>
  <c r="O37" i="6"/>
  <c r="F30" i="3"/>
  <c r="O49" i="6"/>
  <c r="F42" i="3"/>
  <c r="E77" i="3"/>
  <c r="O84" i="5"/>
  <c r="O24" i="5"/>
  <c r="E17" i="3"/>
  <c r="E59" i="3"/>
  <c r="E42" i="3"/>
  <c r="E52" i="3"/>
  <c r="O59" i="5"/>
  <c r="E88" i="3"/>
  <c r="E82" i="3"/>
  <c r="E80" i="3"/>
  <c r="E37" i="3"/>
  <c r="H37" i="3" s="1"/>
  <c r="O50" i="5"/>
  <c r="E43" i="3"/>
  <c r="O32" i="5"/>
  <c r="E25" i="3"/>
  <c r="E2" i="3"/>
  <c r="G2" i="3" s="1"/>
  <c r="I2" i="3" s="1"/>
  <c r="O9" i="5"/>
  <c r="E3" i="3"/>
  <c r="O78" i="5"/>
  <c r="E71" i="3"/>
  <c r="E10" i="3"/>
  <c r="E26" i="3"/>
  <c r="H26" i="3" s="1"/>
  <c r="E75" i="3"/>
  <c r="O82" i="5"/>
  <c r="H2" i="3"/>
  <c r="E20" i="3"/>
  <c r="O85" i="5"/>
  <c r="E78" i="3"/>
  <c r="E83" i="3"/>
  <c r="D30" i="3"/>
  <c r="D7" i="3"/>
  <c r="G7" i="3" s="1"/>
  <c r="I7" i="3" s="1"/>
  <c r="D11" i="3"/>
  <c r="D15" i="3"/>
  <c r="D79" i="3"/>
  <c r="D25" i="3"/>
  <c r="D35" i="3"/>
  <c r="G35" i="3" s="1"/>
  <c r="I35" i="3" s="1"/>
  <c r="D4" i="3"/>
  <c r="D19" i="3"/>
  <c r="G19" i="3" s="1"/>
  <c r="I19" i="3" s="1"/>
  <c r="D31" i="3"/>
  <c r="D6" i="3"/>
  <c r="H6" i="3" s="1"/>
  <c r="D51" i="3"/>
  <c r="G51" i="3" s="1"/>
  <c r="I51" i="3" s="1"/>
  <c r="D86" i="3"/>
  <c r="H86" i="3" s="1"/>
  <c r="D14" i="3"/>
  <c r="G14" i="3" s="1"/>
  <c r="I14" i="3" s="1"/>
  <c r="D43" i="3"/>
  <c r="D53" i="3"/>
  <c r="D34" i="3"/>
  <c r="H34" i="3" s="1"/>
  <c r="D78" i="3"/>
  <c r="O67" i="1"/>
  <c r="D37" i="3"/>
  <c r="D67" i="3"/>
  <c r="D36" i="3"/>
  <c r="H36" i="3" s="1"/>
  <c r="D16" i="3"/>
  <c r="H16" i="3" s="1"/>
  <c r="D47" i="3"/>
  <c r="H47" i="3" s="1"/>
  <c r="D8" i="3"/>
  <c r="G8" i="3" s="1"/>
  <c r="I8" i="3" s="1"/>
  <c r="G82" i="3"/>
  <c r="I82" i="3" s="1"/>
  <c r="H63" i="3"/>
  <c r="D17" i="3"/>
  <c r="O24" i="1"/>
  <c r="D81" i="3"/>
  <c r="G81" i="3" s="1"/>
  <c r="I81" i="3" s="1"/>
  <c r="O88" i="1"/>
  <c r="D10" i="3"/>
  <c r="H10" i="3" s="1"/>
  <c r="D23" i="3"/>
  <c r="D49" i="3"/>
  <c r="O83" i="1"/>
  <c r="D76" i="3"/>
  <c r="G76" i="3" s="1"/>
  <c r="I76" i="3" s="1"/>
  <c r="D18" i="3"/>
  <c r="G18" i="3" s="1"/>
  <c r="I18" i="3" s="1"/>
  <c r="D68" i="3"/>
  <c r="H68" i="3" s="1"/>
  <c r="D40" i="3"/>
  <c r="D89" i="3"/>
  <c r="O96" i="1"/>
  <c r="D3" i="3"/>
  <c r="D75" i="3"/>
  <c r="H75" i="3" s="1"/>
  <c r="H48" i="3"/>
  <c r="D71" i="3"/>
  <c r="O52" i="1"/>
  <c r="O73" i="1"/>
  <c r="D66" i="3"/>
  <c r="O76" i="1"/>
  <c r="D69" i="3"/>
  <c r="O72" i="1"/>
  <c r="D65" i="3"/>
  <c r="H65" i="3" s="1"/>
  <c r="O12" i="1"/>
  <c r="D5" i="3"/>
  <c r="G5" i="3" s="1"/>
  <c r="I5" i="3" s="1"/>
  <c r="D38" i="3"/>
  <c r="H38" i="3" s="1"/>
  <c r="O36" i="1"/>
  <c r="D29" i="3"/>
  <c r="G29" i="3" s="1"/>
  <c r="I29" i="3" s="1"/>
  <c r="D24" i="3"/>
  <c r="O31" i="1"/>
  <c r="D20" i="3"/>
  <c r="D33" i="3"/>
  <c r="G33" i="3" s="1"/>
  <c r="I33" i="3" s="1"/>
  <c r="O80" i="1"/>
  <c r="D73" i="3"/>
  <c r="G73" i="3" s="1"/>
  <c r="I73" i="3" s="1"/>
  <c r="O59" i="1"/>
  <c r="D52" i="3"/>
  <c r="O20" i="1"/>
  <c r="D13" i="3"/>
  <c r="O71" i="1"/>
  <c r="D64" i="3"/>
  <c r="D50" i="3"/>
  <c r="D39" i="3"/>
  <c r="H39" i="3" s="1"/>
  <c r="D46" i="3"/>
  <c r="G46" i="3" s="1"/>
  <c r="I46" i="3" s="1"/>
  <c r="D74" i="3"/>
  <c r="O16" i="1"/>
  <c r="D9" i="3"/>
  <c r="H9" i="3" s="1"/>
  <c r="D58" i="3"/>
  <c r="O65" i="1"/>
  <c r="O64" i="1"/>
  <c r="D57" i="3"/>
  <c r="G57" i="3" s="1"/>
  <c r="I57" i="3" s="1"/>
  <c r="D87" i="3"/>
  <c r="O94" i="1"/>
  <c r="D21" i="3"/>
  <c r="O28" i="1"/>
  <c r="D70" i="3"/>
  <c r="H70" i="3" s="1"/>
  <c r="O77" i="1"/>
  <c r="O51" i="1"/>
  <c r="D44" i="3"/>
  <c r="H44" i="3" s="1"/>
  <c r="D88" i="3"/>
  <c r="O95" i="1"/>
  <c r="D28" i="3"/>
  <c r="H28" i="3" s="1"/>
  <c r="O35" i="1"/>
  <c r="D83" i="3"/>
  <c r="D55" i="3"/>
  <c r="G55" i="3" s="1"/>
  <c r="I55" i="3" s="1"/>
  <c r="O84" i="1"/>
  <c r="D77" i="3"/>
  <c r="D41" i="3"/>
  <c r="O48" i="1"/>
  <c r="D85" i="3"/>
  <c r="G85" i="3" s="1"/>
  <c r="I85" i="3" s="1"/>
  <c r="D72" i="3"/>
  <c r="D42" i="3"/>
  <c r="D59" i="3"/>
  <c r="D84" i="3"/>
  <c r="O39" i="1"/>
  <c r="D32" i="3"/>
  <c r="D62" i="3"/>
  <c r="O69" i="1"/>
  <c r="D80" i="3"/>
  <c r="O87" i="1"/>
  <c r="O63" i="1"/>
  <c r="D56" i="3"/>
  <c r="H56" i="3" s="1"/>
  <c r="O61" i="1"/>
  <c r="D54" i="3"/>
  <c r="G45" i="3"/>
  <c r="I45" i="3" s="1"/>
  <c r="G12" i="1"/>
  <c r="G13" i="1" s="1"/>
  <c r="H7" i="3"/>
  <c r="H61" i="3"/>
  <c r="G61" i="3"/>
  <c r="I61" i="3" s="1"/>
  <c r="G63" i="3"/>
  <c r="I63" i="3" s="1"/>
  <c r="G11" i="6"/>
  <c r="H82" i="3"/>
  <c r="H12" i="3"/>
  <c r="H15" i="3"/>
  <c r="G12" i="3"/>
  <c r="I12" i="3" s="1"/>
  <c r="H51" i="3"/>
  <c r="H22" i="3"/>
  <c r="G22" i="3"/>
  <c r="I22" i="3" s="1"/>
  <c r="G11" i="3"/>
  <c r="I11" i="3" s="1"/>
  <c r="H11" i="3"/>
  <c r="H45" i="3"/>
  <c r="H67" i="3"/>
  <c r="G6" i="3"/>
  <c r="I6" i="3" s="1"/>
  <c r="H4" i="3"/>
  <c r="H27" i="3"/>
  <c r="G27" i="3"/>
  <c r="I27" i="3" s="1"/>
  <c r="G12" i="5"/>
  <c r="G17" i="3" l="1"/>
  <c r="I17" i="3" s="1"/>
  <c r="H25" i="3"/>
  <c r="H59" i="3"/>
  <c r="H64" i="3"/>
  <c r="G71" i="3"/>
  <c r="G42" i="3"/>
  <c r="I42" i="3" s="1"/>
  <c r="G3" i="3"/>
  <c r="I3" i="3" s="1"/>
  <c r="H30" i="3"/>
  <c r="G79" i="3"/>
  <c r="I79" i="3" s="1"/>
  <c r="H35" i="3"/>
  <c r="G30" i="3"/>
  <c r="I30" i="3" s="1"/>
  <c r="H31" i="3"/>
  <c r="G26" i="3"/>
  <c r="I26" i="3" s="1"/>
  <c r="G84" i="3"/>
  <c r="I84" i="3" s="1"/>
  <c r="G50" i="3"/>
  <c r="I50" i="3" s="1"/>
  <c r="G67" i="3"/>
  <c r="I67" i="3" s="1"/>
  <c r="H79" i="3"/>
  <c r="H72" i="3"/>
  <c r="H49" i="3"/>
  <c r="G23" i="3"/>
  <c r="I23" i="3" s="1"/>
  <c r="H43" i="3"/>
  <c r="H80" i="3"/>
  <c r="G88" i="3"/>
  <c r="I88" i="3" s="1"/>
  <c r="G83" i="3"/>
  <c r="I83" i="3" s="1"/>
  <c r="G37" i="3"/>
  <c r="I37" i="3" s="1"/>
  <c r="H20" i="3"/>
  <c r="H78" i="3"/>
  <c r="G86" i="3"/>
  <c r="I86" i="3" s="1"/>
  <c r="H3" i="3"/>
  <c r="G44" i="3"/>
  <c r="I44" i="3" s="1"/>
  <c r="H14" i="3"/>
  <c r="G43" i="3"/>
  <c r="I43" i="3" s="1"/>
  <c r="H73" i="3"/>
  <c r="G16" i="3"/>
  <c r="I16" i="3" s="1"/>
  <c r="H19" i="3"/>
  <c r="G31" i="3"/>
  <c r="I31" i="3" s="1"/>
  <c r="H71" i="3"/>
  <c r="G38" i="3"/>
  <c r="I38" i="3" s="1"/>
  <c r="G78" i="3"/>
  <c r="I78" i="3" s="1"/>
  <c r="H76" i="3"/>
  <c r="G34" i="3"/>
  <c r="I34" i="3" s="1"/>
  <c r="G39" i="3"/>
  <c r="I39" i="3" s="1"/>
  <c r="H23" i="3"/>
  <c r="H55" i="3"/>
  <c r="H81" i="3"/>
  <c r="H17" i="3"/>
  <c r="H53" i="3"/>
  <c r="G53" i="3"/>
  <c r="I53" i="3" s="1"/>
  <c r="G47" i="3"/>
  <c r="I47" i="3" s="1"/>
  <c r="H57" i="3"/>
  <c r="H8" i="3"/>
  <c r="G72" i="3"/>
  <c r="I72" i="3" s="1"/>
  <c r="H18" i="3"/>
  <c r="G36" i="3"/>
  <c r="I36" i="3" s="1"/>
  <c r="G49" i="3"/>
  <c r="I49" i="3" s="1"/>
  <c r="G75" i="3"/>
  <c r="I75" i="3" s="1"/>
  <c r="G56" i="3"/>
  <c r="I56" i="3" s="1"/>
  <c r="H42" i="3"/>
  <c r="G40" i="3"/>
  <c r="I40" i="3" s="1"/>
  <c r="H40" i="3"/>
  <c r="H83" i="3"/>
  <c r="G80" i="3"/>
  <c r="I80" i="3" s="1"/>
  <c r="G68" i="3"/>
  <c r="I68" i="3" s="1"/>
  <c r="G70" i="3"/>
  <c r="I70" i="3" s="1"/>
  <c r="H85" i="3"/>
  <c r="H46" i="3"/>
  <c r="H29" i="3"/>
  <c r="G89" i="3"/>
  <c r="I89" i="3" s="1"/>
  <c r="H89" i="3"/>
  <c r="G10" i="3"/>
  <c r="I10" i="3" s="1"/>
  <c r="G64" i="3"/>
  <c r="I64" i="3" s="1"/>
  <c r="G32" i="3"/>
  <c r="I32" i="3" s="1"/>
  <c r="H32" i="3"/>
  <c r="H5" i="3"/>
  <c r="H74" i="3"/>
  <c r="G74" i="3"/>
  <c r="I74" i="3" s="1"/>
  <c r="H84" i="3"/>
  <c r="G24" i="3"/>
  <c r="I24" i="3" s="1"/>
  <c r="H24" i="3"/>
  <c r="H88" i="3"/>
  <c r="G20" i="3"/>
  <c r="I20" i="3" s="1"/>
  <c r="G28" i="3"/>
  <c r="I28" i="3" s="1"/>
  <c r="H52" i="3"/>
  <c r="G52" i="3"/>
  <c r="I52" i="3" s="1"/>
  <c r="G69" i="3"/>
  <c r="I69" i="3" s="1"/>
  <c r="H69" i="3"/>
  <c r="G41" i="3"/>
  <c r="I41" i="3" s="1"/>
  <c r="H41" i="3"/>
  <c r="G9" i="3"/>
  <c r="I9" i="3" s="1"/>
  <c r="H77" i="3"/>
  <c r="G77" i="3"/>
  <c r="I77" i="3" s="1"/>
  <c r="H21" i="3"/>
  <c r="G21" i="3"/>
  <c r="I21" i="3" s="1"/>
  <c r="H50" i="3"/>
  <c r="H33" i="3"/>
  <c r="H87" i="3"/>
  <c r="G87" i="3"/>
  <c r="I87" i="3" s="1"/>
  <c r="G13" i="3"/>
  <c r="I13" i="3" s="1"/>
  <c r="H13" i="3"/>
  <c r="G65" i="3"/>
  <c r="I65" i="3" s="1"/>
  <c r="G59" i="3"/>
  <c r="I59" i="3" s="1"/>
  <c r="H54" i="3"/>
  <c r="G54" i="3"/>
  <c r="I54" i="3" s="1"/>
  <c r="G62" i="3"/>
  <c r="I62" i="3" s="1"/>
  <c r="H62" i="3"/>
  <c r="G58" i="3"/>
  <c r="I58" i="3" s="1"/>
  <c r="H58" i="3"/>
  <c r="G66" i="3"/>
  <c r="I66" i="3" s="1"/>
  <c r="H66" i="3"/>
  <c r="G12" i="6"/>
  <c r="I71" i="3"/>
  <c r="I25" i="3"/>
  <c r="G13" i="6"/>
  <c r="G14" i="1"/>
  <c r="G13" i="5"/>
  <c r="J23" i="3" l="1"/>
  <c r="K23" i="3" s="1"/>
  <c r="J67" i="3"/>
  <c r="K67" i="3" s="1"/>
  <c r="J45" i="3"/>
  <c r="K45" i="3" s="1"/>
  <c r="J89" i="3"/>
  <c r="K89" i="3" s="1"/>
  <c r="G14" i="5"/>
  <c r="G14" i="6"/>
</calcChain>
</file>

<file path=xl/sharedStrings.xml><?xml version="1.0" encoding="utf-8"?>
<sst xmlns="http://schemas.openxmlformats.org/spreadsheetml/2006/main" count="1065" uniqueCount="121">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</sst>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18086</c:v>
                </c:pt>
                <c:pt idx="1">
                  <c:v>36987</c:v>
                </c:pt>
                <c:pt idx="2">
                  <c:v>21616</c:v>
                </c:pt>
                <c:pt idx="3">
                  <c:v>3313</c:v>
                </c:pt>
                <c:pt idx="4">
                  <c:v>3385</c:v>
                </c:pt>
                <c:pt idx="5">
                  <c:v>3617</c:v>
                </c:pt>
                <c:pt idx="6">
                  <c:v>3372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37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36987</c:v>
                </c:pt>
                <c:pt idx="1">
                  <c:v>21616</c:v>
                </c:pt>
                <c:pt idx="2">
                  <c:v>3313</c:v>
                </c:pt>
                <c:pt idx="3">
                  <c:v>3385</c:v>
                </c:pt>
                <c:pt idx="4">
                  <c:v>3617</c:v>
                </c:pt>
                <c:pt idx="5">
                  <c:v>3372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17891</c:v>
                </c:pt>
                <c:pt idx="1">
                  <c:v>37020</c:v>
                </c:pt>
                <c:pt idx="2">
                  <c:v>21575</c:v>
                </c:pt>
                <c:pt idx="3">
                  <c:v>3413</c:v>
                </c:pt>
                <c:pt idx="4">
                  <c:v>3379</c:v>
                </c:pt>
                <c:pt idx="5">
                  <c:v>3621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40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2'!$I$10:$I$15</c:f>
              <c:numCache>
                <c:formatCode>General</c:formatCode>
                <c:ptCount val="6"/>
                <c:pt idx="0">
                  <c:v>37020</c:v>
                </c:pt>
                <c:pt idx="1">
                  <c:v>21575</c:v>
                </c:pt>
                <c:pt idx="2">
                  <c:v>3413</c:v>
                </c:pt>
                <c:pt idx="3">
                  <c:v>3379</c:v>
                </c:pt>
                <c:pt idx="4">
                  <c:v>3621</c:v>
                </c:pt>
                <c:pt idx="5">
                  <c:v>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16927</c:v>
                </c:pt>
                <c:pt idx="1">
                  <c:v>34327</c:v>
                </c:pt>
                <c:pt idx="2">
                  <c:v>20086</c:v>
                </c:pt>
                <c:pt idx="3">
                  <c:v>3390</c:v>
                </c:pt>
                <c:pt idx="4">
                  <c:v>3359</c:v>
                </c:pt>
                <c:pt idx="5">
                  <c:v>3586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36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3'!$I$10:$I$15</c:f>
              <c:numCache>
                <c:formatCode>General</c:formatCode>
                <c:ptCount val="6"/>
                <c:pt idx="0">
                  <c:v>34327</c:v>
                </c:pt>
                <c:pt idx="1">
                  <c:v>20086</c:v>
                </c:pt>
                <c:pt idx="2">
                  <c:v>3390</c:v>
                </c:pt>
                <c:pt idx="3">
                  <c:v>3359</c:v>
                </c:pt>
                <c:pt idx="4">
                  <c:v>3586</c:v>
                </c:pt>
                <c:pt idx="5">
                  <c:v>3365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-2.4898848428260192E-2</c:v>
                </c:pt>
                <c:pt idx="1">
                  <c:v>-4.8908452269796811E-3</c:v>
                </c:pt>
                <c:pt idx="2">
                  <c:v>2.6677337601707352E-3</c:v>
                </c:pt>
                <c:pt idx="3">
                  <c:v>1.7784891734471567E-3</c:v>
                </c:pt>
                <c:pt idx="4">
                  <c:v>0.23876217153528079</c:v>
                </c:pt>
                <c:pt idx="5">
                  <c:v>0.83855764528033438</c:v>
                </c:pt>
                <c:pt idx="6">
                  <c:v>2.2257792005691166</c:v>
                </c:pt>
                <c:pt idx="7">
                  <c:v>5.5119825708061008</c:v>
                </c:pt>
                <c:pt idx="8">
                  <c:v>14.152327597705749</c:v>
                </c:pt>
                <c:pt idx="9">
                  <c:v>19.29127206438131</c:v>
                </c:pt>
                <c:pt idx="10">
                  <c:v>15.799653194611178</c:v>
                </c:pt>
                <c:pt idx="11">
                  <c:v>7.5118936463474277</c:v>
                </c:pt>
                <c:pt idx="12">
                  <c:v>3.2915388377573254</c:v>
                </c:pt>
                <c:pt idx="13">
                  <c:v>1.5619581165799654</c:v>
                </c:pt>
                <c:pt idx="14">
                  <c:v>0.91903428037881818</c:v>
                </c:pt>
                <c:pt idx="15">
                  <c:v>0.50064470232537461</c:v>
                </c:pt>
                <c:pt idx="16">
                  <c:v>0.36992574807700862</c:v>
                </c:pt>
                <c:pt idx="17">
                  <c:v>0.26944110977724423</c:v>
                </c:pt>
                <c:pt idx="18">
                  <c:v>0.25032235116268731</c:v>
                </c:pt>
                <c:pt idx="19">
                  <c:v>0.19518918678582545</c:v>
                </c:pt>
                <c:pt idx="20">
                  <c:v>9.2481437019252155E-2</c:v>
                </c:pt>
                <c:pt idx="21">
                  <c:v>4.9797696856520385E-2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-2.5343470721621984E-2</c:v>
                </c:pt>
                <c:pt idx="1">
                  <c:v>-1.3783291094215465E-2</c:v>
                </c:pt>
                <c:pt idx="2">
                  <c:v>-1.2449424214130096E-2</c:v>
                </c:pt>
                <c:pt idx="3">
                  <c:v>7.4696545284780577E-2</c:v>
                </c:pt>
                <c:pt idx="4">
                  <c:v>0.5268774176337202</c:v>
                </c:pt>
                <c:pt idx="5">
                  <c:v>0.82744208794628971</c:v>
                </c:pt>
                <c:pt idx="6">
                  <c:v>1.6304299497576809</c:v>
                </c:pt>
                <c:pt idx="7">
                  <c:v>4.386643546307412</c:v>
                </c:pt>
                <c:pt idx="8">
                  <c:v>12.394291049753235</c:v>
                </c:pt>
                <c:pt idx="9">
                  <c:v>19.857276243830867</c:v>
                </c:pt>
                <c:pt idx="10">
                  <c:v>17.552354275043353</c:v>
                </c:pt>
                <c:pt idx="11">
                  <c:v>11.238273087012583</c:v>
                </c:pt>
                <c:pt idx="12">
                  <c:v>4.4831265839669205</c:v>
                </c:pt>
                <c:pt idx="13">
                  <c:v>1.8438486505713396</c:v>
                </c:pt>
                <c:pt idx="14">
                  <c:v>1.0955493308434485</c:v>
                </c:pt>
                <c:pt idx="15">
                  <c:v>0.53888221955448845</c:v>
                </c:pt>
                <c:pt idx="16">
                  <c:v>0.36859188119692321</c:v>
                </c:pt>
                <c:pt idx="17">
                  <c:v>0.33213285314125651</c:v>
                </c:pt>
                <c:pt idx="18">
                  <c:v>0.48997376728469166</c:v>
                </c:pt>
                <c:pt idx="19">
                  <c:v>0.13872215552887823</c:v>
                </c:pt>
                <c:pt idx="20">
                  <c:v>0.12582810902138633</c:v>
                </c:pt>
                <c:pt idx="21">
                  <c:v>3.2012805122048821E-2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-1.1115557334044729E-2</c:v>
                </c:pt>
                <c:pt idx="1">
                  <c:v>-2.3564981548174827E-2</c:v>
                </c:pt>
                <c:pt idx="2">
                  <c:v>-7.5585789871504159E-3</c:v>
                </c:pt>
                <c:pt idx="3">
                  <c:v>4.4462229336178917E-4</c:v>
                </c:pt>
                <c:pt idx="4">
                  <c:v>0.22008803521408565</c:v>
                </c:pt>
                <c:pt idx="5">
                  <c:v>0.60335245209194788</c:v>
                </c:pt>
                <c:pt idx="6">
                  <c:v>1.2227113067449202</c:v>
                </c:pt>
                <c:pt idx="7">
                  <c:v>4.2790449513138586</c:v>
                </c:pt>
                <c:pt idx="8">
                  <c:v>14.397314481348095</c:v>
                </c:pt>
                <c:pt idx="9">
                  <c:v>19.113423147036592</c:v>
                </c:pt>
                <c:pt idx="10">
                  <c:v>17.519452225334579</c:v>
                </c:pt>
                <c:pt idx="11">
                  <c:v>9.4482237339380202</c:v>
                </c:pt>
                <c:pt idx="12">
                  <c:v>3.7970743853096796</c:v>
                </c:pt>
                <c:pt idx="13">
                  <c:v>2.0199190787426082</c:v>
                </c:pt>
                <c:pt idx="14">
                  <c:v>0.97816904539593619</c:v>
                </c:pt>
                <c:pt idx="15">
                  <c:v>0.42728202392067938</c:v>
                </c:pt>
                <c:pt idx="16">
                  <c:v>0.2765550664710329</c:v>
                </c:pt>
                <c:pt idx="17">
                  <c:v>0.22097727980080922</c:v>
                </c:pt>
                <c:pt idx="18">
                  <c:v>0.32190654039393535</c:v>
                </c:pt>
                <c:pt idx="19">
                  <c:v>0.21697567916055313</c:v>
                </c:pt>
                <c:pt idx="20">
                  <c:v>0.1067093504068294</c:v>
                </c:pt>
                <c:pt idx="21">
                  <c:v>6.3136365657374058E-2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-2.8900449068516295E-2</c:v>
                </c:pt>
                <c:pt idx="1">
                  <c:v>6.6693344004268374E-3</c:v>
                </c:pt>
                <c:pt idx="2">
                  <c:v>-9.7816904539593623E-3</c:v>
                </c:pt>
                <c:pt idx="3">
                  <c:v>0.12316037526121561</c:v>
                </c:pt>
                <c:pt idx="4">
                  <c:v>0.67715975279000495</c:v>
                </c:pt>
                <c:pt idx="5">
                  <c:v>1.7318038326441689</c:v>
                </c:pt>
                <c:pt idx="6">
                  <c:v>2.4983326663998935</c:v>
                </c:pt>
                <c:pt idx="7">
                  <c:v>5.5573340447290027</c:v>
                </c:pt>
                <c:pt idx="8">
                  <c:v>12.485883242185764</c:v>
                </c:pt>
                <c:pt idx="9">
                  <c:v>16.443910897692412</c:v>
                </c:pt>
                <c:pt idx="10">
                  <c:v>14.391089769241031</c:v>
                </c:pt>
                <c:pt idx="11">
                  <c:v>8.2455204303943805</c:v>
                </c:pt>
                <c:pt idx="12">
                  <c:v>3.2733093237294919</c:v>
                </c:pt>
                <c:pt idx="13">
                  <c:v>1.5837446089546932</c:v>
                </c:pt>
                <c:pt idx="14">
                  <c:v>0.73496065092703755</c:v>
                </c:pt>
                <c:pt idx="15">
                  <c:v>0.49753234627184206</c:v>
                </c:pt>
                <c:pt idx="16">
                  <c:v>0.35925481303632567</c:v>
                </c:pt>
                <c:pt idx="17">
                  <c:v>0.38415366146458585</c:v>
                </c:pt>
                <c:pt idx="18">
                  <c:v>0.44239918189498023</c:v>
                </c:pt>
                <c:pt idx="19">
                  <c:v>0.28144591169801253</c:v>
                </c:pt>
                <c:pt idx="20">
                  <c:v>0.15339469120981727</c:v>
                </c:pt>
                <c:pt idx="21">
                  <c:v>7.8698145925036683E-2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8694" cy="62845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topLeftCell="A7"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18086</v>
      </c>
      <c r="D2">
        <v>3316</v>
      </c>
      <c r="E2">
        <v>4498</v>
      </c>
      <c r="F2">
        <v>4204</v>
      </c>
      <c r="G2">
        <v>48033</v>
      </c>
      <c r="H2">
        <v>42849</v>
      </c>
      <c r="I2">
        <v>3373</v>
      </c>
      <c r="J2">
        <v>3867</v>
      </c>
      <c r="K2">
        <v>3860</v>
      </c>
      <c r="L2">
        <v>3612</v>
      </c>
      <c r="M2">
        <v>6934</v>
      </c>
      <c r="N2">
        <v>5025</v>
      </c>
      <c r="O2">
        <v>36987</v>
      </c>
      <c r="P2">
        <v>3361</v>
      </c>
      <c r="Q2">
        <v>5439</v>
      </c>
      <c r="R2">
        <v>3978</v>
      </c>
      <c r="S2">
        <v>31248</v>
      </c>
      <c r="T2">
        <v>28648</v>
      </c>
      <c r="U2">
        <v>3355</v>
      </c>
      <c r="V2">
        <v>4729</v>
      </c>
      <c r="W2">
        <v>4096</v>
      </c>
      <c r="X2">
        <v>3514</v>
      </c>
      <c r="Y2">
        <v>10734</v>
      </c>
      <c r="Z2">
        <v>4491</v>
      </c>
      <c r="AA2">
        <v>21616</v>
      </c>
      <c r="AB2">
        <v>3378</v>
      </c>
      <c r="AC2">
        <v>6885</v>
      </c>
      <c r="AD2">
        <v>3935</v>
      </c>
      <c r="AE2">
        <v>13238</v>
      </c>
      <c r="AF2">
        <v>13455</v>
      </c>
      <c r="AG2">
        <v>3319</v>
      </c>
      <c r="AH2">
        <v>6122</v>
      </c>
      <c r="AI2">
        <v>3869</v>
      </c>
      <c r="AJ2">
        <v>3307</v>
      </c>
      <c r="AK2">
        <v>21917</v>
      </c>
      <c r="AL2">
        <v>4180</v>
      </c>
      <c r="AM2">
        <v>3313</v>
      </c>
      <c r="AN2">
        <v>3376</v>
      </c>
      <c r="AO2">
        <v>10775</v>
      </c>
      <c r="AP2">
        <v>3811</v>
      </c>
      <c r="AQ2">
        <v>7039</v>
      </c>
      <c r="AR2">
        <v>7519</v>
      </c>
      <c r="AS2">
        <v>3347</v>
      </c>
      <c r="AT2">
        <v>12996</v>
      </c>
      <c r="AU2">
        <v>3994</v>
      </c>
      <c r="AV2">
        <v>3387</v>
      </c>
      <c r="AW2">
        <v>35739</v>
      </c>
      <c r="AX2">
        <v>4236</v>
      </c>
      <c r="AY2">
        <v>3385</v>
      </c>
      <c r="AZ2">
        <v>3909</v>
      </c>
      <c r="BA2">
        <v>20267</v>
      </c>
      <c r="BB2">
        <v>3580</v>
      </c>
      <c r="BC2">
        <v>5233</v>
      </c>
      <c r="BD2">
        <v>5836</v>
      </c>
      <c r="BE2">
        <v>3444</v>
      </c>
      <c r="BF2">
        <v>35753</v>
      </c>
      <c r="BG2">
        <v>4333</v>
      </c>
      <c r="BH2">
        <v>3350</v>
      </c>
      <c r="BI2">
        <v>40356</v>
      </c>
      <c r="BJ2">
        <v>4367</v>
      </c>
      <c r="BK2">
        <v>3617</v>
      </c>
      <c r="BL2">
        <v>5258</v>
      </c>
      <c r="BM2">
        <v>38907</v>
      </c>
      <c r="BN2">
        <v>3484</v>
      </c>
      <c r="BO2">
        <v>4557</v>
      </c>
      <c r="BP2">
        <v>4584</v>
      </c>
      <c r="BQ2">
        <v>3655</v>
      </c>
      <c r="BR2">
        <v>46360</v>
      </c>
      <c r="BS2">
        <v>5572</v>
      </c>
      <c r="BT2">
        <v>3649</v>
      </c>
      <c r="BU2">
        <v>31454</v>
      </c>
      <c r="BV2">
        <v>4005</v>
      </c>
      <c r="BW2">
        <v>3372</v>
      </c>
      <c r="BX2">
        <v>8378</v>
      </c>
      <c r="BY2">
        <v>46760</v>
      </c>
      <c r="BZ2">
        <v>3315</v>
      </c>
      <c r="CA2">
        <v>3540</v>
      </c>
      <c r="CB2">
        <v>4201</v>
      </c>
      <c r="CC2">
        <v>3684</v>
      </c>
      <c r="CD2">
        <v>42775</v>
      </c>
      <c r="CE2">
        <v>7915</v>
      </c>
      <c r="CF2">
        <v>4895</v>
      </c>
      <c r="CG2">
        <v>15871</v>
      </c>
      <c r="CH2">
        <v>3717</v>
      </c>
      <c r="CI2">
        <v>3327</v>
      </c>
      <c r="CJ2">
        <v>15769</v>
      </c>
      <c r="CK2">
        <v>35202</v>
      </c>
      <c r="CL2">
        <v>3341</v>
      </c>
      <c r="CM2">
        <v>3344</v>
      </c>
      <c r="CN2">
        <v>4119</v>
      </c>
      <c r="CO2">
        <v>4474</v>
      </c>
      <c r="CP2">
        <v>24622</v>
      </c>
      <c r="CQ2">
        <v>11912</v>
      </c>
      <c r="CR2">
        <v>7267</v>
      </c>
      <c r="CS2">
        <v>8991</v>
      </c>
      <c r="CT2">
        <v>3549</v>
      </c>
    </row>
    <row r="7" spans="1:98" x14ac:dyDescent="0.4">
      <c r="N7" s="9" t="s">
        <v>115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4">
      <c r="A9" t="s">
        <v>82</v>
      </c>
      <c r="B9">
        <v>18086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18086</v>
      </c>
      <c r="K9" t="s">
        <v>82</v>
      </c>
      <c r="L9" s="8" t="str">
        <f>A10</f>
        <v>A2</v>
      </c>
      <c r="M9" s="8">
        <f>B10</f>
        <v>3316</v>
      </c>
      <c r="N9" s="8">
        <f>(M9-I$15)/2249.1</f>
        <v>-2.4898848428260192E-2</v>
      </c>
      <c r="O9" s="8">
        <f>N9*40</f>
        <v>-0.9959539371304077</v>
      </c>
    </row>
    <row r="10" spans="1:98" x14ac:dyDescent="0.4">
      <c r="A10" t="s">
        <v>83</v>
      </c>
      <c r="B10">
        <v>3316</v>
      </c>
      <c r="E10">
        <f>E9/2</f>
        <v>15</v>
      </c>
      <c r="G10">
        <f>G9/2</f>
        <v>15</v>
      </c>
      <c r="H10" t="str">
        <f>A21</f>
        <v>B1</v>
      </c>
      <c r="I10">
        <f>B21</f>
        <v>36987</v>
      </c>
      <c r="K10" t="s">
        <v>85</v>
      </c>
      <c r="L10" s="8" t="str">
        <f>A22</f>
        <v>B2</v>
      </c>
      <c r="M10" s="8">
        <f>B22</f>
        <v>3361</v>
      </c>
      <c r="N10" s="8">
        <f t="shared" ref="N10:N73" si="1">(M10-I$15)/2249.1</f>
        <v>-4.8908452269796811E-3</v>
      </c>
      <c r="O10" s="8">
        <f t="shared" ref="O10:O73" si="2">N10*40</f>
        <v>-0.19563380907918726</v>
      </c>
    </row>
    <row r="11" spans="1:98" x14ac:dyDescent="0.4">
      <c r="A11" t="s">
        <v>84</v>
      </c>
      <c r="B11">
        <v>4498</v>
      </c>
      <c r="E11">
        <f>E10/2</f>
        <v>7.5</v>
      </c>
      <c r="G11">
        <f>G10/2</f>
        <v>7.5</v>
      </c>
      <c r="H11" t="str">
        <f>A33</f>
        <v>C1</v>
      </c>
      <c r="I11">
        <f>B33</f>
        <v>21616</v>
      </c>
      <c r="K11" t="s">
        <v>88</v>
      </c>
      <c r="L11" s="8" t="str">
        <f>A34</f>
        <v>C2</v>
      </c>
      <c r="M11" s="8">
        <f>B34</f>
        <v>3378</v>
      </c>
      <c r="N11" s="8">
        <f t="shared" si="1"/>
        <v>2.6677337601707352E-3</v>
      </c>
      <c r="O11" s="8">
        <f t="shared" si="2"/>
        <v>0.10670935040682941</v>
      </c>
    </row>
    <row r="12" spans="1:98" x14ac:dyDescent="0.4">
      <c r="A12" t="s">
        <v>9</v>
      </c>
      <c r="B12">
        <v>4204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3313</v>
      </c>
      <c r="K12" t="s">
        <v>91</v>
      </c>
      <c r="L12" s="8" t="str">
        <f>A46</f>
        <v>D2</v>
      </c>
      <c r="M12" s="8">
        <f>B46</f>
        <v>3376</v>
      </c>
      <c r="N12" s="8">
        <f t="shared" si="1"/>
        <v>1.7784891734471567E-3</v>
      </c>
      <c r="O12" s="8">
        <f t="shared" si="2"/>
        <v>7.113956693788627E-2</v>
      </c>
    </row>
    <row r="13" spans="1:98" x14ac:dyDescent="0.4">
      <c r="A13" t="s">
        <v>17</v>
      </c>
      <c r="B13">
        <v>48033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3385</v>
      </c>
      <c r="K13" t="s">
        <v>94</v>
      </c>
      <c r="L13" s="8" t="str">
        <f>A58</f>
        <v>E2</v>
      </c>
      <c r="M13" s="8">
        <f>B58</f>
        <v>3909</v>
      </c>
      <c r="N13" s="8">
        <f t="shared" si="1"/>
        <v>0.23876217153528079</v>
      </c>
      <c r="O13" s="8">
        <f t="shared" si="2"/>
        <v>9.5504868614112315</v>
      </c>
    </row>
    <row r="14" spans="1:98" x14ac:dyDescent="0.4">
      <c r="A14" t="s">
        <v>25</v>
      </c>
      <c r="B14">
        <v>42849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3617</v>
      </c>
      <c r="K14" t="s">
        <v>97</v>
      </c>
      <c r="L14" s="8" t="str">
        <f>A70</f>
        <v>F2</v>
      </c>
      <c r="M14" s="8">
        <f>B70</f>
        <v>5258</v>
      </c>
      <c r="N14" s="8">
        <f t="shared" si="1"/>
        <v>0.83855764528033438</v>
      </c>
      <c r="O14" s="8">
        <f t="shared" si="2"/>
        <v>33.542305811213375</v>
      </c>
    </row>
    <row r="15" spans="1:98" x14ac:dyDescent="0.4">
      <c r="A15" t="s">
        <v>34</v>
      </c>
      <c r="B15">
        <v>3373</v>
      </c>
      <c r="G15">
        <f t="shared" ref="G15" si="3">E15*1.14</f>
        <v>0</v>
      </c>
      <c r="H15" t="str">
        <f>A81</f>
        <v>G1</v>
      </c>
      <c r="I15">
        <f>B81</f>
        <v>3372</v>
      </c>
      <c r="K15" t="s">
        <v>100</v>
      </c>
      <c r="L15" s="8" t="str">
        <f>A82</f>
        <v>G2</v>
      </c>
      <c r="M15" s="8">
        <f>B82</f>
        <v>8378</v>
      </c>
      <c r="N15" s="8">
        <f t="shared" si="1"/>
        <v>2.2257792005691166</v>
      </c>
      <c r="O15" s="8">
        <f t="shared" si="2"/>
        <v>89.03116802276466</v>
      </c>
    </row>
    <row r="16" spans="1:98" x14ac:dyDescent="0.4">
      <c r="A16" t="s">
        <v>41</v>
      </c>
      <c r="B16">
        <v>3867</v>
      </c>
      <c r="H16" t="s">
        <v>119</v>
      </c>
      <c r="I16">
        <f>SLOPE(I10:I15, G10:G15)</f>
        <v>2342.764355835197</v>
      </c>
      <c r="K16" t="s">
        <v>103</v>
      </c>
      <c r="L16" s="8" t="str">
        <f>A94</f>
        <v>H2</v>
      </c>
      <c r="M16" s="8">
        <f>B94</f>
        <v>15769</v>
      </c>
      <c r="N16" s="8">
        <f t="shared" si="1"/>
        <v>5.5119825708061008</v>
      </c>
      <c r="O16" s="8">
        <f t="shared" si="2"/>
        <v>220.47930283224403</v>
      </c>
    </row>
    <row r="17" spans="1:15" x14ac:dyDescent="0.4">
      <c r="A17" t="s">
        <v>49</v>
      </c>
      <c r="B17">
        <v>3860</v>
      </c>
      <c r="K17" t="s">
        <v>104</v>
      </c>
      <c r="L17" s="8" t="str">
        <f>A95</f>
        <v>H3</v>
      </c>
      <c r="M17" s="8">
        <f>B95</f>
        <v>35202</v>
      </c>
      <c r="N17" s="8">
        <f t="shared" si="1"/>
        <v>14.152327597705749</v>
      </c>
      <c r="O17" s="8">
        <f t="shared" si="2"/>
        <v>566.09310390822998</v>
      </c>
    </row>
    <row r="18" spans="1:15" x14ac:dyDescent="0.4">
      <c r="A18" t="s">
        <v>57</v>
      </c>
      <c r="B18">
        <v>3612</v>
      </c>
      <c r="K18" t="s">
        <v>101</v>
      </c>
      <c r="L18" s="8" t="str">
        <f>A83</f>
        <v>G3</v>
      </c>
      <c r="M18" s="8">
        <f>B83</f>
        <v>46760</v>
      </c>
      <c r="N18" s="8">
        <f t="shared" si="1"/>
        <v>19.29127206438131</v>
      </c>
      <c r="O18" s="8">
        <f t="shared" si="2"/>
        <v>771.65088257525235</v>
      </c>
    </row>
    <row r="19" spans="1:15" x14ac:dyDescent="0.4">
      <c r="A19" t="s">
        <v>65</v>
      </c>
      <c r="B19">
        <v>6934</v>
      </c>
      <c r="K19" t="s">
        <v>98</v>
      </c>
      <c r="L19" s="8" t="str">
        <f>A71</f>
        <v>F3</v>
      </c>
      <c r="M19" s="8">
        <f>B71</f>
        <v>38907</v>
      </c>
      <c r="N19" s="8">
        <f t="shared" si="1"/>
        <v>15.799653194611178</v>
      </c>
      <c r="O19" s="8">
        <f t="shared" si="2"/>
        <v>631.98612778444715</v>
      </c>
    </row>
    <row r="20" spans="1:15" x14ac:dyDescent="0.4">
      <c r="A20" t="s">
        <v>73</v>
      </c>
      <c r="B20">
        <v>5025</v>
      </c>
      <c r="K20" t="s">
        <v>95</v>
      </c>
      <c r="L20" s="8" t="str">
        <f>A59</f>
        <v>E3</v>
      </c>
      <c r="M20" s="8">
        <f>B59</f>
        <v>20267</v>
      </c>
      <c r="N20" s="8">
        <f t="shared" si="1"/>
        <v>7.5118936463474277</v>
      </c>
      <c r="O20" s="8">
        <f t="shared" si="2"/>
        <v>300.47574585389714</v>
      </c>
    </row>
    <row r="21" spans="1:15" x14ac:dyDescent="0.4">
      <c r="A21" t="s">
        <v>85</v>
      </c>
      <c r="B21">
        <v>36987</v>
      </c>
      <c r="K21" t="s">
        <v>92</v>
      </c>
      <c r="L21" s="8" t="str">
        <f>A47</f>
        <v>D3</v>
      </c>
      <c r="M21" s="8">
        <f>B47</f>
        <v>10775</v>
      </c>
      <c r="N21" s="8">
        <f t="shared" si="1"/>
        <v>3.2915388377573254</v>
      </c>
      <c r="O21" s="8">
        <f t="shared" si="2"/>
        <v>131.661553510293</v>
      </c>
    </row>
    <row r="22" spans="1:15" x14ac:dyDescent="0.4">
      <c r="A22" t="s">
        <v>86</v>
      </c>
      <c r="B22">
        <v>3361</v>
      </c>
      <c r="K22" t="s">
        <v>89</v>
      </c>
      <c r="L22" s="8" t="str">
        <f>A35</f>
        <v>C3</v>
      </c>
      <c r="M22" s="8">
        <f>B35</f>
        <v>6885</v>
      </c>
      <c r="N22" s="8">
        <f t="shared" si="1"/>
        <v>1.5619581165799654</v>
      </c>
      <c r="O22" s="8">
        <f t="shared" si="2"/>
        <v>62.47832466319862</v>
      </c>
    </row>
    <row r="23" spans="1:15" x14ac:dyDescent="0.4">
      <c r="A23" t="s">
        <v>87</v>
      </c>
      <c r="B23">
        <v>5439</v>
      </c>
      <c r="K23" t="s">
        <v>86</v>
      </c>
      <c r="L23" s="8" t="str">
        <f>A23</f>
        <v>B3</v>
      </c>
      <c r="M23" s="8">
        <f>B23</f>
        <v>5439</v>
      </c>
      <c r="N23" s="8">
        <f t="shared" si="1"/>
        <v>0.91903428037881818</v>
      </c>
      <c r="O23" s="8">
        <f t="shared" si="2"/>
        <v>36.761371215152728</v>
      </c>
    </row>
    <row r="24" spans="1:15" x14ac:dyDescent="0.4">
      <c r="A24" t="s">
        <v>10</v>
      </c>
      <c r="B24">
        <v>3978</v>
      </c>
      <c r="K24" t="s">
        <v>83</v>
      </c>
      <c r="L24" s="8" t="str">
        <f>A11</f>
        <v>A3</v>
      </c>
      <c r="M24" s="8">
        <f>B11</f>
        <v>4498</v>
      </c>
      <c r="N24" s="8">
        <f t="shared" si="1"/>
        <v>0.50064470232537461</v>
      </c>
      <c r="O24" s="8">
        <f t="shared" si="2"/>
        <v>20.025788093014985</v>
      </c>
    </row>
    <row r="25" spans="1:15" x14ac:dyDescent="0.4">
      <c r="A25" t="s">
        <v>18</v>
      </c>
      <c r="B25">
        <v>31248</v>
      </c>
      <c r="K25" t="s">
        <v>84</v>
      </c>
      <c r="L25" s="8" t="str">
        <f>A12</f>
        <v>A4</v>
      </c>
      <c r="M25" s="8">
        <f>B12</f>
        <v>4204</v>
      </c>
      <c r="N25" s="8">
        <f t="shared" si="1"/>
        <v>0.36992574807700862</v>
      </c>
      <c r="O25" s="8">
        <f t="shared" si="2"/>
        <v>14.797029923080345</v>
      </c>
    </row>
    <row r="26" spans="1:15" x14ac:dyDescent="0.4">
      <c r="A26" t="s">
        <v>26</v>
      </c>
      <c r="B26">
        <v>28648</v>
      </c>
      <c r="K26" t="s">
        <v>87</v>
      </c>
      <c r="L26" s="8" t="str">
        <f>A24</f>
        <v>B4</v>
      </c>
      <c r="M26" s="8">
        <f>B24</f>
        <v>3978</v>
      </c>
      <c r="N26" s="8">
        <f t="shared" si="1"/>
        <v>0.26944110977724423</v>
      </c>
      <c r="O26" s="8">
        <f t="shared" si="2"/>
        <v>10.777644391089769</v>
      </c>
    </row>
    <row r="27" spans="1:15" x14ac:dyDescent="0.4">
      <c r="A27" t="s">
        <v>35</v>
      </c>
      <c r="B27">
        <v>3355</v>
      </c>
      <c r="K27" t="s">
        <v>90</v>
      </c>
      <c r="L27" s="8" t="str">
        <f>A36</f>
        <v>C4</v>
      </c>
      <c r="M27" s="8">
        <f>B36</f>
        <v>3935</v>
      </c>
      <c r="N27" s="8">
        <f t="shared" si="1"/>
        <v>0.25032235116268731</v>
      </c>
      <c r="O27" s="8">
        <f t="shared" si="2"/>
        <v>10.012894046507492</v>
      </c>
    </row>
    <row r="28" spans="1:15" x14ac:dyDescent="0.4">
      <c r="A28" t="s">
        <v>42</v>
      </c>
      <c r="B28">
        <v>4729</v>
      </c>
      <c r="K28" t="s">
        <v>93</v>
      </c>
      <c r="L28" s="8" t="str">
        <f>A48</f>
        <v>D4</v>
      </c>
      <c r="M28" s="8">
        <f>B48</f>
        <v>3811</v>
      </c>
      <c r="N28" s="8">
        <f t="shared" si="1"/>
        <v>0.19518918678582545</v>
      </c>
      <c r="O28" s="8">
        <f t="shared" si="2"/>
        <v>7.8075674714330177</v>
      </c>
    </row>
    <row r="29" spans="1:15" x14ac:dyDescent="0.4">
      <c r="A29" t="s">
        <v>50</v>
      </c>
      <c r="B29">
        <v>4096</v>
      </c>
      <c r="K29" t="s">
        <v>96</v>
      </c>
      <c r="L29" s="8" t="str">
        <f>A60</f>
        <v>E4</v>
      </c>
      <c r="M29" s="8">
        <f>B60</f>
        <v>3580</v>
      </c>
      <c r="N29" s="8">
        <f t="shared" si="1"/>
        <v>9.2481437019252155E-2</v>
      </c>
      <c r="O29" s="8">
        <f t="shared" si="2"/>
        <v>3.6992574807700862</v>
      </c>
    </row>
    <row r="30" spans="1:15" x14ac:dyDescent="0.4">
      <c r="A30" t="s">
        <v>58</v>
      </c>
      <c r="B30">
        <v>3514</v>
      </c>
      <c r="K30" t="s">
        <v>99</v>
      </c>
      <c r="L30" s="8" t="str">
        <f>A72</f>
        <v>F4</v>
      </c>
      <c r="M30" s="8">
        <f>B72</f>
        <v>3484</v>
      </c>
      <c r="N30" s="8">
        <f t="shared" si="1"/>
        <v>4.9797696856520385E-2</v>
      </c>
      <c r="O30" s="8">
        <f t="shared" si="2"/>
        <v>1.9919078742608154</v>
      </c>
    </row>
    <row r="31" spans="1:15" x14ac:dyDescent="0.4">
      <c r="A31" t="s">
        <v>66</v>
      </c>
      <c r="B31">
        <v>10734</v>
      </c>
      <c r="K31" t="s">
        <v>102</v>
      </c>
      <c r="L31" s="8" t="str">
        <f>A84</f>
        <v>G4</v>
      </c>
      <c r="M31" s="8">
        <f>B84</f>
        <v>3315</v>
      </c>
      <c r="N31" s="8">
        <f t="shared" si="1"/>
        <v>-2.5343470721621984E-2</v>
      </c>
      <c r="O31" s="8">
        <f t="shared" si="2"/>
        <v>-1.0137388288648794</v>
      </c>
    </row>
    <row r="32" spans="1:15" x14ac:dyDescent="0.4">
      <c r="A32" t="s">
        <v>74</v>
      </c>
      <c r="B32">
        <v>4491</v>
      </c>
      <c r="K32" t="s">
        <v>105</v>
      </c>
      <c r="L32" t="str">
        <f>A96</f>
        <v>H4</v>
      </c>
      <c r="M32">
        <f>B96</f>
        <v>3341</v>
      </c>
      <c r="N32" s="8">
        <f t="shared" si="1"/>
        <v>-1.3783291094215465E-2</v>
      </c>
      <c r="O32" s="8">
        <f t="shared" si="2"/>
        <v>-0.55133164376861865</v>
      </c>
    </row>
    <row r="33" spans="1:15" x14ac:dyDescent="0.4">
      <c r="A33" t="s">
        <v>88</v>
      </c>
      <c r="B33">
        <v>21616</v>
      </c>
      <c r="K33" t="s">
        <v>16</v>
      </c>
      <c r="L33" t="str">
        <f>A97</f>
        <v>H5</v>
      </c>
      <c r="M33">
        <f>B97</f>
        <v>3344</v>
      </c>
      <c r="N33" s="8">
        <f t="shared" si="1"/>
        <v>-1.2449424214130096E-2</v>
      </c>
      <c r="O33" s="8">
        <f t="shared" si="2"/>
        <v>-0.49797696856520385</v>
      </c>
    </row>
    <row r="34" spans="1:15" x14ac:dyDescent="0.4">
      <c r="A34" t="s">
        <v>89</v>
      </c>
      <c r="B34">
        <v>3378</v>
      </c>
      <c r="K34" t="s">
        <v>15</v>
      </c>
      <c r="L34" t="str">
        <f>A85</f>
        <v>G5</v>
      </c>
      <c r="M34">
        <f>B85</f>
        <v>3540</v>
      </c>
      <c r="N34" s="8">
        <f t="shared" si="1"/>
        <v>7.4696545284780577E-2</v>
      </c>
      <c r="O34" s="8">
        <f t="shared" si="2"/>
        <v>2.9878618113912232</v>
      </c>
    </row>
    <row r="35" spans="1:15" x14ac:dyDescent="0.4">
      <c r="A35" t="s">
        <v>90</v>
      </c>
      <c r="B35">
        <v>6885</v>
      </c>
      <c r="K35" t="s">
        <v>14</v>
      </c>
      <c r="L35" t="str">
        <f>A73</f>
        <v>F5</v>
      </c>
      <c r="M35">
        <f>B73</f>
        <v>4557</v>
      </c>
      <c r="N35" s="8">
        <f t="shared" si="1"/>
        <v>0.5268774176337202</v>
      </c>
      <c r="O35" s="8">
        <f t="shared" si="2"/>
        <v>21.075096705348809</v>
      </c>
    </row>
    <row r="36" spans="1:15" x14ac:dyDescent="0.4">
      <c r="A36" t="s">
        <v>11</v>
      </c>
      <c r="B36">
        <v>3935</v>
      </c>
      <c r="K36" t="s">
        <v>13</v>
      </c>
      <c r="L36" t="str">
        <f>A61</f>
        <v>E5</v>
      </c>
      <c r="M36">
        <f>B61</f>
        <v>5233</v>
      </c>
      <c r="N36" s="8">
        <f t="shared" si="1"/>
        <v>0.82744208794628971</v>
      </c>
      <c r="O36" s="8">
        <f t="shared" si="2"/>
        <v>33.097683517851586</v>
      </c>
    </row>
    <row r="37" spans="1:15" x14ac:dyDescent="0.4">
      <c r="A37" t="s">
        <v>19</v>
      </c>
      <c r="B37">
        <v>13238</v>
      </c>
      <c r="K37" t="s">
        <v>12</v>
      </c>
      <c r="L37" t="str">
        <f>A49</f>
        <v>D5</v>
      </c>
      <c r="M37">
        <f>B49</f>
        <v>7039</v>
      </c>
      <c r="N37" s="8">
        <f t="shared" si="1"/>
        <v>1.6304299497576809</v>
      </c>
      <c r="O37" s="8">
        <f t="shared" si="2"/>
        <v>65.217197990307227</v>
      </c>
    </row>
    <row r="38" spans="1:15" x14ac:dyDescent="0.4">
      <c r="A38" t="s">
        <v>27</v>
      </c>
      <c r="B38">
        <v>13455</v>
      </c>
      <c r="K38" t="s">
        <v>11</v>
      </c>
      <c r="L38" t="str">
        <f>A37</f>
        <v>C5</v>
      </c>
      <c r="M38">
        <f>B37</f>
        <v>13238</v>
      </c>
      <c r="N38" s="8">
        <f t="shared" si="1"/>
        <v>4.386643546307412</v>
      </c>
      <c r="O38" s="8">
        <f t="shared" si="2"/>
        <v>175.46574185229647</v>
      </c>
    </row>
    <row r="39" spans="1:15" x14ac:dyDescent="0.4">
      <c r="A39" t="s">
        <v>36</v>
      </c>
      <c r="B39">
        <v>3319</v>
      </c>
      <c r="K39" t="s">
        <v>10</v>
      </c>
      <c r="L39" t="str">
        <f>A25</f>
        <v>B5</v>
      </c>
      <c r="M39">
        <f>B25</f>
        <v>31248</v>
      </c>
      <c r="N39" s="8">
        <f t="shared" si="1"/>
        <v>12.394291049753235</v>
      </c>
      <c r="O39" s="8">
        <f t="shared" si="2"/>
        <v>495.77164199012941</v>
      </c>
    </row>
    <row r="40" spans="1:15" x14ac:dyDescent="0.4">
      <c r="A40" t="s">
        <v>43</v>
      </c>
      <c r="B40">
        <v>6122</v>
      </c>
      <c r="K40" t="s">
        <v>9</v>
      </c>
      <c r="L40" t="str">
        <f>A13</f>
        <v>A5</v>
      </c>
      <c r="M40">
        <f>B13</f>
        <v>48033</v>
      </c>
      <c r="N40" s="8">
        <f t="shared" si="1"/>
        <v>19.857276243830867</v>
      </c>
      <c r="O40" s="8">
        <f t="shared" si="2"/>
        <v>794.29104975323469</v>
      </c>
    </row>
    <row r="41" spans="1:15" x14ac:dyDescent="0.4">
      <c r="A41" t="s">
        <v>51</v>
      </c>
      <c r="B41">
        <v>3869</v>
      </c>
      <c r="K41" t="s">
        <v>17</v>
      </c>
      <c r="L41" t="str">
        <f>A14</f>
        <v>A6</v>
      </c>
      <c r="M41">
        <f>B14</f>
        <v>42849</v>
      </c>
      <c r="N41" s="8">
        <f t="shared" si="1"/>
        <v>17.552354275043353</v>
      </c>
      <c r="O41" s="8">
        <f t="shared" si="2"/>
        <v>702.09417100173414</v>
      </c>
    </row>
    <row r="42" spans="1:15" x14ac:dyDescent="0.4">
      <c r="A42" t="s">
        <v>59</v>
      </c>
      <c r="B42">
        <v>3307</v>
      </c>
      <c r="K42" t="s">
        <v>18</v>
      </c>
      <c r="L42" t="str">
        <f>A26</f>
        <v>B6</v>
      </c>
      <c r="M42">
        <f>B26</f>
        <v>28648</v>
      </c>
      <c r="N42" s="8">
        <f t="shared" si="1"/>
        <v>11.238273087012583</v>
      </c>
      <c r="O42" s="8">
        <f t="shared" si="2"/>
        <v>449.53092348050336</v>
      </c>
    </row>
    <row r="43" spans="1:15" x14ac:dyDescent="0.4">
      <c r="A43" t="s">
        <v>67</v>
      </c>
      <c r="B43">
        <v>21917</v>
      </c>
      <c r="K43" t="s">
        <v>19</v>
      </c>
      <c r="L43" t="str">
        <f>A38</f>
        <v>C6</v>
      </c>
      <c r="M43">
        <f>B38</f>
        <v>13455</v>
      </c>
      <c r="N43" s="8">
        <f t="shared" si="1"/>
        <v>4.4831265839669205</v>
      </c>
      <c r="O43" s="8">
        <f t="shared" si="2"/>
        <v>179.32506335867683</v>
      </c>
    </row>
    <row r="44" spans="1:15" x14ac:dyDescent="0.4">
      <c r="A44" t="s">
        <v>75</v>
      </c>
      <c r="B44">
        <v>4180</v>
      </c>
      <c r="K44" t="s">
        <v>20</v>
      </c>
      <c r="L44" t="str">
        <f>A50</f>
        <v>D6</v>
      </c>
      <c r="M44">
        <f>B50</f>
        <v>7519</v>
      </c>
      <c r="N44" s="8">
        <f t="shared" si="1"/>
        <v>1.8438486505713396</v>
      </c>
      <c r="O44" s="8">
        <f t="shared" si="2"/>
        <v>73.753946022853583</v>
      </c>
    </row>
    <row r="45" spans="1:15" x14ac:dyDescent="0.4">
      <c r="A45" t="s">
        <v>91</v>
      </c>
      <c r="B45">
        <v>3313</v>
      </c>
      <c r="K45" t="s">
        <v>21</v>
      </c>
      <c r="L45" t="str">
        <f>A62</f>
        <v>E6</v>
      </c>
      <c r="M45">
        <f>B62</f>
        <v>5836</v>
      </c>
      <c r="N45" s="8">
        <f t="shared" si="1"/>
        <v>1.0955493308434485</v>
      </c>
      <c r="O45" s="8">
        <f t="shared" si="2"/>
        <v>43.821973233737943</v>
      </c>
    </row>
    <row r="46" spans="1:15" x14ac:dyDescent="0.4">
      <c r="A46" t="s">
        <v>92</v>
      </c>
      <c r="B46">
        <v>3376</v>
      </c>
      <c r="K46" t="s">
        <v>22</v>
      </c>
      <c r="L46" t="str">
        <f>A74</f>
        <v>F6</v>
      </c>
      <c r="M46">
        <f>B74</f>
        <v>4584</v>
      </c>
      <c r="N46" s="8">
        <f t="shared" si="1"/>
        <v>0.53888221955448845</v>
      </c>
      <c r="O46" s="8">
        <f t="shared" si="2"/>
        <v>21.555288782179538</v>
      </c>
    </row>
    <row r="47" spans="1:15" x14ac:dyDescent="0.4">
      <c r="A47" t="s">
        <v>93</v>
      </c>
      <c r="B47">
        <v>10775</v>
      </c>
      <c r="K47" t="s">
        <v>23</v>
      </c>
      <c r="L47" t="str">
        <f>A86</f>
        <v>G6</v>
      </c>
      <c r="M47">
        <f>B86</f>
        <v>4201</v>
      </c>
      <c r="N47" s="8">
        <f t="shared" si="1"/>
        <v>0.36859188119692321</v>
      </c>
      <c r="O47" s="8">
        <f t="shared" si="2"/>
        <v>14.743675247876929</v>
      </c>
    </row>
    <row r="48" spans="1:15" x14ac:dyDescent="0.4">
      <c r="A48" t="s">
        <v>12</v>
      </c>
      <c r="B48">
        <v>3811</v>
      </c>
      <c r="K48" t="s">
        <v>24</v>
      </c>
      <c r="L48" t="str">
        <f>A98</f>
        <v>H6</v>
      </c>
      <c r="M48">
        <f>B98</f>
        <v>4119</v>
      </c>
      <c r="N48" s="8">
        <f t="shared" si="1"/>
        <v>0.33213285314125651</v>
      </c>
      <c r="O48" s="8">
        <f t="shared" si="2"/>
        <v>13.28531412565026</v>
      </c>
    </row>
    <row r="49" spans="1:15" x14ac:dyDescent="0.4">
      <c r="A49" t="s">
        <v>20</v>
      </c>
      <c r="B49">
        <v>7039</v>
      </c>
      <c r="K49" t="s">
        <v>33</v>
      </c>
      <c r="L49" t="str">
        <f>A99</f>
        <v>H7</v>
      </c>
      <c r="M49">
        <f>B99</f>
        <v>4474</v>
      </c>
      <c r="N49" s="8">
        <f t="shared" si="1"/>
        <v>0.48997376728469166</v>
      </c>
      <c r="O49" s="8">
        <f t="shared" si="2"/>
        <v>19.598950691387667</v>
      </c>
    </row>
    <row r="50" spans="1:15" x14ac:dyDescent="0.4">
      <c r="A50" t="s">
        <v>28</v>
      </c>
      <c r="B50">
        <v>7519</v>
      </c>
      <c r="K50" t="s">
        <v>31</v>
      </c>
      <c r="L50" t="str">
        <f>A87</f>
        <v>G7</v>
      </c>
      <c r="M50">
        <f>B87</f>
        <v>3684</v>
      </c>
      <c r="N50" s="8">
        <f t="shared" si="1"/>
        <v>0.13872215552887823</v>
      </c>
      <c r="O50" s="8">
        <f t="shared" si="2"/>
        <v>5.5488862211551293</v>
      </c>
    </row>
    <row r="51" spans="1:15" x14ac:dyDescent="0.4">
      <c r="A51" t="s">
        <v>37</v>
      </c>
      <c r="B51">
        <v>3347</v>
      </c>
      <c r="K51" t="s">
        <v>32</v>
      </c>
      <c r="L51" t="str">
        <f>A75</f>
        <v>F7</v>
      </c>
      <c r="M51">
        <f>B75</f>
        <v>3655</v>
      </c>
      <c r="N51" s="8">
        <f t="shared" si="1"/>
        <v>0.12582810902138633</v>
      </c>
      <c r="O51" s="8">
        <f t="shared" si="2"/>
        <v>5.033124360855453</v>
      </c>
    </row>
    <row r="52" spans="1:15" x14ac:dyDescent="0.4">
      <c r="A52" t="s">
        <v>44</v>
      </c>
      <c r="B52">
        <v>12996</v>
      </c>
      <c r="K52" t="s">
        <v>29</v>
      </c>
      <c r="L52" t="str">
        <f>A63</f>
        <v>E7</v>
      </c>
      <c r="M52">
        <f>B63</f>
        <v>3444</v>
      </c>
      <c r="N52" s="8">
        <f t="shared" si="1"/>
        <v>3.2012805122048821E-2</v>
      </c>
      <c r="O52" s="8">
        <f t="shared" si="2"/>
        <v>1.2805122048819528</v>
      </c>
    </row>
    <row r="53" spans="1:15" x14ac:dyDescent="0.4">
      <c r="A53" t="s">
        <v>52</v>
      </c>
      <c r="B53">
        <v>3994</v>
      </c>
      <c r="K53" t="s">
        <v>28</v>
      </c>
      <c r="L53" t="str">
        <f>A51</f>
        <v>D7</v>
      </c>
      <c r="M53">
        <f>B51</f>
        <v>3347</v>
      </c>
      <c r="N53" s="8">
        <f t="shared" si="1"/>
        <v>-1.1115557334044729E-2</v>
      </c>
      <c r="O53" s="8">
        <f t="shared" si="2"/>
        <v>-0.44462229336178916</v>
      </c>
    </row>
    <row r="54" spans="1:15" x14ac:dyDescent="0.4">
      <c r="A54" t="s">
        <v>60</v>
      </c>
      <c r="B54">
        <v>3387</v>
      </c>
      <c r="K54" t="s">
        <v>27</v>
      </c>
      <c r="L54" s="8" t="str">
        <f>A39</f>
        <v>C7</v>
      </c>
      <c r="M54" s="8">
        <f>B39</f>
        <v>3319</v>
      </c>
      <c r="N54" s="8">
        <f t="shared" si="1"/>
        <v>-2.3564981548174827E-2</v>
      </c>
      <c r="O54" s="8">
        <f t="shared" si="2"/>
        <v>-0.94259926192699306</v>
      </c>
    </row>
    <row r="55" spans="1:15" x14ac:dyDescent="0.4">
      <c r="A55" t="s">
        <v>68</v>
      </c>
      <c r="B55">
        <v>35739</v>
      </c>
      <c r="K55" t="s">
        <v>26</v>
      </c>
      <c r="L55" s="8" t="str">
        <f>A27</f>
        <v>B7</v>
      </c>
      <c r="M55" s="8">
        <f>B27</f>
        <v>3355</v>
      </c>
      <c r="N55" s="8">
        <f t="shared" si="1"/>
        <v>-7.5585789871504159E-3</v>
      </c>
      <c r="O55" s="8">
        <f t="shared" si="2"/>
        <v>-0.30234315948601664</v>
      </c>
    </row>
    <row r="56" spans="1:15" x14ac:dyDescent="0.4">
      <c r="A56" t="s">
        <v>76</v>
      </c>
      <c r="B56">
        <v>4236</v>
      </c>
      <c r="K56" t="s">
        <v>25</v>
      </c>
      <c r="L56" s="8" t="str">
        <f>A15</f>
        <v>A7</v>
      </c>
      <c r="M56" s="8">
        <f>B15</f>
        <v>3373</v>
      </c>
      <c r="N56" s="8">
        <f t="shared" si="1"/>
        <v>4.4462229336178917E-4</v>
      </c>
      <c r="O56" s="8">
        <f t="shared" si="2"/>
        <v>1.7784891734471567E-2</v>
      </c>
    </row>
    <row r="57" spans="1:15" x14ac:dyDescent="0.4">
      <c r="A57" t="s">
        <v>94</v>
      </c>
      <c r="B57">
        <v>3385</v>
      </c>
      <c r="K57" t="s">
        <v>34</v>
      </c>
      <c r="L57" s="8" t="str">
        <f>A16</f>
        <v>A8</v>
      </c>
      <c r="M57" s="8">
        <f>B16</f>
        <v>3867</v>
      </c>
      <c r="N57" s="8">
        <f t="shared" si="1"/>
        <v>0.22008803521408565</v>
      </c>
      <c r="O57" s="8">
        <f t="shared" si="2"/>
        <v>8.8035214085634266</v>
      </c>
    </row>
    <row r="58" spans="1:15" x14ac:dyDescent="0.4">
      <c r="A58" t="s">
        <v>95</v>
      </c>
      <c r="B58">
        <v>3909</v>
      </c>
      <c r="K58" t="s">
        <v>35</v>
      </c>
      <c r="L58" s="8" t="str">
        <f>A28</f>
        <v>B8</v>
      </c>
      <c r="M58" s="8">
        <f>B28</f>
        <v>4729</v>
      </c>
      <c r="N58" s="8">
        <f t="shared" si="1"/>
        <v>0.60335245209194788</v>
      </c>
      <c r="O58" s="8">
        <f t="shared" si="2"/>
        <v>24.134098083677916</v>
      </c>
    </row>
    <row r="59" spans="1:15" x14ac:dyDescent="0.4">
      <c r="A59" t="s">
        <v>96</v>
      </c>
      <c r="B59">
        <v>20267</v>
      </c>
      <c r="K59" t="s">
        <v>36</v>
      </c>
      <c r="L59" s="8" t="str">
        <f>A40</f>
        <v>C8</v>
      </c>
      <c r="M59" s="8">
        <f>B40</f>
        <v>6122</v>
      </c>
      <c r="N59" s="8">
        <f t="shared" si="1"/>
        <v>1.2227113067449202</v>
      </c>
      <c r="O59" s="8">
        <f t="shared" si="2"/>
        <v>48.908452269796811</v>
      </c>
    </row>
    <row r="60" spans="1:15" x14ac:dyDescent="0.4">
      <c r="A60" t="s">
        <v>13</v>
      </c>
      <c r="B60">
        <v>3580</v>
      </c>
      <c r="K60" t="s">
        <v>37</v>
      </c>
      <c r="L60" s="8" t="str">
        <f>A52</f>
        <v>D8</v>
      </c>
      <c r="M60" s="8">
        <f>B52</f>
        <v>12996</v>
      </c>
      <c r="N60" s="8">
        <f t="shared" si="1"/>
        <v>4.2790449513138586</v>
      </c>
      <c r="O60" s="8">
        <f t="shared" si="2"/>
        <v>171.16179805255433</v>
      </c>
    </row>
    <row r="61" spans="1:15" x14ac:dyDescent="0.4">
      <c r="A61" t="s">
        <v>21</v>
      </c>
      <c r="B61">
        <v>5233</v>
      </c>
      <c r="K61" t="s">
        <v>38</v>
      </c>
      <c r="L61" s="8" t="str">
        <f>A64</f>
        <v>E8</v>
      </c>
      <c r="M61" s="8">
        <f>B64</f>
        <v>35753</v>
      </c>
      <c r="N61" s="8">
        <f t="shared" si="1"/>
        <v>14.397314481348095</v>
      </c>
      <c r="O61" s="8">
        <f t="shared" si="2"/>
        <v>575.89257925392383</v>
      </c>
    </row>
    <row r="62" spans="1:15" x14ac:dyDescent="0.4">
      <c r="A62" t="s">
        <v>29</v>
      </c>
      <c r="B62">
        <v>5836</v>
      </c>
      <c r="K62" t="s">
        <v>30</v>
      </c>
      <c r="L62" s="8" t="str">
        <f>A76</f>
        <v>F8</v>
      </c>
      <c r="M62" s="8">
        <f>B76</f>
        <v>46360</v>
      </c>
      <c r="N62" s="8">
        <f t="shared" si="1"/>
        <v>19.113423147036592</v>
      </c>
      <c r="O62" s="8">
        <f t="shared" si="2"/>
        <v>764.53692588146373</v>
      </c>
    </row>
    <row r="63" spans="1:15" x14ac:dyDescent="0.4">
      <c r="A63" t="s">
        <v>38</v>
      </c>
      <c r="B63">
        <v>3444</v>
      </c>
      <c r="K63" t="s">
        <v>39</v>
      </c>
      <c r="L63" s="8" t="str">
        <f>A88</f>
        <v>G8</v>
      </c>
      <c r="M63" s="8">
        <f>B88</f>
        <v>42775</v>
      </c>
      <c r="N63" s="8">
        <f t="shared" si="1"/>
        <v>17.519452225334579</v>
      </c>
      <c r="O63" s="8">
        <f t="shared" si="2"/>
        <v>700.77808901338312</v>
      </c>
    </row>
    <row r="64" spans="1:15" x14ac:dyDescent="0.4">
      <c r="A64" t="s">
        <v>45</v>
      </c>
      <c r="B64">
        <v>35753</v>
      </c>
      <c r="K64" t="s">
        <v>40</v>
      </c>
      <c r="L64" s="8" t="str">
        <f>A100</f>
        <v>H8</v>
      </c>
      <c r="M64" s="8">
        <f>B100</f>
        <v>24622</v>
      </c>
      <c r="N64" s="8">
        <f t="shared" si="1"/>
        <v>9.4482237339380202</v>
      </c>
      <c r="O64" s="8">
        <f t="shared" si="2"/>
        <v>377.92894935752082</v>
      </c>
    </row>
    <row r="65" spans="1:15" x14ac:dyDescent="0.4">
      <c r="A65" t="s">
        <v>53</v>
      </c>
      <c r="B65">
        <v>4333</v>
      </c>
      <c r="K65" t="s">
        <v>48</v>
      </c>
      <c r="L65" s="8" t="str">
        <f>A101</f>
        <v>H9</v>
      </c>
      <c r="M65" s="8">
        <f>B101</f>
        <v>11912</v>
      </c>
      <c r="N65" s="8">
        <f t="shared" si="1"/>
        <v>3.7970743853096796</v>
      </c>
      <c r="O65" s="8">
        <f t="shared" si="2"/>
        <v>151.88297541238717</v>
      </c>
    </row>
    <row r="66" spans="1:15" x14ac:dyDescent="0.4">
      <c r="A66" t="s">
        <v>61</v>
      </c>
      <c r="B66">
        <v>3350</v>
      </c>
      <c r="K66" t="s">
        <v>47</v>
      </c>
      <c r="L66" s="8" t="str">
        <f>A89</f>
        <v>G9</v>
      </c>
      <c r="M66" s="8">
        <f>B89</f>
        <v>7915</v>
      </c>
      <c r="N66" s="8">
        <f t="shared" si="1"/>
        <v>2.0199190787426082</v>
      </c>
      <c r="O66" s="8">
        <f t="shared" si="2"/>
        <v>80.796763149704333</v>
      </c>
    </row>
    <row r="67" spans="1:15" x14ac:dyDescent="0.4">
      <c r="A67" t="s">
        <v>69</v>
      </c>
      <c r="B67">
        <v>40356</v>
      </c>
      <c r="K67" t="s">
        <v>46</v>
      </c>
      <c r="L67" s="8" t="str">
        <f>A77</f>
        <v>F9</v>
      </c>
      <c r="M67" s="8">
        <f>B77</f>
        <v>5572</v>
      </c>
      <c r="N67" s="8">
        <f t="shared" si="1"/>
        <v>0.97816904539593619</v>
      </c>
      <c r="O67" s="8">
        <f t="shared" si="2"/>
        <v>39.126761815837448</v>
      </c>
    </row>
    <row r="68" spans="1:15" x14ac:dyDescent="0.4">
      <c r="A68" t="s">
        <v>77</v>
      </c>
      <c r="B68">
        <v>4367</v>
      </c>
      <c r="K68" t="s">
        <v>45</v>
      </c>
      <c r="L68" s="8" t="str">
        <f>A65</f>
        <v>E9</v>
      </c>
      <c r="M68" s="8">
        <f>B65</f>
        <v>4333</v>
      </c>
      <c r="N68" s="8">
        <f t="shared" si="1"/>
        <v>0.42728202392067938</v>
      </c>
      <c r="O68" s="8">
        <f t="shared" si="2"/>
        <v>17.091280956827177</v>
      </c>
    </row>
    <row r="69" spans="1:15" x14ac:dyDescent="0.4">
      <c r="A69" t="s">
        <v>97</v>
      </c>
      <c r="B69">
        <v>3617</v>
      </c>
      <c r="K69" t="s">
        <v>44</v>
      </c>
      <c r="L69" s="8" t="str">
        <f>A53</f>
        <v>D9</v>
      </c>
      <c r="M69" s="8">
        <f>B53</f>
        <v>3994</v>
      </c>
      <c r="N69" s="8">
        <f t="shared" si="1"/>
        <v>0.2765550664710329</v>
      </c>
      <c r="O69" s="8">
        <f t="shared" si="2"/>
        <v>11.062202658841315</v>
      </c>
    </row>
    <row r="70" spans="1:15" x14ac:dyDescent="0.4">
      <c r="A70" t="s">
        <v>98</v>
      </c>
      <c r="B70">
        <v>5258</v>
      </c>
      <c r="K70" t="s">
        <v>43</v>
      </c>
      <c r="L70" s="8" t="str">
        <f>A41</f>
        <v>C9</v>
      </c>
      <c r="M70" s="8">
        <f>B41</f>
        <v>3869</v>
      </c>
      <c r="N70" s="8">
        <f t="shared" si="1"/>
        <v>0.22097727980080922</v>
      </c>
      <c r="O70" s="8">
        <f t="shared" si="2"/>
        <v>8.8390911920323685</v>
      </c>
    </row>
    <row r="71" spans="1:15" x14ac:dyDescent="0.4">
      <c r="A71" t="s">
        <v>99</v>
      </c>
      <c r="B71">
        <v>38907</v>
      </c>
      <c r="K71" t="s">
        <v>42</v>
      </c>
      <c r="L71" s="8" t="str">
        <f>A29</f>
        <v>B9</v>
      </c>
      <c r="M71" s="8">
        <f>B29</f>
        <v>4096</v>
      </c>
      <c r="N71" s="8">
        <f t="shared" si="1"/>
        <v>0.32190654039393535</v>
      </c>
      <c r="O71" s="8">
        <f t="shared" si="2"/>
        <v>12.876261615757414</v>
      </c>
    </row>
    <row r="72" spans="1:15" x14ac:dyDescent="0.4">
      <c r="A72" t="s">
        <v>14</v>
      </c>
      <c r="B72">
        <v>3484</v>
      </c>
      <c r="K72" t="s">
        <v>41</v>
      </c>
      <c r="L72" s="8" t="str">
        <f>A17</f>
        <v>A9</v>
      </c>
      <c r="M72" s="8">
        <f>B17</f>
        <v>3860</v>
      </c>
      <c r="N72" s="8">
        <f t="shared" si="1"/>
        <v>0.21697567916055313</v>
      </c>
      <c r="O72" s="8">
        <f t="shared" si="2"/>
        <v>8.6790271664221255</v>
      </c>
    </row>
    <row r="73" spans="1:15" x14ac:dyDescent="0.4">
      <c r="A73" t="s">
        <v>22</v>
      </c>
      <c r="B73">
        <v>4557</v>
      </c>
      <c r="K73" t="s">
        <v>49</v>
      </c>
      <c r="L73" s="8" t="str">
        <f>A18</f>
        <v>A10</v>
      </c>
      <c r="M73" s="8">
        <f>B18</f>
        <v>3612</v>
      </c>
      <c r="N73" s="8">
        <f t="shared" si="1"/>
        <v>0.1067093504068294</v>
      </c>
      <c r="O73" s="8">
        <f t="shared" si="2"/>
        <v>4.2683740162731763</v>
      </c>
    </row>
    <row r="74" spans="1:15" x14ac:dyDescent="0.4">
      <c r="A74" t="s">
        <v>32</v>
      </c>
      <c r="B74">
        <v>4584</v>
      </c>
      <c r="K74" t="s">
        <v>50</v>
      </c>
      <c r="L74" s="8" t="str">
        <f>A30</f>
        <v>B10</v>
      </c>
      <c r="M74" s="8">
        <f>B30</f>
        <v>3514</v>
      </c>
      <c r="N74" s="8">
        <f t="shared" ref="N74:N96" si="4">(M74-I$15)/2249.1</f>
        <v>6.3136365657374058E-2</v>
      </c>
      <c r="O74" s="8">
        <f t="shared" ref="O74:O96" si="5">N74*40</f>
        <v>2.5254546262949624</v>
      </c>
    </row>
    <row r="75" spans="1:15" x14ac:dyDescent="0.4">
      <c r="A75" t="s">
        <v>30</v>
      </c>
      <c r="B75">
        <v>3655</v>
      </c>
      <c r="K75" t="s">
        <v>51</v>
      </c>
      <c r="L75" s="8" t="str">
        <f>A42</f>
        <v>C10</v>
      </c>
      <c r="M75" s="8">
        <f>B42</f>
        <v>3307</v>
      </c>
      <c r="N75" s="8">
        <f t="shared" si="4"/>
        <v>-2.8900449068516295E-2</v>
      </c>
      <c r="O75" s="8">
        <f t="shared" si="5"/>
        <v>-1.1560179627406517</v>
      </c>
    </row>
    <row r="76" spans="1:15" x14ac:dyDescent="0.4">
      <c r="A76" t="s">
        <v>46</v>
      </c>
      <c r="B76">
        <v>46360</v>
      </c>
      <c r="K76" t="s">
        <v>52</v>
      </c>
      <c r="L76" t="str">
        <f>A54</f>
        <v>D10</v>
      </c>
      <c r="M76">
        <f>B54</f>
        <v>3387</v>
      </c>
      <c r="N76" s="8">
        <f t="shared" si="4"/>
        <v>6.6693344004268374E-3</v>
      </c>
      <c r="O76" s="8">
        <f t="shared" si="5"/>
        <v>0.26677337601707352</v>
      </c>
    </row>
    <row r="77" spans="1:15" x14ac:dyDescent="0.4">
      <c r="A77" t="s">
        <v>54</v>
      </c>
      <c r="B77">
        <v>5572</v>
      </c>
      <c r="K77" t="s">
        <v>53</v>
      </c>
      <c r="L77" t="str">
        <f>A66</f>
        <v>E10</v>
      </c>
      <c r="M77">
        <f>B66</f>
        <v>3350</v>
      </c>
      <c r="N77" s="8">
        <f t="shared" si="4"/>
        <v>-9.7816904539593623E-3</v>
      </c>
      <c r="O77" s="8">
        <f t="shared" si="5"/>
        <v>-0.39126761815837452</v>
      </c>
    </row>
    <row r="78" spans="1:15" x14ac:dyDescent="0.4">
      <c r="A78" t="s">
        <v>62</v>
      </c>
      <c r="B78">
        <v>3649</v>
      </c>
      <c r="K78" t="s">
        <v>54</v>
      </c>
      <c r="L78" t="str">
        <f>A78</f>
        <v>F10</v>
      </c>
      <c r="M78">
        <f>B78</f>
        <v>3649</v>
      </c>
      <c r="N78" s="8">
        <f t="shared" si="4"/>
        <v>0.12316037526121561</v>
      </c>
      <c r="O78" s="8">
        <f t="shared" si="5"/>
        <v>4.9264150104486246</v>
      </c>
    </row>
    <row r="79" spans="1:15" x14ac:dyDescent="0.4">
      <c r="A79" t="s">
        <v>70</v>
      </c>
      <c r="B79">
        <v>31454</v>
      </c>
      <c r="K79" t="s">
        <v>55</v>
      </c>
      <c r="L79" t="str">
        <f>A90</f>
        <v>G10</v>
      </c>
      <c r="M79">
        <f>B90</f>
        <v>4895</v>
      </c>
      <c r="N79" s="8">
        <f t="shared" si="4"/>
        <v>0.67715975279000495</v>
      </c>
      <c r="O79" s="8">
        <f t="shared" si="5"/>
        <v>27.086390111600199</v>
      </c>
    </row>
    <row r="80" spans="1:15" x14ac:dyDescent="0.4">
      <c r="A80" t="s">
        <v>78</v>
      </c>
      <c r="B80">
        <v>4005</v>
      </c>
      <c r="K80" t="s">
        <v>56</v>
      </c>
      <c r="L80" t="str">
        <f>A102</f>
        <v>H10</v>
      </c>
      <c r="M80">
        <f>B102</f>
        <v>7267</v>
      </c>
      <c r="N80" s="8">
        <f t="shared" si="4"/>
        <v>1.7318038326441689</v>
      </c>
      <c r="O80" s="8">
        <f t="shared" si="5"/>
        <v>69.27215330576675</v>
      </c>
    </row>
    <row r="81" spans="1:15" x14ac:dyDescent="0.4">
      <c r="A81" t="s">
        <v>100</v>
      </c>
      <c r="B81">
        <v>3372</v>
      </c>
      <c r="K81" t="s">
        <v>64</v>
      </c>
      <c r="L81" t="str">
        <f>A103</f>
        <v>H11</v>
      </c>
      <c r="M81">
        <f>B103</f>
        <v>8991</v>
      </c>
      <c r="N81" s="8">
        <f t="shared" si="4"/>
        <v>2.4983326663998935</v>
      </c>
      <c r="O81" s="8">
        <f t="shared" si="5"/>
        <v>99.933306655995736</v>
      </c>
    </row>
    <row r="82" spans="1:15" x14ac:dyDescent="0.4">
      <c r="A82" t="s">
        <v>101</v>
      </c>
      <c r="B82">
        <v>8378</v>
      </c>
      <c r="K82" t="s">
        <v>63</v>
      </c>
      <c r="L82" t="str">
        <f>A91</f>
        <v>G11</v>
      </c>
      <c r="M82">
        <f>B91</f>
        <v>15871</v>
      </c>
      <c r="N82" s="8">
        <f t="shared" si="4"/>
        <v>5.5573340447290027</v>
      </c>
      <c r="O82" s="8">
        <f t="shared" si="5"/>
        <v>222.29336178916012</v>
      </c>
    </row>
    <row r="83" spans="1:15" x14ac:dyDescent="0.4">
      <c r="A83" t="s">
        <v>102</v>
      </c>
      <c r="B83">
        <v>46760</v>
      </c>
      <c r="K83" t="s">
        <v>62</v>
      </c>
      <c r="L83" t="str">
        <f>A79</f>
        <v>F11</v>
      </c>
      <c r="M83">
        <f>B79</f>
        <v>31454</v>
      </c>
      <c r="N83" s="8">
        <f t="shared" si="4"/>
        <v>12.485883242185764</v>
      </c>
      <c r="O83" s="8">
        <f t="shared" si="5"/>
        <v>499.43532968743057</v>
      </c>
    </row>
    <row r="84" spans="1:15" x14ac:dyDescent="0.4">
      <c r="A84" t="s">
        <v>15</v>
      </c>
      <c r="B84">
        <v>3315</v>
      </c>
      <c r="K84" t="s">
        <v>61</v>
      </c>
      <c r="L84" t="str">
        <f>A67</f>
        <v>E11</v>
      </c>
      <c r="M84">
        <f>B67</f>
        <v>40356</v>
      </c>
      <c r="N84" s="8">
        <f t="shared" si="4"/>
        <v>16.443910897692412</v>
      </c>
      <c r="O84" s="8">
        <f t="shared" si="5"/>
        <v>657.75643590769641</v>
      </c>
    </row>
    <row r="85" spans="1:15" x14ac:dyDescent="0.4">
      <c r="A85" t="s">
        <v>23</v>
      </c>
      <c r="B85">
        <v>3540</v>
      </c>
      <c r="K85" t="s">
        <v>60</v>
      </c>
      <c r="L85" t="str">
        <f>A55</f>
        <v>D11</v>
      </c>
      <c r="M85">
        <f>B55</f>
        <v>35739</v>
      </c>
      <c r="N85" s="8">
        <f t="shared" si="4"/>
        <v>14.391089769241031</v>
      </c>
      <c r="O85" s="8">
        <f t="shared" si="5"/>
        <v>575.64359076964126</v>
      </c>
    </row>
    <row r="86" spans="1:15" x14ac:dyDescent="0.4">
      <c r="A86" t="s">
        <v>31</v>
      </c>
      <c r="B86">
        <v>4201</v>
      </c>
      <c r="K86" t="s">
        <v>59</v>
      </c>
      <c r="L86" t="str">
        <f>A43</f>
        <v>C11</v>
      </c>
      <c r="M86">
        <f>B43</f>
        <v>21917</v>
      </c>
      <c r="N86" s="8">
        <f t="shared" si="4"/>
        <v>8.2455204303943805</v>
      </c>
      <c r="O86" s="8">
        <f t="shared" si="5"/>
        <v>329.82081721577521</v>
      </c>
    </row>
    <row r="87" spans="1:15" x14ac:dyDescent="0.4">
      <c r="A87" t="s">
        <v>39</v>
      </c>
      <c r="B87">
        <v>3684</v>
      </c>
      <c r="K87" t="s">
        <v>58</v>
      </c>
      <c r="L87" t="str">
        <f>A31</f>
        <v>B11</v>
      </c>
      <c r="M87">
        <f>B31</f>
        <v>10734</v>
      </c>
      <c r="N87" s="8">
        <f t="shared" si="4"/>
        <v>3.2733093237294919</v>
      </c>
      <c r="O87" s="8">
        <f t="shared" si="5"/>
        <v>130.93237294917967</v>
      </c>
    </row>
    <row r="88" spans="1:15" x14ac:dyDescent="0.4">
      <c r="A88" t="s">
        <v>47</v>
      </c>
      <c r="B88">
        <v>42775</v>
      </c>
      <c r="K88" t="s">
        <v>57</v>
      </c>
      <c r="L88" t="str">
        <f>A19</f>
        <v>A11</v>
      </c>
      <c r="M88">
        <f>B19</f>
        <v>6934</v>
      </c>
      <c r="N88" s="8">
        <f t="shared" si="4"/>
        <v>1.5837446089546932</v>
      </c>
      <c r="O88" s="8">
        <f t="shared" si="5"/>
        <v>63.349784358187726</v>
      </c>
    </row>
    <row r="89" spans="1:15" x14ac:dyDescent="0.4">
      <c r="A89" t="s">
        <v>55</v>
      </c>
      <c r="B89">
        <v>7915</v>
      </c>
      <c r="K89" t="s">
        <v>65</v>
      </c>
      <c r="L89" t="str">
        <f>A20</f>
        <v>A12</v>
      </c>
      <c r="M89">
        <f>B20</f>
        <v>5025</v>
      </c>
      <c r="N89" s="8">
        <f t="shared" si="4"/>
        <v>0.73496065092703755</v>
      </c>
      <c r="O89" s="8">
        <f t="shared" si="5"/>
        <v>29.398426037081503</v>
      </c>
    </row>
    <row r="90" spans="1:15" x14ac:dyDescent="0.4">
      <c r="A90" t="s">
        <v>63</v>
      </c>
      <c r="B90">
        <v>4895</v>
      </c>
      <c r="K90" t="s">
        <v>66</v>
      </c>
      <c r="L90" t="str">
        <f>A32</f>
        <v>B12</v>
      </c>
      <c r="M90">
        <f>B32</f>
        <v>4491</v>
      </c>
      <c r="N90" s="8">
        <f t="shared" si="4"/>
        <v>0.49753234627184206</v>
      </c>
      <c r="O90" s="8">
        <f t="shared" si="5"/>
        <v>19.901293850873682</v>
      </c>
    </row>
    <row r="91" spans="1:15" x14ac:dyDescent="0.4">
      <c r="A91" t="s">
        <v>71</v>
      </c>
      <c r="B91">
        <v>15871</v>
      </c>
      <c r="K91" t="s">
        <v>67</v>
      </c>
      <c r="L91" t="str">
        <f>A44</f>
        <v>C12</v>
      </c>
      <c r="M91">
        <f>B44</f>
        <v>4180</v>
      </c>
      <c r="N91" s="8">
        <f t="shared" si="4"/>
        <v>0.35925481303632567</v>
      </c>
      <c r="O91" s="8">
        <f t="shared" si="5"/>
        <v>14.370192521453028</v>
      </c>
    </row>
    <row r="92" spans="1:15" x14ac:dyDescent="0.4">
      <c r="A92" t="s">
        <v>79</v>
      </c>
      <c r="B92">
        <v>3717</v>
      </c>
      <c r="K92" t="s">
        <v>68</v>
      </c>
      <c r="L92" t="str">
        <f>A56</f>
        <v>D12</v>
      </c>
      <c r="M92">
        <f>B56</f>
        <v>4236</v>
      </c>
      <c r="N92" s="8">
        <f t="shared" si="4"/>
        <v>0.38415366146458585</v>
      </c>
      <c r="O92" s="8">
        <f t="shared" si="5"/>
        <v>15.366146458583433</v>
      </c>
    </row>
    <row r="93" spans="1:15" x14ac:dyDescent="0.4">
      <c r="A93" t="s">
        <v>103</v>
      </c>
      <c r="B93">
        <v>3327</v>
      </c>
      <c r="K93" t="s">
        <v>69</v>
      </c>
      <c r="L93" t="str">
        <f>A68</f>
        <v>E12</v>
      </c>
      <c r="M93">
        <f>B68</f>
        <v>4367</v>
      </c>
      <c r="N93" s="8">
        <f t="shared" si="4"/>
        <v>0.44239918189498023</v>
      </c>
      <c r="O93" s="8">
        <f t="shared" si="5"/>
        <v>17.695967275799209</v>
      </c>
    </row>
    <row r="94" spans="1:15" x14ac:dyDescent="0.4">
      <c r="A94" t="s">
        <v>104</v>
      </c>
      <c r="B94">
        <v>15769</v>
      </c>
      <c r="K94" t="s">
        <v>70</v>
      </c>
      <c r="L94" t="str">
        <f>A80</f>
        <v>F12</v>
      </c>
      <c r="M94">
        <f>B80</f>
        <v>4005</v>
      </c>
      <c r="N94" s="8">
        <f t="shared" si="4"/>
        <v>0.28144591169801253</v>
      </c>
      <c r="O94" s="8">
        <f t="shared" si="5"/>
        <v>11.257836467920502</v>
      </c>
    </row>
    <row r="95" spans="1:15" x14ac:dyDescent="0.4">
      <c r="A95" t="s">
        <v>105</v>
      </c>
      <c r="B95">
        <v>35202</v>
      </c>
      <c r="K95" t="s">
        <v>71</v>
      </c>
      <c r="L95" t="str">
        <f>A92</f>
        <v>G12</v>
      </c>
      <c r="M95">
        <f>B92</f>
        <v>3717</v>
      </c>
      <c r="N95" s="8">
        <f t="shared" si="4"/>
        <v>0.15339469120981727</v>
      </c>
      <c r="O95" s="8">
        <f t="shared" si="5"/>
        <v>6.1357876483926912</v>
      </c>
    </row>
    <row r="96" spans="1:15" x14ac:dyDescent="0.4">
      <c r="A96" t="s">
        <v>16</v>
      </c>
      <c r="B96">
        <v>3341</v>
      </c>
      <c r="K96" t="s">
        <v>72</v>
      </c>
      <c r="L96" t="str">
        <f>A104</f>
        <v>H12</v>
      </c>
      <c r="M96">
        <f>B104</f>
        <v>3549</v>
      </c>
      <c r="N96" s="8">
        <f t="shared" si="4"/>
        <v>7.8698145925036683E-2</v>
      </c>
      <c r="O96" s="8">
        <f t="shared" si="5"/>
        <v>3.1479258370014671</v>
      </c>
    </row>
    <row r="97" spans="1:2" x14ac:dyDescent="0.4">
      <c r="A97" t="s">
        <v>24</v>
      </c>
      <c r="B97">
        <v>3344</v>
      </c>
    </row>
    <row r="98" spans="1:2" x14ac:dyDescent="0.4">
      <c r="A98" t="s">
        <v>33</v>
      </c>
      <c r="B98">
        <v>4119</v>
      </c>
    </row>
    <row r="99" spans="1:2" x14ac:dyDescent="0.4">
      <c r="A99" t="s">
        <v>40</v>
      </c>
      <c r="B99">
        <v>4474</v>
      </c>
    </row>
    <row r="100" spans="1:2" x14ac:dyDescent="0.4">
      <c r="A100" t="s">
        <v>48</v>
      </c>
      <c r="B100">
        <v>24622</v>
      </c>
    </row>
    <row r="101" spans="1:2" x14ac:dyDescent="0.4">
      <c r="A101" t="s">
        <v>56</v>
      </c>
      <c r="B101">
        <v>11912</v>
      </c>
    </row>
    <row r="102" spans="1:2" x14ac:dyDescent="0.4">
      <c r="A102" t="s">
        <v>64</v>
      </c>
      <c r="B102">
        <v>7267</v>
      </c>
    </row>
    <row r="103" spans="1:2" x14ac:dyDescent="0.4">
      <c r="A103" t="s">
        <v>72</v>
      </c>
      <c r="B103">
        <v>8991</v>
      </c>
    </row>
    <row r="104" spans="1:2" x14ac:dyDescent="0.4">
      <c r="A104" t="s">
        <v>80</v>
      </c>
      <c r="B104">
        <v>3549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topLeftCell="A7"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17891</v>
      </c>
      <c r="D2">
        <v>3351</v>
      </c>
      <c r="E2">
        <v>4528</v>
      </c>
      <c r="F2">
        <v>4131</v>
      </c>
      <c r="G2">
        <v>47104</v>
      </c>
      <c r="H2">
        <v>42943</v>
      </c>
      <c r="I2">
        <v>3431</v>
      </c>
      <c r="J2">
        <v>3890</v>
      </c>
      <c r="K2">
        <v>3872</v>
      </c>
      <c r="L2">
        <v>3696</v>
      </c>
      <c r="M2">
        <v>6920</v>
      </c>
      <c r="N2">
        <v>5097</v>
      </c>
      <c r="O2">
        <v>37020</v>
      </c>
      <c r="P2">
        <v>3366</v>
      </c>
      <c r="Q2">
        <v>5453</v>
      </c>
      <c r="R2">
        <v>3989</v>
      </c>
      <c r="S2">
        <v>31411</v>
      </c>
      <c r="T2">
        <v>28831</v>
      </c>
      <c r="U2">
        <v>3366</v>
      </c>
      <c r="V2">
        <v>4841</v>
      </c>
      <c r="W2">
        <v>4124</v>
      </c>
      <c r="X2">
        <v>3469</v>
      </c>
      <c r="Y2">
        <v>10542</v>
      </c>
      <c r="Z2">
        <v>4399</v>
      </c>
      <c r="AA2">
        <v>21575</v>
      </c>
      <c r="AB2">
        <v>3344</v>
      </c>
      <c r="AC2">
        <v>6925</v>
      </c>
      <c r="AD2">
        <v>4000</v>
      </c>
      <c r="AE2">
        <v>13064</v>
      </c>
      <c r="AF2">
        <v>13803</v>
      </c>
      <c r="AG2">
        <v>3363</v>
      </c>
      <c r="AH2">
        <v>6033</v>
      </c>
      <c r="AI2">
        <v>3853</v>
      </c>
      <c r="AJ2">
        <v>3370</v>
      </c>
      <c r="AK2">
        <v>21440</v>
      </c>
      <c r="AL2">
        <v>4155</v>
      </c>
      <c r="AM2">
        <v>3413</v>
      </c>
      <c r="AN2">
        <v>3457</v>
      </c>
      <c r="AO2">
        <v>10650</v>
      </c>
      <c r="AP2">
        <v>3802</v>
      </c>
      <c r="AQ2">
        <v>7063</v>
      </c>
      <c r="AR2">
        <v>7521</v>
      </c>
      <c r="AS2">
        <v>3360</v>
      </c>
      <c r="AT2">
        <v>12662</v>
      </c>
      <c r="AU2">
        <v>3976</v>
      </c>
      <c r="AV2">
        <v>3336</v>
      </c>
      <c r="AW2">
        <v>34078</v>
      </c>
      <c r="AX2">
        <v>4067</v>
      </c>
      <c r="AY2">
        <v>3379</v>
      </c>
      <c r="AZ2">
        <v>3923</v>
      </c>
      <c r="BA2">
        <v>20257</v>
      </c>
      <c r="BB2">
        <v>3591</v>
      </c>
      <c r="BC2">
        <v>5194</v>
      </c>
      <c r="BD2">
        <v>5747</v>
      </c>
      <c r="BE2">
        <v>3419</v>
      </c>
      <c r="BF2">
        <v>36044</v>
      </c>
      <c r="BG2">
        <v>4368</v>
      </c>
      <c r="BH2">
        <v>3361</v>
      </c>
      <c r="BI2">
        <v>38994</v>
      </c>
      <c r="BJ2">
        <v>4240</v>
      </c>
      <c r="BK2">
        <v>3621</v>
      </c>
      <c r="BL2">
        <v>5154</v>
      </c>
      <c r="BM2">
        <v>37987</v>
      </c>
      <c r="BN2">
        <v>3419</v>
      </c>
      <c r="BO2">
        <v>4543</v>
      </c>
      <c r="BP2">
        <v>4521</v>
      </c>
      <c r="BQ2">
        <v>3596</v>
      </c>
      <c r="BR2">
        <v>44041</v>
      </c>
      <c r="BS2">
        <v>5545</v>
      </c>
      <c r="BT2">
        <v>3603</v>
      </c>
      <c r="BU2">
        <v>31480</v>
      </c>
      <c r="BV2">
        <v>3954</v>
      </c>
      <c r="BW2">
        <v>3401</v>
      </c>
      <c r="BX2">
        <v>8213</v>
      </c>
      <c r="BY2">
        <v>45424</v>
      </c>
      <c r="BZ2">
        <v>3348</v>
      </c>
      <c r="CA2">
        <v>3583</v>
      </c>
      <c r="CB2">
        <v>4205</v>
      </c>
      <c r="CC2">
        <v>3830</v>
      </c>
      <c r="CD2">
        <v>42369</v>
      </c>
      <c r="CE2">
        <v>7951</v>
      </c>
      <c r="CF2">
        <v>4832</v>
      </c>
      <c r="CG2">
        <v>15274</v>
      </c>
      <c r="CH2">
        <v>3715</v>
      </c>
      <c r="CI2">
        <v>3408</v>
      </c>
      <c r="CJ2">
        <v>15009</v>
      </c>
      <c r="CK2">
        <v>34793</v>
      </c>
      <c r="CL2">
        <v>3353</v>
      </c>
      <c r="CM2">
        <v>3369</v>
      </c>
      <c r="CN2">
        <v>4120</v>
      </c>
      <c r="CO2">
        <v>4524</v>
      </c>
      <c r="CP2">
        <v>23925</v>
      </c>
      <c r="CQ2">
        <v>11533</v>
      </c>
      <c r="CR2">
        <v>7002</v>
      </c>
      <c r="CS2">
        <v>8555</v>
      </c>
      <c r="CT2">
        <v>3529</v>
      </c>
    </row>
    <row r="7" spans="1:98" ht="17.350000000000001" x14ac:dyDescent="0.5">
      <c r="N7" s="4" t="s">
        <v>110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17891</v>
      </c>
      <c r="G9">
        <f>'Plate 1'!G9</f>
        <v>30</v>
      </c>
      <c r="H9" t="str">
        <f t="shared" ref="H9:I9" si="0">A9</f>
        <v>A1</v>
      </c>
      <c r="I9">
        <f t="shared" si="0"/>
        <v>17891</v>
      </c>
      <c r="K9" t="s">
        <v>82</v>
      </c>
      <c r="L9" t="str">
        <f>A10</f>
        <v>A2</v>
      </c>
      <c r="M9">
        <f>B10</f>
        <v>3351</v>
      </c>
      <c r="N9" s="8">
        <f>(M9-I$15)/2247.8</f>
        <v>-2.2243971883619536E-2</v>
      </c>
      <c r="O9">
        <f>N9*40</f>
        <v>-0.88975887534478149</v>
      </c>
    </row>
    <row r="10" spans="1:98" x14ac:dyDescent="0.4">
      <c r="A10" t="s">
        <v>83</v>
      </c>
      <c r="B10">
        <v>3351</v>
      </c>
      <c r="G10">
        <f>'Plate 1'!G10</f>
        <v>15</v>
      </c>
      <c r="H10" t="str">
        <f>A21</f>
        <v>B1</v>
      </c>
      <c r="I10">
        <f>B21</f>
        <v>37020</v>
      </c>
      <c r="K10" t="s">
        <v>85</v>
      </c>
      <c r="L10" t="str">
        <f>A22</f>
        <v>B2</v>
      </c>
      <c r="M10">
        <f>B22</f>
        <v>3366</v>
      </c>
      <c r="N10" s="8">
        <f t="shared" ref="N10:N73" si="1">(M10-I$15)/2247.8</f>
        <v>-1.5570780318533676E-2</v>
      </c>
      <c r="O10">
        <f t="shared" ref="O10:O73" si="2">N10*40</f>
        <v>-0.62283121274134701</v>
      </c>
    </row>
    <row r="11" spans="1:98" x14ac:dyDescent="0.4">
      <c r="A11" t="s">
        <v>84</v>
      </c>
      <c r="B11">
        <v>4528</v>
      </c>
      <c r="G11">
        <f>'Plate 1'!G11</f>
        <v>7.5</v>
      </c>
      <c r="H11" t="str">
        <f>A33</f>
        <v>C1</v>
      </c>
      <c r="I11">
        <f>B33</f>
        <v>21575</v>
      </c>
      <c r="K11" t="s">
        <v>88</v>
      </c>
      <c r="L11" t="str">
        <f>A34</f>
        <v>C2</v>
      </c>
      <c r="M11">
        <f>B34</f>
        <v>3344</v>
      </c>
      <c r="N11" s="8">
        <f t="shared" si="1"/>
        <v>-2.5358127947326274E-2</v>
      </c>
      <c r="O11">
        <f t="shared" si="2"/>
        <v>-1.014325117893051</v>
      </c>
    </row>
    <row r="12" spans="1:98" x14ac:dyDescent="0.4">
      <c r="A12" t="s">
        <v>9</v>
      </c>
      <c r="B12">
        <v>4131</v>
      </c>
      <c r="G12">
        <f>'Plate 1'!G12</f>
        <v>1.875</v>
      </c>
      <c r="H12" t="str">
        <f>A45</f>
        <v>D1</v>
      </c>
      <c r="I12">
        <f>B45</f>
        <v>3413</v>
      </c>
      <c r="K12" t="s">
        <v>91</v>
      </c>
      <c r="L12" t="str">
        <f>A46</f>
        <v>D2</v>
      </c>
      <c r="M12">
        <f>B46</f>
        <v>3457</v>
      </c>
      <c r="N12" s="8">
        <f t="shared" si="1"/>
        <v>2.4913248509653881E-2</v>
      </c>
      <c r="O12">
        <f t="shared" si="2"/>
        <v>0.99652994038615517</v>
      </c>
    </row>
    <row r="13" spans="1:98" x14ac:dyDescent="0.4">
      <c r="A13" t="s">
        <v>17</v>
      </c>
      <c r="B13">
        <v>47104</v>
      </c>
      <c r="G13">
        <f>'Plate 1'!G13</f>
        <v>0.46875</v>
      </c>
      <c r="H13" t="str">
        <f>A57</f>
        <v>E1</v>
      </c>
      <c r="I13">
        <f>B57</f>
        <v>3379</v>
      </c>
      <c r="K13" t="s">
        <v>94</v>
      </c>
      <c r="L13" t="str">
        <f>A58</f>
        <v>E2</v>
      </c>
      <c r="M13">
        <f>B58</f>
        <v>3923</v>
      </c>
      <c r="N13" s="8">
        <f t="shared" si="1"/>
        <v>0.23222706646498797</v>
      </c>
      <c r="O13">
        <f t="shared" si="2"/>
        <v>9.2890826585995185</v>
      </c>
    </row>
    <row r="14" spans="1:98" x14ac:dyDescent="0.4">
      <c r="A14" t="s">
        <v>25</v>
      </c>
      <c r="B14">
        <v>42943</v>
      </c>
      <c r="G14">
        <f>'Plate 1'!G14</f>
        <v>0.1171875</v>
      </c>
      <c r="H14" t="str">
        <f>A69</f>
        <v>F1</v>
      </c>
      <c r="I14">
        <f>B69</f>
        <v>3621</v>
      </c>
      <c r="K14" t="s">
        <v>97</v>
      </c>
      <c r="L14" t="str">
        <f>A70</f>
        <v>F2</v>
      </c>
      <c r="M14">
        <f>B70</f>
        <v>5154</v>
      </c>
      <c r="N14" s="8">
        <f t="shared" si="1"/>
        <v>0.77987365423970101</v>
      </c>
      <c r="O14">
        <f t="shared" si="2"/>
        <v>31.194946169588039</v>
      </c>
    </row>
    <row r="15" spans="1:98" x14ac:dyDescent="0.4">
      <c r="A15" t="s">
        <v>34</v>
      </c>
      <c r="B15">
        <v>3431</v>
      </c>
      <c r="G15">
        <f>'Plate 1'!G15</f>
        <v>0</v>
      </c>
      <c r="H15" t="str">
        <f>A81</f>
        <v>G1</v>
      </c>
      <c r="I15">
        <f>B81</f>
        <v>3401</v>
      </c>
      <c r="K15" t="s">
        <v>100</v>
      </c>
      <c r="L15" t="str">
        <f>A82</f>
        <v>G2</v>
      </c>
      <c r="M15">
        <f>B82</f>
        <v>8213</v>
      </c>
      <c r="N15" s="8">
        <f t="shared" si="1"/>
        <v>2.1407598540795441</v>
      </c>
      <c r="O15">
        <f t="shared" si="2"/>
        <v>85.630394163181762</v>
      </c>
    </row>
    <row r="16" spans="1:98" x14ac:dyDescent="0.4">
      <c r="A16" t="s">
        <v>41</v>
      </c>
      <c r="B16">
        <v>3890</v>
      </c>
      <c r="H16" t="s">
        <v>119</v>
      </c>
      <c r="I16">
        <f>SLOPE(I10:I15, G10:G15)</f>
        <v>2342.0886884231008</v>
      </c>
      <c r="K16" t="s">
        <v>103</v>
      </c>
      <c r="L16" t="str">
        <f>A94</f>
        <v>H2</v>
      </c>
      <c r="M16">
        <f>B94</f>
        <v>15009</v>
      </c>
      <c r="N16" s="8">
        <f t="shared" si="1"/>
        <v>5.1641605125011116</v>
      </c>
      <c r="O16">
        <f t="shared" si="2"/>
        <v>206.56642050004447</v>
      </c>
    </row>
    <row r="17" spans="1:15" x14ac:dyDescent="0.4">
      <c r="A17" t="s">
        <v>49</v>
      </c>
      <c r="B17">
        <v>3872</v>
      </c>
      <c r="K17" t="s">
        <v>104</v>
      </c>
      <c r="L17" t="str">
        <f>A95</f>
        <v>H3</v>
      </c>
      <c r="M17">
        <f>B95</f>
        <v>34793</v>
      </c>
      <c r="N17" s="8">
        <f t="shared" si="1"/>
        <v>13.965655307411691</v>
      </c>
      <c r="O17">
        <f t="shared" si="2"/>
        <v>558.62621229646766</v>
      </c>
    </row>
    <row r="18" spans="1:15" x14ac:dyDescent="0.4">
      <c r="A18" t="s">
        <v>57</v>
      </c>
      <c r="B18">
        <v>3696</v>
      </c>
      <c r="K18" t="s">
        <v>101</v>
      </c>
      <c r="L18" t="str">
        <f>A83</f>
        <v>G3</v>
      </c>
      <c r="M18">
        <f>B83</f>
        <v>45424</v>
      </c>
      <c r="N18" s="8">
        <f t="shared" si="1"/>
        <v>18.695168609306876</v>
      </c>
      <c r="O18">
        <f t="shared" si="2"/>
        <v>747.80674437227503</v>
      </c>
    </row>
    <row r="19" spans="1:15" x14ac:dyDescent="0.4">
      <c r="A19" t="s">
        <v>65</v>
      </c>
      <c r="B19">
        <v>6920</v>
      </c>
      <c r="K19" t="s">
        <v>98</v>
      </c>
      <c r="L19" t="str">
        <f>A71</f>
        <v>F3</v>
      </c>
      <c r="M19">
        <f>B71</f>
        <v>37987</v>
      </c>
      <c r="N19" s="8">
        <f t="shared" si="1"/>
        <v>15.386600231337306</v>
      </c>
      <c r="O19">
        <f t="shared" si="2"/>
        <v>615.46400925349224</v>
      </c>
    </row>
    <row r="20" spans="1:15" x14ac:dyDescent="0.4">
      <c r="A20" t="s">
        <v>73</v>
      </c>
      <c r="B20">
        <v>5097</v>
      </c>
      <c r="K20" t="s">
        <v>95</v>
      </c>
      <c r="L20" t="str">
        <f>A59</f>
        <v>E3</v>
      </c>
      <c r="M20">
        <f>B59</f>
        <v>20257</v>
      </c>
      <c r="N20" s="8">
        <f t="shared" si="1"/>
        <v>7.498887801405818</v>
      </c>
      <c r="O20">
        <f t="shared" si="2"/>
        <v>299.95551205623269</v>
      </c>
    </row>
    <row r="21" spans="1:15" x14ac:dyDescent="0.4">
      <c r="A21" t="s">
        <v>85</v>
      </c>
      <c r="B21">
        <v>37020</v>
      </c>
      <c r="K21" t="s">
        <v>92</v>
      </c>
      <c r="L21" t="str">
        <f>A47</f>
        <v>D3</v>
      </c>
      <c r="M21">
        <f>B47</f>
        <v>10650</v>
      </c>
      <c r="N21" s="8">
        <f t="shared" si="1"/>
        <v>3.2249310436871603</v>
      </c>
      <c r="O21">
        <f t="shared" si="2"/>
        <v>128.99724174748641</v>
      </c>
    </row>
    <row r="22" spans="1:15" x14ac:dyDescent="0.4">
      <c r="A22" t="s">
        <v>86</v>
      </c>
      <c r="B22">
        <v>3366</v>
      </c>
      <c r="K22" t="s">
        <v>89</v>
      </c>
      <c r="L22" t="str">
        <f>A35</f>
        <v>C3</v>
      </c>
      <c r="M22">
        <f>B35</f>
        <v>6925</v>
      </c>
      <c r="N22" s="8">
        <f t="shared" si="1"/>
        <v>1.567755138357505</v>
      </c>
      <c r="O22">
        <f t="shared" si="2"/>
        <v>62.710205534300201</v>
      </c>
    </row>
    <row r="23" spans="1:15" x14ac:dyDescent="0.4">
      <c r="A23" t="s">
        <v>87</v>
      </c>
      <c r="B23">
        <v>5453</v>
      </c>
      <c r="K23" t="s">
        <v>86</v>
      </c>
      <c r="L23" t="str">
        <f>A23</f>
        <v>B3</v>
      </c>
      <c r="M23">
        <f>B23</f>
        <v>5453</v>
      </c>
      <c r="N23" s="8">
        <f t="shared" si="1"/>
        <v>0.91289260610374579</v>
      </c>
      <c r="O23">
        <f t="shared" si="2"/>
        <v>36.515704244149831</v>
      </c>
    </row>
    <row r="24" spans="1:15" x14ac:dyDescent="0.4">
      <c r="A24" t="s">
        <v>10</v>
      </c>
      <c r="B24">
        <v>3989</v>
      </c>
      <c r="K24" t="s">
        <v>83</v>
      </c>
      <c r="L24" t="str">
        <f>A11</f>
        <v>A3</v>
      </c>
      <c r="M24">
        <f>B11</f>
        <v>4528</v>
      </c>
      <c r="N24" s="8">
        <f t="shared" si="1"/>
        <v>0.50137912625678438</v>
      </c>
      <c r="O24">
        <f t="shared" si="2"/>
        <v>20.055165050271377</v>
      </c>
    </row>
    <row r="25" spans="1:15" x14ac:dyDescent="0.4">
      <c r="A25" t="s">
        <v>18</v>
      </c>
      <c r="B25">
        <v>31411</v>
      </c>
      <c r="K25" t="s">
        <v>84</v>
      </c>
      <c r="L25" t="str">
        <f>A12</f>
        <v>A4</v>
      </c>
      <c r="M25">
        <f>B12</f>
        <v>4131</v>
      </c>
      <c r="N25" s="8">
        <f t="shared" si="1"/>
        <v>0.32476198950084523</v>
      </c>
      <c r="O25">
        <f t="shared" si="2"/>
        <v>12.99047958003381</v>
      </c>
    </row>
    <row r="26" spans="1:15" x14ac:dyDescent="0.4">
      <c r="A26" t="s">
        <v>26</v>
      </c>
      <c r="B26">
        <v>28831</v>
      </c>
      <c r="K26" t="s">
        <v>87</v>
      </c>
      <c r="L26" t="str">
        <f>A24</f>
        <v>B4</v>
      </c>
      <c r="M26">
        <f>B24</f>
        <v>3989</v>
      </c>
      <c r="N26" s="8">
        <f t="shared" si="1"/>
        <v>0.26158910935136576</v>
      </c>
      <c r="O26">
        <f t="shared" si="2"/>
        <v>10.463564374054631</v>
      </c>
    </row>
    <row r="27" spans="1:15" x14ac:dyDescent="0.4">
      <c r="A27" t="s">
        <v>35</v>
      </c>
      <c r="B27">
        <v>3366</v>
      </c>
      <c r="K27" t="s">
        <v>90</v>
      </c>
      <c r="L27" t="str">
        <f>A36</f>
        <v>C4</v>
      </c>
      <c r="M27">
        <f>B36</f>
        <v>4000</v>
      </c>
      <c r="N27" s="8">
        <f t="shared" si="1"/>
        <v>0.26648278316576207</v>
      </c>
      <c r="O27">
        <f t="shared" si="2"/>
        <v>10.659311326630483</v>
      </c>
    </row>
    <row r="28" spans="1:15" x14ac:dyDescent="0.4">
      <c r="A28" t="s">
        <v>42</v>
      </c>
      <c r="B28">
        <v>4841</v>
      </c>
      <c r="K28" t="s">
        <v>93</v>
      </c>
      <c r="L28" t="str">
        <f>A48</f>
        <v>D4</v>
      </c>
      <c r="M28">
        <f>B48</f>
        <v>3802</v>
      </c>
      <c r="N28" s="8">
        <f t="shared" si="1"/>
        <v>0.1783966545066287</v>
      </c>
      <c r="O28">
        <f t="shared" si="2"/>
        <v>7.1358661802651477</v>
      </c>
    </row>
    <row r="29" spans="1:15" x14ac:dyDescent="0.4">
      <c r="A29" t="s">
        <v>50</v>
      </c>
      <c r="B29">
        <v>4124</v>
      </c>
      <c r="K29" t="s">
        <v>96</v>
      </c>
      <c r="L29" t="str">
        <f>A60</f>
        <v>E4</v>
      </c>
      <c r="M29">
        <f>B60</f>
        <v>3591</v>
      </c>
      <c r="N29" s="8">
        <f t="shared" si="1"/>
        <v>8.4527093157754238E-2</v>
      </c>
      <c r="O29">
        <f t="shared" si="2"/>
        <v>3.3810837263101696</v>
      </c>
    </row>
    <row r="30" spans="1:15" x14ac:dyDescent="0.4">
      <c r="A30" t="s">
        <v>58</v>
      </c>
      <c r="B30">
        <v>3469</v>
      </c>
      <c r="K30" t="s">
        <v>99</v>
      </c>
      <c r="L30" t="str">
        <f>A72</f>
        <v>F4</v>
      </c>
      <c r="M30">
        <f>B72</f>
        <v>3419</v>
      </c>
      <c r="N30" s="8">
        <f t="shared" si="1"/>
        <v>8.007829878103034E-3</v>
      </c>
      <c r="O30">
        <f t="shared" si="2"/>
        <v>0.32031319512412137</v>
      </c>
    </row>
    <row r="31" spans="1:15" x14ac:dyDescent="0.4">
      <c r="A31" t="s">
        <v>66</v>
      </c>
      <c r="B31">
        <v>10542</v>
      </c>
      <c r="K31" t="s">
        <v>102</v>
      </c>
      <c r="L31" t="str">
        <f>A84</f>
        <v>G4</v>
      </c>
      <c r="M31">
        <f>B84</f>
        <v>3348</v>
      </c>
      <c r="N31" s="8">
        <f t="shared" si="1"/>
        <v>-2.357861019663671E-2</v>
      </c>
      <c r="O31">
        <f t="shared" si="2"/>
        <v>-0.94314440786546838</v>
      </c>
    </row>
    <row r="32" spans="1:15" x14ac:dyDescent="0.4">
      <c r="A32" t="s">
        <v>74</v>
      </c>
      <c r="B32">
        <v>4399</v>
      </c>
      <c r="K32" t="s">
        <v>105</v>
      </c>
      <c r="L32" t="str">
        <f>A96</f>
        <v>H4</v>
      </c>
      <c r="M32">
        <f>B96</f>
        <v>3353</v>
      </c>
      <c r="N32" s="8">
        <f t="shared" si="1"/>
        <v>-2.1354213008274756E-2</v>
      </c>
      <c r="O32">
        <f t="shared" si="2"/>
        <v>-0.85416852033099022</v>
      </c>
    </row>
    <row r="33" spans="1:15" x14ac:dyDescent="0.4">
      <c r="A33" t="s">
        <v>88</v>
      </c>
      <c r="B33">
        <v>21575</v>
      </c>
      <c r="K33" t="s">
        <v>16</v>
      </c>
      <c r="L33" t="str">
        <f>A97</f>
        <v>H5</v>
      </c>
      <c r="M33">
        <f>B97</f>
        <v>3369</v>
      </c>
      <c r="N33" s="8">
        <f t="shared" si="1"/>
        <v>-1.4236142005516504E-2</v>
      </c>
      <c r="O33">
        <f t="shared" si="2"/>
        <v>-0.56944568022066022</v>
      </c>
    </row>
    <row r="34" spans="1:15" x14ac:dyDescent="0.4">
      <c r="A34" t="s">
        <v>89</v>
      </c>
      <c r="B34">
        <v>3344</v>
      </c>
      <c r="K34" t="s">
        <v>15</v>
      </c>
      <c r="L34" t="str">
        <f>A85</f>
        <v>G5</v>
      </c>
      <c r="M34">
        <f>B85</f>
        <v>3583</v>
      </c>
      <c r="N34" s="8">
        <f t="shared" si="1"/>
        <v>8.0968057656375117E-2</v>
      </c>
      <c r="O34">
        <f t="shared" si="2"/>
        <v>3.2387223062550046</v>
      </c>
    </row>
    <row r="35" spans="1:15" x14ac:dyDescent="0.4">
      <c r="A35" t="s">
        <v>90</v>
      </c>
      <c r="B35">
        <v>6925</v>
      </c>
      <c r="K35" t="s">
        <v>14</v>
      </c>
      <c r="L35" t="str">
        <f>A73</f>
        <v>F5</v>
      </c>
      <c r="M35">
        <f>B73</f>
        <v>4543</v>
      </c>
      <c r="N35" s="8">
        <f t="shared" si="1"/>
        <v>0.50805231782187021</v>
      </c>
      <c r="O35">
        <f t="shared" si="2"/>
        <v>20.322092712874809</v>
      </c>
    </row>
    <row r="36" spans="1:15" x14ac:dyDescent="0.4">
      <c r="A36" t="s">
        <v>11</v>
      </c>
      <c r="B36">
        <v>4000</v>
      </c>
      <c r="K36" t="s">
        <v>13</v>
      </c>
      <c r="L36" t="str">
        <f>A61</f>
        <v>E5</v>
      </c>
      <c r="M36">
        <f>B61</f>
        <v>5194</v>
      </c>
      <c r="N36" s="8">
        <f t="shared" si="1"/>
        <v>0.79766883174659664</v>
      </c>
      <c r="O36">
        <f t="shared" si="2"/>
        <v>31.906753269863867</v>
      </c>
    </row>
    <row r="37" spans="1:15" x14ac:dyDescent="0.4">
      <c r="A37" t="s">
        <v>19</v>
      </c>
      <c r="B37">
        <v>13064</v>
      </c>
      <c r="K37" t="s">
        <v>12</v>
      </c>
      <c r="L37" t="str">
        <f>A49</f>
        <v>D5</v>
      </c>
      <c r="M37">
        <f>B49</f>
        <v>7063</v>
      </c>
      <c r="N37" s="8">
        <f t="shared" si="1"/>
        <v>1.6291485007562949</v>
      </c>
      <c r="O37">
        <f t="shared" si="2"/>
        <v>65.165940030251789</v>
      </c>
    </row>
    <row r="38" spans="1:15" x14ac:dyDescent="0.4">
      <c r="A38" t="s">
        <v>27</v>
      </c>
      <c r="B38">
        <v>13803</v>
      </c>
      <c r="K38" t="s">
        <v>11</v>
      </c>
      <c r="L38" t="str">
        <f>A37</f>
        <v>C5</v>
      </c>
      <c r="M38">
        <f>B37</f>
        <v>13064</v>
      </c>
      <c r="N38" s="8">
        <f t="shared" si="1"/>
        <v>4.2988700062283121</v>
      </c>
      <c r="O38">
        <f t="shared" si="2"/>
        <v>171.95480024913249</v>
      </c>
    </row>
    <row r="39" spans="1:15" x14ac:dyDescent="0.4">
      <c r="A39" t="s">
        <v>36</v>
      </c>
      <c r="B39">
        <v>3363</v>
      </c>
      <c r="K39" t="s">
        <v>10</v>
      </c>
      <c r="L39" t="str">
        <f>A25</f>
        <v>B5</v>
      </c>
      <c r="M39">
        <f>B25</f>
        <v>31411</v>
      </c>
      <c r="N39" s="8">
        <f t="shared" si="1"/>
        <v>12.461073049203664</v>
      </c>
      <c r="O39">
        <f t="shared" si="2"/>
        <v>498.44292196814655</v>
      </c>
    </row>
    <row r="40" spans="1:15" x14ac:dyDescent="0.4">
      <c r="A40" t="s">
        <v>43</v>
      </c>
      <c r="B40">
        <v>6033</v>
      </c>
      <c r="K40" t="s">
        <v>9</v>
      </c>
      <c r="L40" t="str">
        <f>A13</f>
        <v>A5</v>
      </c>
      <c r="M40">
        <f>B13</f>
        <v>47104</v>
      </c>
      <c r="N40" s="8">
        <f t="shared" si="1"/>
        <v>19.442566064596491</v>
      </c>
      <c r="O40">
        <f t="shared" si="2"/>
        <v>777.70264258385964</v>
      </c>
    </row>
    <row r="41" spans="1:15" x14ac:dyDescent="0.4">
      <c r="A41" t="s">
        <v>51</v>
      </c>
      <c r="B41">
        <v>3853</v>
      </c>
      <c r="K41" t="s">
        <v>17</v>
      </c>
      <c r="L41" t="str">
        <f>A14</f>
        <v>A6</v>
      </c>
      <c r="M41">
        <f>B14</f>
        <v>42943</v>
      </c>
      <c r="N41" s="8">
        <f t="shared" si="1"/>
        <v>17.591422724441674</v>
      </c>
      <c r="O41">
        <f t="shared" si="2"/>
        <v>703.65690897766694</v>
      </c>
    </row>
    <row r="42" spans="1:15" x14ac:dyDescent="0.4">
      <c r="A42" t="s">
        <v>59</v>
      </c>
      <c r="B42">
        <v>3370</v>
      </c>
      <c r="K42" t="s">
        <v>18</v>
      </c>
      <c r="L42" t="str">
        <f>A26</f>
        <v>B6</v>
      </c>
      <c r="M42">
        <f>B26</f>
        <v>28831</v>
      </c>
      <c r="N42" s="8">
        <f t="shared" si="1"/>
        <v>11.313284100008897</v>
      </c>
      <c r="O42">
        <f t="shared" si="2"/>
        <v>452.53136400035589</v>
      </c>
    </row>
    <row r="43" spans="1:15" x14ac:dyDescent="0.4">
      <c r="A43" t="s">
        <v>67</v>
      </c>
      <c r="B43">
        <v>21440</v>
      </c>
      <c r="K43" t="s">
        <v>19</v>
      </c>
      <c r="L43" t="str">
        <f>A38</f>
        <v>C6</v>
      </c>
      <c r="M43">
        <f>B38</f>
        <v>13803</v>
      </c>
      <c r="N43" s="8">
        <f t="shared" si="1"/>
        <v>4.6276359106682081</v>
      </c>
      <c r="O43">
        <f t="shared" si="2"/>
        <v>185.10543642672832</v>
      </c>
    </row>
    <row r="44" spans="1:15" x14ac:dyDescent="0.4">
      <c r="A44" t="s">
        <v>75</v>
      </c>
      <c r="B44">
        <v>4155</v>
      </c>
      <c r="K44" t="s">
        <v>20</v>
      </c>
      <c r="L44" t="str">
        <f>A50</f>
        <v>D6</v>
      </c>
      <c r="M44">
        <f>B50</f>
        <v>7521</v>
      </c>
      <c r="N44" s="8">
        <f t="shared" si="1"/>
        <v>1.8329032832102499</v>
      </c>
      <c r="O44">
        <f t="shared" si="2"/>
        <v>73.316131328409995</v>
      </c>
    </row>
    <row r="45" spans="1:15" x14ac:dyDescent="0.4">
      <c r="A45" t="s">
        <v>91</v>
      </c>
      <c r="B45">
        <v>3413</v>
      </c>
      <c r="K45" t="s">
        <v>21</v>
      </c>
      <c r="L45" t="str">
        <f>A62</f>
        <v>E6</v>
      </c>
      <c r="M45">
        <f>B62</f>
        <v>5747</v>
      </c>
      <c r="N45" s="8">
        <f t="shared" si="1"/>
        <v>1.0436871607794287</v>
      </c>
      <c r="O45">
        <f t="shared" si="2"/>
        <v>41.747486431177151</v>
      </c>
    </row>
    <row r="46" spans="1:15" x14ac:dyDescent="0.4">
      <c r="A46" t="s">
        <v>92</v>
      </c>
      <c r="B46">
        <v>3457</v>
      </c>
      <c r="K46" t="s">
        <v>22</v>
      </c>
      <c r="L46" t="str">
        <f>A74</f>
        <v>F6</v>
      </c>
      <c r="M46">
        <f>B74</f>
        <v>4521</v>
      </c>
      <c r="N46" s="8">
        <f t="shared" si="1"/>
        <v>0.49826497019307764</v>
      </c>
      <c r="O46">
        <f t="shared" si="2"/>
        <v>19.930598807723104</v>
      </c>
    </row>
    <row r="47" spans="1:15" x14ac:dyDescent="0.4">
      <c r="A47" t="s">
        <v>93</v>
      </c>
      <c r="B47">
        <v>10650</v>
      </c>
      <c r="K47" t="s">
        <v>23</v>
      </c>
      <c r="L47" t="str">
        <f>A86</f>
        <v>G6</v>
      </c>
      <c r="M47">
        <f>B86</f>
        <v>4205</v>
      </c>
      <c r="N47" s="8">
        <f t="shared" si="1"/>
        <v>0.35768306788860216</v>
      </c>
      <c r="O47">
        <f t="shared" si="2"/>
        <v>14.307322715544085</v>
      </c>
    </row>
    <row r="48" spans="1:15" x14ac:dyDescent="0.4">
      <c r="A48" t="s">
        <v>12</v>
      </c>
      <c r="B48">
        <v>3802</v>
      </c>
      <c r="K48" t="s">
        <v>24</v>
      </c>
      <c r="L48" t="str">
        <f>A98</f>
        <v>H6</v>
      </c>
      <c r="M48">
        <f>B98</f>
        <v>4120</v>
      </c>
      <c r="N48" s="8">
        <f t="shared" si="1"/>
        <v>0.31986831568644897</v>
      </c>
      <c r="O48">
        <f t="shared" si="2"/>
        <v>12.794732627457959</v>
      </c>
    </row>
    <row r="49" spans="1:15" x14ac:dyDescent="0.4">
      <c r="A49" t="s">
        <v>20</v>
      </c>
      <c r="B49">
        <v>7063</v>
      </c>
      <c r="K49" t="s">
        <v>33</v>
      </c>
      <c r="L49" t="str">
        <f>A99</f>
        <v>H7</v>
      </c>
      <c r="M49">
        <f>B99</f>
        <v>4524</v>
      </c>
      <c r="N49" s="8">
        <f t="shared" si="1"/>
        <v>0.49959960850609481</v>
      </c>
      <c r="O49">
        <f t="shared" si="2"/>
        <v>19.983984340243794</v>
      </c>
    </row>
    <row r="50" spans="1:15" x14ac:dyDescent="0.4">
      <c r="A50" t="s">
        <v>28</v>
      </c>
      <c r="B50">
        <v>7521</v>
      </c>
      <c r="K50" t="s">
        <v>31</v>
      </c>
      <c r="L50" t="str">
        <f>A87</f>
        <v>G7</v>
      </c>
      <c r="M50">
        <f>B87</f>
        <v>3830</v>
      </c>
      <c r="N50" s="8">
        <f t="shared" si="1"/>
        <v>0.19085327876145564</v>
      </c>
      <c r="O50">
        <f t="shared" si="2"/>
        <v>7.6341311504582254</v>
      </c>
    </row>
    <row r="51" spans="1:15" x14ac:dyDescent="0.4">
      <c r="A51" t="s">
        <v>37</v>
      </c>
      <c r="B51">
        <v>3360</v>
      </c>
      <c r="K51" t="s">
        <v>32</v>
      </c>
      <c r="L51" t="str">
        <f>A75</f>
        <v>F7</v>
      </c>
      <c r="M51">
        <f>B75</f>
        <v>3596</v>
      </c>
      <c r="N51" s="8">
        <f t="shared" si="1"/>
        <v>8.6751490346116192E-2</v>
      </c>
      <c r="O51">
        <f t="shared" si="2"/>
        <v>3.4700596138446476</v>
      </c>
    </row>
    <row r="52" spans="1:15" x14ac:dyDescent="0.4">
      <c r="A52" t="s">
        <v>44</v>
      </c>
      <c r="B52">
        <v>12662</v>
      </c>
      <c r="K52" t="s">
        <v>29</v>
      </c>
      <c r="L52" t="str">
        <f>A63</f>
        <v>E7</v>
      </c>
      <c r="M52">
        <f>B63</f>
        <v>3419</v>
      </c>
      <c r="N52" s="8">
        <f t="shared" si="1"/>
        <v>8.007829878103034E-3</v>
      </c>
      <c r="O52">
        <f t="shared" si="2"/>
        <v>0.32031319512412137</v>
      </c>
    </row>
    <row r="53" spans="1:15" x14ac:dyDescent="0.4">
      <c r="A53" t="s">
        <v>52</v>
      </c>
      <c r="B53">
        <v>3976</v>
      </c>
      <c r="K53" t="s">
        <v>28</v>
      </c>
      <c r="L53" t="str">
        <f>A51</f>
        <v>D7</v>
      </c>
      <c r="M53">
        <f>B51</f>
        <v>3360</v>
      </c>
      <c r="N53" s="8">
        <f t="shared" si="1"/>
        <v>-1.8240056944568022E-2</v>
      </c>
      <c r="O53">
        <f t="shared" si="2"/>
        <v>-0.72960227778272091</v>
      </c>
    </row>
    <row r="54" spans="1:15" x14ac:dyDescent="0.4">
      <c r="A54" t="s">
        <v>60</v>
      </c>
      <c r="B54">
        <v>3336</v>
      </c>
      <c r="K54" t="s">
        <v>27</v>
      </c>
      <c r="L54" t="str">
        <f>A39</f>
        <v>C7</v>
      </c>
      <c r="M54">
        <f>B39</f>
        <v>3363</v>
      </c>
      <c r="N54" s="8">
        <f t="shared" si="1"/>
        <v>-1.6905418631550848E-2</v>
      </c>
      <c r="O54">
        <f t="shared" si="2"/>
        <v>-0.6762167452620339</v>
      </c>
    </row>
    <row r="55" spans="1:15" x14ac:dyDescent="0.4">
      <c r="A55" t="s">
        <v>68</v>
      </c>
      <c r="B55">
        <v>34078</v>
      </c>
      <c r="K55" t="s">
        <v>26</v>
      </c>
      <c r="L55" t="str">
        <f>A27</f>
        <v>B7</v>
      </c>
      <c r="M55">
        <f>B27</f>
        <v>3366</v>
      </c>
      <c r="N55" s="8">
        <f t="shared" si="1"/>
        <v>-1.5570780318533676E-2</v>
      </c>
      <c r="O55">
        <f t="shared" si="2"/>
        <v>-0.62283121274134701</v>
      </c>
    </row>
    <row r="56" spans="1:15" x14ac:dyDescent="0.4">
      <c r="A56" t="s">
        <v>76</v>
      </c>
      <c r="B56">
        <v>4067</v>
      </c>
      <c r="K56" t="s">
        <v>25</v>
      </c>
      <c r="L56" t="str">
        <f>A15</f>
        <v>A7</v>
      </c>
      <c r="M56">
        <f>B15</f>
        <v>3431</v>
      </c>
      <c r="N56" s="8">
        <f t="shared" si="1"/>
        <v>1.3346383130171722E-2</v>
      </c>
      <c r="O56">
        <f t="shared" si="2"/>
        <v>0.53385532520686885</v>
      </c>
    </row>
    <row r="57" spans="1:15" x14ac:dyDescent="0.4">
      <c r="A57" t="s">
        <v>94</v>
      </c>
      <c r="B57">
        <v>3379</v>
      </c>
      <c r="K57" t="s">
        <v>34</v>
      </c>
      <c r="L57" t="str">
        <f>A16</f>
        <v>A8</v>
      </c>
      <c r="M57">
        <f>B16</f>
        <v>3890</v>
      </c>
      <c r="N57" s="8">
        <f t="shared" si="1"/>
        <v>0.21754604502179908</v>
      </c>
      <c r="O57">
        <f t="shared" si="2"/>
        <v>8.7018418008719642</v>
      </c>
    </row>
    <row r="58" spans="1:15" x14ac:dyDescent="0.4">
      <c r="A58" t="s">
        <v>95</v>
      </c>
      <c r="B58">
        <v>3923</v>
      </c>
      <c r="K58" t="s">
        <v>35</v>
      </c>
      <c r="L58" t="str">
        <f>A28</f>
        <v>B8</v>
      </c>
      <c r="M58">
        <f>B28</f>
        <v>4841</v>
      </c>
      <c r="N58" s="8">
        <f t="shared" si="1"/>
        <v>0.64062639024824264</v>
      </c>
      <c r="O58">
        <f t="shared" si="2"/>
        <v>25.625055609929706</v>
      </c>
    </row>
    <row r="59" spans="1:15" x14ac:dyDescent="0.4">
      <c r="A59" t="s">
        <v>96</v>
      </c>
      <c r="B59">
        <v>20257</v>
      </c>
      <c r="K59" t="s">
        <v>36</v>
      </c>
      <c r="L59" t="str">
        <f>A40</f>
        <v>C8</v>
      </c>
      <c r="M59">
        <f>B40</f>
        <v>6033</v>
      </c>
      <c r="N59" s="8">
        <f t="shared" si="1"/>
        <v>1.1709226799537324</v>
      </c>
      <c r="O59">
        <f t="shared" si="2"/>
        <v>46.836907198149298</v>
      </c>
    </row>
    <row r="60" spans="1:15" x14ac:dyDescent="0.4">
      <c r="A60" t="s">
        <v>13</v>
      </c>
      <c r="B60">
        <v>3591</v>
      </c>
      <c r="K60" t="s">
        <v>37</v>
      </c>
      <c r="L60" t="str">
        <f>A52</f>
        <v>D8</v>
      </c>
      <c r="M60">
        <f>B52</f>
        <v>12662</v>
      </c>
      <c r="N60" s="8">
        <f t="shared" si="1"/>
        <v>4.1200284722840106</v>
      </c>
      <c r="O60">
        <f t="shared" si="2"/>
        <v>164.80113889136044</v>
      </c>
    </row>
    <row r="61" spans="1:15" x14ac:dyDescent="0.4">
      <c r="A61" t="s">
        <v>21</v>
      </c>
      <c r="B61">
        <v>5194</v>
      </c>
      <c r="K61" t="s">
        <v>38</v>
      </c>
      <c r="L61" t="str">
        <f>A64</f>
        <v>E8</v>
      </c>
      <c r="M61">
        <f>B64</f>
        <v>36044</v>
      </c>
      <c r="N61" s="8">
        <f t="shared" si="1"/>
        <v>14.52219948393985</v>
      </c>
      <c r="O61">
        <f t="shared" si="2"/>
        <v>580.88797935759408</v>
      </c>
    </row>
    <row r="62" spans="1:15" x14ac:dyDescent="0.4">
      <c r="A62" t="s">
        <v>29</v>
      </c>
      <c r="B62">
        <v>5747</v>
      </c>
      <c r="K62" t="s">
        <v>30</v>
      </c>
      <c r="L62" t="str">
        <f>A76</f>
        <v>F8</v>
      </c>
      <c r="M62">
        <f>B76</f>
        <v>44041</v>
      </c>
      <c r="N62" s="8">
        <f t="shared" si="1"/>
        <v>18.07990034700596</v>
      </c>
      <c r="O62">
        <f t="shared" si="2"/>
        <v>723.19601388023841</v>
      </c>
    </row>
    <row r="63" spans="1:15" x14ac:dyDescent="0.4">
      <c r="A63" t="s">
        <v>38</v>
      </c>
      <c r="B63">
        <v>3419</v>
      </c>
      <c r="K63" t="s">
        <v>39</v>
      </c>
      <c r="L63" t="str">
        <f>A88</f>
        <v>G8</v>
      </c>
      <c r="M63">
        <f>B88</f>
        <v>42369</v>
      </c>
      <c r="N63" s="8">
        <f t="shared" si="1"/>
        <v>17.336061927217724</v>
      </c>
      <c r="O63">
        <f t="shared" si="2"/>
        <v>693.44247708870898</v>
      </c>
    </row>
    <row r="64" spans="1:15" x14ac:dyDescent="0.4">
      <c r="A64" t="s">
        <v>45</v>
      </c>
      <c r="B64">
        <v>36044</v>
      </c>
      <c r="K64" t="s">
        <v>40</v>
      </c>
      <c r="L64" t="str">
        <f>A100</f>
        <v>H8</v>
      </c>
      <c r="M64">
        <f>B100</f>
        <v>23925</v>
      </c>
      <c r="N64" s="8">
        <f t="shared" si="1"/>
        <v>9.130705578788147</v>
      </c>
      <c r="O64">
        <f t="shared" si="2"/>
        <v>365.22822315152587</v>
      </c>
    </row>
    <row r="65" spans="1:15" x14ac:dyDescent="0.4">
      <c r="A65" t="s">
        <v>53</v>
      </c>
      <c r="B65">
        <v>4368</v>
      </c>
      <c r="K65" t="s">
        <v>48</v>
      </c>
      <c r="L65" t="str">
        <f>A101</f>
        <v>H9</v>
      </c>
      <c r="M65">
        <f>B101</f>
        <v>11533</v>
      </c>
      <c r="N65" s="8">
        <f t="shared" si="1"/>
        <v>3.6177595871518817</v>
      </c>
      <c r="O65">
        <f t="shared" si="2"/>
        <v>144.71038348607527</v>
      </c>
    </row>
    <row r="66" spans="1:15" x14ac:dyDescent="0.4">
      <c r="A66" t="s">
        <v>61</v>
      </c>
      <c r="B66">
        <v>3361</v>
      </c>
      <c r="K66" t="s">
        <v>47</v>
      </c>
      <c r="L66" t="str">
        <f>A89</f>
        <v>G9</v>
      </c>
      <c r="M66">
        <f>B89</f>
        <v>7951</v>
      </c>
      <c r="N66" s="8">
        <f t="shared" si="1"/>
        <v>2.0242014414093781</v>
      </c>
      <c r="O66">
        <f t="shared" si="2"/>
        <v>80.968057656375123</v>
      </c>
    </row>
    <row r="67" spans="1:15" x14ac:dyDescent="0.4">
      <c r="A67" t="s">
        <v>69</v>
      </c>
      <c r="B67">
        <v>38994</v>
      </c>
      <c r="K67" t="s">
        <v>46</v>
      </c>
      <c r="L67" t="str">
        <f>A77</f>
        <v>F9</v>
      </c>
      <c r="M67">
        <f>B77</f>
        <v>5545</v>
      </c>
      <c r="N67" s="8">
        <f t="shared" si="1"/>
        <v>0.95382151436960572</v>
      </c>
      <c r="O67">
        <f t="shared" si="2"/>
        <v>38.152860574784228</v>
      </c>
    </row>
    <row r="68" spans="1:15" x14ac:dyDescent="0.4">
      <c r="A68" t="s">
        <v>77</v>
      </c>
      <c r="B68">
        <v>4240</v>
      </c>
      <c r="K68" t="s">
        <v>45</v>
      </c>
      <c r="L68" t="str">
        <f>A65</f>
        <v>E9</v>
      </c>
      <c r="M68">
        <f>B65</f>
        <v>4368</v>
      </c>
      <c r="N68" s="8">
        <f t="shared" si="1"/>
        <v>0.43019841622920185</v>
      </c>
      <c r="O68">
        <f t="shared" si="2"/>
        <v>17.207936649168076</v>
      </c>
    </row>
    <row r="69" spans="1:15" x14ac:dyDescent="0.4">
      <c r="A69" t="s">
        <v>97</v>
      </c>
      <c r="B69">
        <v>3621</v>
      </c>
      <c r="K69" t="s">
        <v>44</v>
      </c>
      <c r="L69" t="str">
        <f>A53</f>
        <v>D9</v>
      </c>
      <c r="M69">
        <f>B53</f>
        <v>3976</v>
      </c>
      <c r="N69" s="8">
        <f t="shared" si="1"/>
        <v>0.25580567666162468</v>
      </c>
      <c r="O69">
        <f t="shared" si="2"/>
        <v>10.232227066464986</v>
      </c>
    </row>
    <row r="70" spans="1:15" x14ac:dyDescent="0.4">
      <c r="A70" t="s">
        <v>98</v>
      </c>
      <c r="B70">
        <v>5154</v>
      </c>
      <c r="K70" t="s">
        <v>43</v>
      </c>
      <c r="L70" t="str">
        <f>A41</f>
        <v>C9</v>
      </c>
      <c r="M70">
        <f>B41</f>
        <v>3853</v>
      </c>
      <c r="N70" s="8">
        <f t="shared" si="1"/>
        <v>0.20108550582792062</v>
      </c>
      <c r="O70">
        <f t="shared" si="2"/>
        <v>8.0434202331168247</v>
      </c>
    </row>
    <row r="71" spans="1:15" x14ac:dyDescent="0.4">
      <c r="A71" t="s">
        <v>99</v>
      </c>
      <c r="B71">
        <v>37987</v>
      </c>
      <c r="K71" t="s">
        <v>42</v>
      </c>
      <c r="L71" t="str">
        <f>A29</f>
        <v>B9</v>
      </c>
      <c r="M71">
        <f>B29</f>
        <v>4124</v>
      </c>
      <c r="N71" s="8">
        <f t="shared" si="1"/>
        <v>0.32164783343713849</v>
      </c>
      <c r="O71">
        <f t="shared" si="2"/>
        <v>12.865913337485539</v>
      </c>
    </row>
    <row r="72" spans="1:15" x14ac:dyDescent="0.4">
      <c r="A72" t="s">
        <v>14</v>
      </c>
      <c r="B72">
        <v>3419</v>
      </c>
      <c r="K72" t="s">
        <v>41</v>
      </c>
      <c r="L72" t="str">
        <f>A17</f>
        <v>A9</v>
      </c>
      <c r="M72">
        <f>B17</f>
        <v>3872</v>
      </c>
      <c r="N72" s="8">
        <f t="shared" si="1"/>
        <v>0.20953821514369605</v>
      </c>
      <c r="O72">
        <f t="shared" si="2"/>
        <v>8.3815286057478424</v>
      </c>
    </row>
    <row r="73" spans="1:15" x14ac:dyDescent="0.4">
      <c r="A73" t="s">
        <v>22</v>
      </c>
      <c r="B73">
        <v>4543</v>
      </c>
      <c r="K73" t="s">
        <v>49</v>
      </c>
      <c r="L73" t="str">
        <f>A18</f>
        <v>A10</v>
      </c>
      <c r="M73">
        <f>B18</f>
        <v>3696</v>
      </c>
      <c r="N73" s="8">
        <f t="shared" si="1"/>
        <v>0.13123943411335526</v>
      </c>
      <c r="O73">
        <f t="shared" si="2"/>
        <v>5.2495773645342103</v>
      </c>
    </row>
    <row r="74" spans="1:15" x14ac:dyDescent="0.4">
      <c r="A74" t="s">
        <v>32</v>
      </c>
      <c r="B74">
        <v>4521</v>
      </c>
      <c r="K74" t="s">
        <v>50</v>
      </c>
      <c r="L74" t="str">
        <f>A30</f>
        <v>B10</v>
      </c>
      <c r="M74">
        <f>B30</f>
        <v>3469</v>
      </c>
      <c r="N74" s="8">
        <f t="shared" ref="N74:N96" si="3">(M74-I$15)/2247.8</f>
        <v>3.0251801761722572E-2</v>
      </c>
      <c r="O74">
        <f t="shared" ref="O74:O96" si="4">N74*40</f>
        <v>1.210072070468903</v>
      </c>
    </row>
    <row r="75" spans="1:15" x14ac:dyDescent="0.4">
      <c r="A75" t="s">
        <v>30</v>
      </c>
      <c r="B75">
        <v>3596</v>
      </c>
      <c r="K75" t="s">
        <v>51</v>
      </c>
      <c r="L75" t="str">
        <f>A42</f>
        <v>C10</v>
      </c>
      <c r="M75">
        <f>B42</f>
        <v>3370</v>
      </c>
      <c r="N75" s="8">
        <f t="shared" si="3"/>
        <v>-1.3791262567844112E-2</v>
      </c>
      <c r="O75">
        <f t="shared" si="4"/>
        <v>-0.55165050271376448</v>
      </c>
    </row>
    <row r="76" spans="1:15" x14ac:dyDescent="0.4">
      <c r="A76" t="s">
        <v>46</v>
      </c>
      <c r="B76">
        <v>44041</v>
      </c>
      <c r="K76" t="s">
        <v>52</v>
      </c>
      <c r="L76" t="str">
        <f>A54</f>
        <v>D10</v>
      </c>
      <c r="M76">
        <f>B54</f>
        <v>3336</v>
      </c>
      <c r="N76" s="8">
        <f t="shared" si="3"/>
        <v>-2.8917163448705398E-2</v>
      </c>
      <c r="O76">
        <f t="shared" si="4"/>
        <v>-1.1566865379482159</v>
      </c>
    </row>
    <row r="77" spans="1:15" x14ac:dyDescent="0.4">
      <c r="A77" t="s">
        <v>54</v>
      </c>
      <c r="B77">
        <v>5545</v>
      </c>
      <c r="K77" t="s">
        <v>53</v>
      </c>
      <c r="L77" t="str">
        <f>A66</f>
        <v>E10</v>
      </c>
      <c r="M77">
        <f>B66</f>
        <v>3361</v>
      </c>
      <c r="N77" s="8">
        <f t="shared" si="3"/>
        <v>-1.7795177506895628E-2</v>
      </c>
      <c r="O77">
        <f t="shared" si="4"/>
        <v>-0.71180710027582517</v>
      </c>
    </row>
    <row r="78" spans="1:15" x14ac:dyDescent="0.4">
      <c r="A78" t="s">
        <v>62</v>
      </c>
      <c r="B78">
        <v>3603</v>
      </c>
      <c r="K78" t="s">
        <v>54</v>
      </c>
      <c r="L78" t="str">
        <f>A78</f>
        <v>F10</v>
      </c>
      <c r="M78">
        <f>B78</f>
        <v>3603</v>
      </c>
      <c r="N78" s="8">
        <f t="shared" si="3"/>
        <v>8.9865646409822933E-2</v>
      </c>
      <c r="O78">
        <f t="shared" si="4"/>
        <v>3.5946258563929172</v>
      </c>
    </row>
    <row r="79" spans="1:15" x14ac:dyDescent="0.4">
      <c r="A79" t="s">
        <v>70</v>
      </c>
      <c r="B79">
        <v>31480</v>
      </c>
      <c r="K79" t="s">
        <v>55</v>
      </c>
      <c r="L79" t="str">
        <f>A90</f>
        <v>G10</v>
      </c>
      <c r="M79">
        <f>B90</f>
        <v>4832</v>
      </c>
      <c r="N79" s="8">
        <f t="shared" si="3"/>
        <v>0.63662247530919114</v>
      </c>
      <c r="O79">
        <f t="shared" si="4"/>
        <v>25.464899012367646</v>
      </c>
    </row>
    <row r="80" spans="1:15" x14ac:dyDescent="0.4">
      <c r="A80" t="s">
        <v>78</v>
      </c>
      <c r="B80">
        <v>3954</v>
      </c>
      <c r="K80" t="s">
        <v>56</v>
      </c>
      <c r="L80" t="str">
        <f>A102</f>
        <v>H10</v>
      </c>
      <c r="M80">
        <f>B102</f>
        <v>7002</v>
      </c>
      <c r="N80" s="8">
        <f t="shared" si="3"/>
        <v>1.602010855058279</v>
      </c>
      <c r="O80">
        <f t="shared" si="4"/>
        <v>64.080434202331162</v>
      </c>
    </row>
    <row r="81" spans="1:15" x14ac:dyDescent="0.4">
      <c r="A81" t="s">
        <v>100</v>
      </c>
      <c r="B81">
        <v>3401</v>
      </c>
      <c r="K81" t="s">
        <v>64</v>
      </c>
      <c r="L81" t="str">
        <f>A103</f>
        <v>H11</v>
      </c>
      <c r="M81">
        <f>B103</f>
        <v>8555</v>
      </c>
      <c r="N81" s="8">
        <f t="shared" si="3"/>
        <v>2.2929086217635017</v>
      </c>
      <c r="O81">
        <f t="shared" si="4"/>
        <v>91.71634487054007</v>
      </c>
    </row>
    <row r="82" spans="1:15" x14ac:dyDescent="0.4">
      <c r="A82" t="s">
        <v>101</v>
      </c>
      <c r="B82">
        <v>8213</v>
      </c>
      <c r="K82" t="s">
        <v>63</v>
      </c>
      <c r="L82" t="str">
        <f>A91</f>
        <v>G11</v>
      </c>
      <c r="M82">
        <f>B91</f>
        <v>15274</v>
      </c>
      <c r="N82" s="8">
        <f t="shared" si="3"/>
        <v>5.2820535634842951</v>
      </c>
      <c r="O82">
        <f t="shared" si="4"/>
        <v>211.28214253937182</v>
      </c>
    </row>
    <row r="83" spans="1:15" x14ac:dyDescent="0.4">
      <c r="A83" t="s">
        <v>102</v>
      </c>
      <c r="B83">
        <v>45424</v>
      </c>
      <c r="K83" t="s">
        <v>62</v>
      </c>
      <c r="L83" t="str">
        <f>A79</f>
        <v>F11</v>
      </c>
      <c r="M83">
        <f>B79</f>
        <v>31480</v>
      </c>
      <c r="N83" s="8">
        <f t="shared" si="3"/>
        <v>12.49176973040306</v>
      </c>
      <c r="O83">
        <f t="shared" si="4"/>
        <v>499.67078921612244</v>
      </c>
    </row>
    <row r="84" spans="1:15" x14ac:dyDescent="0.4">
      <c r="A84" t="s">
        <v>15</v>
      </c>
      <c r="B84">
        <v>3348</v>
      </c>
      <c r="K84" t="s">
        <v>61</v>
      </c>
      <c r="L84" t="str">
        <f>A67</f>
        <v>E11</v>
      </c>
      <c r="M84">
        <f>B67</f>
        <v>38994</v>
      </c>
      <c r="N84" s="8">
        <f t="shared" si="3"/>
        <v>15.834593825073403</v>
      </c>
      <c r="O84">
        <f t="shared" si="4"/>
        <v>633.38375300293615</v>
      </c>
    </row>
    <row r="85" spans="1:15" x14ac:dyDescent="0.4">
      <c r="A85" t="s">
        <v>23</v>
      </c>
      <c r="B85">
        <v>3583</v>
      </c>
      <c r="K85" t="s">
        <v>60</v>
      </c>
      <c r="L85" t="str">
        <f>A55</f>
        <v>D11</v>
      </c>
      <c r="M85">
        <f>B55</f>
        <v>34078</v>
      </c>
      <c r="N85" s="8">
        <f t="shared" si="3"/>
        <v>13.647566509475931</v>
      </c>
      <c r="O85">
        <f t="shared" si="4"/>
        <v>545.90266037903723</v>
      </c>
    </row>
    <row r="86" spans="1:15" x14ac:dyDescent="0.4">
      <c r="A86" t="s">
        <v>31</v>
      </c>
      <c r="B86">
        <v>4205</v>
      </c>
      <c r="K86" t="s">
        <v>59</v>
      </c>
      <c r="L86" t="str">
        <f>A43</f>
        <v>C11</v>
      </c>
      <c r="M86">
        <f>B43</f>
        <v>21440</v>
      </c>
      <c r="N86" s="8">
        <f t="shared" si="3"/>
        <v>8.0251801761722561</v>
      </c>
      <c r="O86">
        <f t="shared" si="4"/>
        <v>321.00720704689024</v>
      </c>
    </row>
    <row r="87" spans="1:15" x14ac:dyDescent="0.4">
      <c r="A87" t="s">
        <v>39</v>
      </c>
      <c r="B87">
        <v>3830</v>
      </c>
      <c r="K87" t="s">
        <v>58</v>
      </c>
      <c r="L87" t="str">
        <f>A31</f>
        <v>B11</v>
      </c>
      <c r="M87">
        <f>B31</f>
        <v>10542</v>
      </c>
      <c r="N87" s="8">
        <f t="shared" si="3"/>
        <v>3.1768840644185423</v>
      </c>
      <c r="O87">
        <f t="shared" si="4"/>
        <v>127.0753625767417</v>
      </c>
    </row>
    <row r="88" spans="1:15" x14ac:dyDescent="0.4">
      <c r="A88" t="s">
        <v>47</v>
      </c>
      <c r="B88">
        <v>42369</v>
      </c>
      <c r="K88" t="s">
        <v>57</v>
      </c>
      <c r="L88" t="str">
        <f>A19</f>
        <v>A11</v>
      </c>
      <c r="M88">
        <f>B19</f>
        <v>6920</v>
      </c>
      <c r="N88" s="8">
        <f t="shared" si="3"/>
        <v>1.565530741169143</v>
      </c>
      <c r="O88">
        <f t="shared" si="4"/>
        <v>62.62122964676572</v>
      </c>
    </row>
    <row r="89" spans="1:15" x14ac:dyDescent="0.4">
      <c r="A89" t="s">
        <v>55</v>
      </c>
      <c r="B89">
        <v>7951</v>
      </c>
      <c r="K89" t="s">
        <v>65</v>
      </c>
      <c r="L89" t="str">
        <f>A20</f>
        <v>A12</v>
      </c>
      <c r="M89">
        <f>B20</f>
        <v>5097</v>
      </c>
      <c r="N89" s="8">
        <f t="shared" si="3"/>
        <v>0.75451552629237473</v>
      </c>
      <c r="O89">
        <f t="shared" si="4"/>
        <v>30.180621051694988</v>
      </c>
    </row>
    <row r="90" spans="1:15" x14ac:dyDescent="0.4">
      <c r="A90" t="s">
        <v>63</v>
      </c>
      <c r="B90">
        <v>4832</v>
      </c>
      <c r="K90" t="s">
        <v>66</v>
      </c>
      <c r="L90" t="str">
        <f>A32</f>
        <v>B12</v>
      </c>
      <c r="M90">
        <f>B32</f>
        <v>4399</v>
      </c>
      <c r="N90" s="8">
        <f t="shared" si="3"/>
        <v>0.44398967879704598</v>
      </c>
      <c r="O90">
        <f t="shared" si="4"/>
        <v>17.759587151881838</v>
      </c>
    </row>
    <row r="91" spans="1:15" x14ac:dyDescent="0.4">
      <c r="A91" t="s">
        <v>71</v>
      </c>
      <c r="B91">
        <v>15274</v>
      </c>
      <c r="K91" t="s">
        <v>67</v>
      </c>
      <c r="L91" t="str">
        <f>A44</f>
        <v>C12</v>
      </c>
      <c r="M91">
        <f>B44</f>
        <v>4155</v>
      </c>
      <c r="N91" s="8">
        <f t="shared" si="3"/>
        <v>0.33543909600498262</v>
      </c>
      <c r="O91">
        <f t="shared" si="4"/>
        <v>13.417563840199305</v>
      </c>
    </row>
    <row r="92" spans="1:15" x14ac:dyDescent="0.4">
      <c r="A92" t="s">
        <v>79</v>
      </c>
      <c r="B92">
        <v>3715</v>
      </c>
      <c r="K92" t="s">
        <v>68</v>
      </c>
      <c r="L92" t="str">
        <f>A56</f>
        <v>D12</v>
      </c>
      <c r="M92">
        <f>B56</f>
        <v>4067</v>
      </c>
      <c r="N92" s="8">
        <f t="shared" si="3"/>
        <v>0.29628970548981226</v>
      </c>
      <c r="O92">
        <f t="shared" si="4"/>
        <v>11.85158821959249</v>
      </c>
    </row>
    <row r="93" spans="1:15" x14ac:dyDescent="0.4">
      <c r="A93" t="s">
        <v>103</v>
      </c>
      <c r="B93">
        <v>3408</v>
      </c>
      <c r="K93" t="s">
        <v>69</v>
      </c>
      <c r="L93" t="str">
        <f>A68</f>
        <v>E12</v>
      </c>
      <c r="M93">
        <f>B68</f>
        <v>4240</v>
      </c>
      <c r="N93" s="8">
        <f t="shared" si="3"/>
        <v>0.37325384820713586</v>
      </c>
      <c r="O93">
        <f t="shared" si="4"/>
        <v>14.930153928285435</v>
      </c>
    </row>
    <row r="94" spans="1:15" x14ac:dyDescent="0.4">
      <c r="A94" t="s">
        <v>104</v>
      </c>
      <c r="B94">
        <v>15009</v>
      </c>
      <c r="K94" t="s">
        <v>70</v>
      </c>
      <c r="L94" t="str">
        <f>A80</f>
        <v>F12</v>
      </c>
      <c r="M94">
        <f>B80</f>
        <v>3954</v>
      </c>
      <c r="N94" s="8">
        <f t="shared" si="3"/>
        <v>0.24601832903283208</v>
      </c>
      <c r="O94">
        <f t="shared" si="4"/>
        <v>9.8407331613132829</v>
      </c>
    </row>
    <row r="95" spans="1:15" x14ac:dyDescent="0.4">
      <c r="A95" t="s">
        <v>105</v>
      </c>
      <c r="B95">
        <v>34793</v>
      </c>
      <c r="K95" t="s">
        <v>71</v>
      </c>
      <c r="L95" t="str">
        <f>A92</f>
        <v>G12</v>
      </c>
      <c r="M95">
        <f>B92</f>
        <v>3715</v>
      </c>
      <c r="N95" s="8">
        <f t="shared" si="3"/>
        <v>0.13969214342913069</v>
      </c>
      <c r="O95">
        <f t="shared" si="4"/>
        <v>5.587685737165228</v>
      </c>
    </row>
    <row r="96" spans="1:15" x14ac:dyDescent="0.4">
      <c r="A96" t="s">
        <v>16</v>
      </c>
      <c r="B96">
        <v>3353</v>
      </c>
      <c r="K96" t="s">
        <v>72</v>
      </c>
      <c r="L96" t="str">
        <f>A104</f>
        <v>H12</v>
      </c>
      <c r="M96">
        <f>B104</f>
        <v>3529</v>
      </c>
      <c r="N96" s="8">
        <f t="shared" si="3"/>
        <v>5.6944568022066017E-2</v>
      </c>
      <c r="O96">
        <f t="shared" si="4"/>
        <v>2.2777827208826409</v>
      </c>
    </row>
    <row r="97" spans="1:2" x14ac:dyDescent="0.4">
      <c r="A97" t="s">
        <v>24</v>
      </c>
      <c r="B97">
        <v>3369</v>
      </c>
    </row>
    <row r="98" spans="1:2" x14ac:dyDescent="0.4">
      <c r="A98" t="s">
        <v>33</v>
      </c>
      <c r="B98">
        <v>4120</v>
      </c>
    </row>
    <row r="99" spans="1:2" x14ac:dyDescent="0.4">
      <c r="A99" t="s">
        <v>40</v>
      </c>
      <c r="B99">
        <v>4524</v>
      </c>
    </row>
    <row r="100" spans="1:2" x14ac:dyDescent="0.4">
      <c r="A100" t="s">
        <v>48</v>
      </c>
      <c r="B100">
        <v>23925</v>
      </c>
    </row>
    <row r="101" spans="1:2" x14ac:dyDescent="0.4">
      <c r="A101" t="s">
        <v>56</v>
      </c>
      <c r="B101">
        <v>11533</v>
      </c>
    </row>
    <row r="102" spans="1:2" x14ac:dyDescent="0.4">
      <c r="A102" t="s">
        <v>64</v>
      </c>
      <c r="B102">
        <v>7002</v>
      </c>
    </row>
    <row r="103" spans="1:2" x14ac:dyDescent="0.4">
      <c r="A103" t="s">
        <v>72</v>
      </c>
      <c r="B103">
        <v>8555</v>
      </c>
    </row>
    <row r="104" spans="1:2" x14ac:dyDescent="0.4">
      <c r="A104" t="s">
        <v>80</v>
      </c>
      <c r="B104">
        <v>3529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16927</v>
      </c>
      <c r="D2">
        <v>3364</v>
      </c>
      <c r="E2">
        <v>4485</v>
      </c>
      <c r="F2">
        <v>4113</v>
      </c>
      <c r="G2">
        <v>44966</v>
      </c>
      <c r="H2">
        <v>40791</v>
      </c>
      <c r="I2">
        <v>3429</v>
      </c>
      <c r="J2">
        <v>3873</v>
      </c>
      <c r="K2">
        <v>3838</v>
      </c>
      <c r="L2">
        <v>3664</v>
      </c>
      <c r="M2">
        <v>6692</v>
      </c>
      <c r="N2">
        <v>4949</v>
      </c>
      <c r="O2">
        <v>34327</v>
      </c>
      <c r="P2">
        <v>3373</v>
      </c>
      <c r="Q2">
        <v>5355</v>
      </c>
      <c r="R2">
        <v>3978</v>
      </c>
      <c r="S2">
        <v>29804</v>
      </c>
      <c r="T2">
        <v>27277</v>
      </c>
      <c r="U2">
        <v>3367</v>
      </c>
      <c r="V2">
        <v>4743</v>
      </c>
      <c r="W2">
        <v>4067</v>
      </c>
      <c r="X2">
        <v>3439</v>
      </c>
      <c r="Y2">
        <v>9966</v>
      </c>
      <c r="Z2">
        <v>4283</v>
      </c>
      <c r="AA2">
        <v>20086</v>
      </c>
      <c r="AB2">
        <v>3354</v>
      </c>
      <c r="AC2">
        <v>6782</v>
      </c>
      <c r="AD2">
        <v>3947</v>
      </c>
      <c r="AE2">
        <v>12541</v>
      </c>
      <c r="AF2">
        <v>13143</v>
      </c>
      <c r="AG2">
        <v>3357</v>
      </c>
      <c r="AH2">
        <v>5901</v>
      </c>
      <c r="AI2">
        <v>3815</v>
      </c>
      <c r="AJ2">
        <v>3354</v>
      </c>
      <c r="AK2">
        <v>20295</v>
      </c>
      <c r="AL2">
        <v>4063</v>
      </c>
      <c r="AM2">
        <v>3390</v>
      </c>
      <c r="AN2">
        <v>3467</v>
      </c>
      <c r="AO2">
        <v>10247</v>
      </c>
      <c r="AP2">
        <v>3784</v>
      </c>
      <c r="AQ2">
        <v>6864</v>
      </c>
      <c r="AR2">
        <v>7310</v>
      </c>
      <c r="AS2">
        <v>3351</v>
      </c>
      <c r="AT2">
        <v>12034</v>
      </c>
      <c r="AU2">
        <v>3931</v>
      </c>
      <c r="AV2">
        <v>3307</v>
      </c>
      <c r="AW2">
        <v>32244</v>
      </c>
      <c r="AX2">
        <v>3960</v>
      </c>
      <c r="AY2">
        <v>3359</v>
      </c>
      <c r="AZ2">
        <v>3895</v>
      </c>
      <c r="BA2">
        <v>19278</v>
      </c>
      <c r="BB2">
        <v>3572</v>
      </c>
      <c r="BC2">
        <v>5091</v>
      </c>
      <c r="BD2">
        <v>5607</v>
      </c>
      <c r="BE2">
        <v>3411</v>
      </c>
      <c r="BF2">
        <v>34069</v>
      </c>
      <c r="BG2">
        <v>4286</v>
      </c>
      <c r="BH2">
        <v>3334</v>
      </c>
      <c r="BI2">
        <v>36398</v>
      </c>
      <c r="BJ2">
        <v>4132</v>
      </c>
      <c r="BK2">
        <v>3586</v>
      </c>
      <c r="BL2">
        <v>5067</v>
      </c>
      <c r="BM2">
        <v>35611</v>
      </c>
      <c r="BN2">
        <v>3410</v>
      </c>
      <c r="BO2">
        <v>4492</v>
      </c>
      <c r="BP2">
        <v>4480</v>
      </c>
      <c r="BQ2">
        <v>3554</v>
      </c>
      <c r="BR2">
        <v>41511</v>
      </c>
      <c r="BS2">
        <v>5390</v>
      </c>
      <c r="BT2">
        <v>3551</v>
      </c>
      <c r="BU2">
        <v>29530</v>
      </c>
      <c r="BV2">
        <v>3846</v>
      </c>
      <c r="BW2">
        <v>3365</v>
      </c>
      <c r="BX2">
        <v>7954</v>
      </c>
      <c r="BY2">
        <v>43228</v>
      </c>
      <c r="BZ2">
        <v>3335</v>
      </c>
      <c r="CA2">
        <v>3551</v>
      </c>
      <c r="CB2">
        <v>4150</v>
      </c>
      <c r="CC2">
        <v>3732</v>
      </c>
      <c r="CD2">
        <v>40321</v>
      </c>
      <c r="CE2">
        <v>7623</v>
      </c>
      <c r="CF2">
        <v>4735</v>
      </c>
      <c r="CG2">
        <v>14608</v>
      </c>
      <c r="CH2">
        <v>3636</v>
      </c>
      <c r="CI2">
        <v>3377</v>
      </c>
      <c r="CJ2">
        <v>14451</v>
      </c>
      <c r="CK2">
        <v>33015</v>
      </c>
      <c r="CL2">
        <v>3310</v>
      </c>
      <c r="CM2">
        <v>3317</v>
      </c>
      <c r="CN2">
        <v>4042</v>
      </c>
      <c r="CO2">
        <v>4378</v>
      </c>
      <c r="CP2">
        <v>22503</v>
      </c>
      <c r="CQ2">
        <v>10714</v>
      </c>
      <c r="CR2">
        <v>6700</v>
      </c>
      <c r="CS2">
        <v>8177</v>
      </c>
      <c r="CT2">
        <v>3454</v>
      </c>
    </row>
    <row r="7" spans="1:98" x14ac:dyDescent="0.4">
      <c r="N7" s="1" t="s">
        <v>109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16927</v>
      </c>
      <c r="G9">
        <f>'Plate 1'!G9</f>
        <v>30</v>
      </c>
      <c r="H9" t="str">
        <f t="shared" ref="H9:I9" si="0">A9</f>
        <v>A1</v>
      </c>
      <c r="I9">
        <f t="shared" si="0"/>
        <v>16927</v>
      </c>
      <c r="K9" t="s">
        <v>82</v>
      </c>
      <c r="L9" t="str">
        <f>A10</f>
        <v>A2</v>
      </c>
      <c r="M9">
        <f>B10</f>
        <v>3364</v>
      </c>
      <c r="N9" s="8">
        <f>(M9-I$15)/2069.9</f>
        <v>-4.8311512633460554E-4</v>
      </c>
      <c r="O9">
        <f>N9*40</f>
        <v>-1.9324605053384222E-2</v>
      </c>
    </row>
    <row r="10" spans="1:98" x14ac:dyDescent="0.4">
      <c r="A10" t="s">
        <v>83</v>
      </c>
      <c r="B10">
        <v>3364</v>
      </c>
      <c r="G10">
        <f>'Plate 1'!G10</f>
        <v>15</v>
      </c>
      <c r="H10" t="str">
        <f>A21</f>
        <v>B1</v>
      </c>
      <c r="I10">
        <f>B21</f>
        <v>34327</v>
      </c>
      <c r="K10" t="s">
        <v>85</v>
      </c>
      <c r="L10" t="str">
        <f>A22</f>
        <v>B2</v>
      </c>
      <c r="M10">
        <f>B22</f>
        <v>3373</v>
      </c>
      <c r="N10" s="8">
        <f t="shared" ref="N10:N73" si="1">(M10-I$15)/2069.9</f>
        <v>3.8649210106768443E-3</v>
      </c>
      <c r="O10">
        <f t="shared" ref="O10:O73" si="2">N10*40</f>
        <v>0.15459684042707378</v>
      </c>
    </row>
    <row r="11" spans="1:98" x14ac:dyDescent="0.4">
      <c r="A11" t="s">
        <v>84</v>
      </c>
      <c r="B11">
        <v>4485</v>
      </c>
      <c r="G11">
        <f>'Plate 1'!G11</f>
        <v>7.5</v>
      </c>
      <c r="H11" t="str">
        <f>A33</f>
        <v>C1</v>
      </c>
      <c r="I11">
        <f>B33</f>
        <v>20086</v>
      </c>
      <c r="K11" t="s">
        <v>88</v>
      </c>
      <c r="L11" t="str">
        <f>A34</f>
        <v>C2</v>
      </c>
      <c r="M11">
        <f>B34</f>
        <v>3354</v>
      </c>
      <c r="N11" s="8">
        <f t="shared" si="1"/>
        <v>-5.3142663896806608E-3</v>
      </c>
      <c r="O11">
        <f t="shared" si="2"/>
        <v>-0.21257065558722643</v>
      </c>
    </row>
    <row r="12" spans="1:98" x14ac:dyDescent="0.4">
      <c r="A12" t="s">
        <v>9</v>
      </c>
      <c r="B12">
        <v>4113</v>
      </c>
      <c r="G12">
        <f>'Plate 1'!G12</f>
        <v>1.875</v>
      </c>
      <c r="H12" t="str">
        <f>A45</f>
        <v>D1</v>
      </c>
      <c r="I12">
        <f>B45</f>
        <v>3390</v>
      </c>
      <c r="K12" t="s">
        <v>91</v>
      </c>
      <c r="L12" t="str">
        <f>A46</f>
        <v>D2</v>
      </c>
      <c r="M12">
        <f>B46</f>
        <v>3467</v>
      </c>
      <c r="N12" s="8">
        <f t="shared" si="1"/>
        <v>4.9277742886129759E-2</v>
      </c>
      <c r="O12">
        <f t="shared" si="2"/>
        <v>1.9711097154451904</v>
      </c>
    </row>
    <row r="13" spans="1:98" x14ac:dyDescent="0.4">
      <c r="A13" t="s">
        <v>17</v>
      </c>
      <c r="B13">
        <v>44966</v>
      </c>
      <c r="G13">
        <f>'Plate 1'!G13</f>
        <v>0.46875</v>
      </c>
      <c r="H13" t="str">
        <f>A57</f>
        <v>E1</v>
      </c>
      <c r="I13">
        <f>B57</f>
        <v>3359</v>
      </c>
      <c r="K13" t="s">
        <v>94</v>
      </c>
      <c r="L13" t="str">
        <f>A58</f>
        <v>E2</v>
      </c>
      <c r="M13">
        <f>B58</f>
        <v>3895</v>
      </c>
      <c r="N13" s="8">
        <f t="shared" si="1"/>
        <v>0.25605101695734095</v>
      </c>
      <c r="O13">
        <f t="shared" si="2"/>
        <v>10.242040678293638</v>
      </c>
    </row>
    <row r="14" spans="1:98" x14ac:dyDescent="0.4">
      <c r="A14" t="s">
        <v>25</v>
      </c>
      <c r="B14">
        <v>40791</v>
      </c>
      <c r="G14">
        <f>'Plate 1'!G14</f>
        <v>0.1171875</v>
      </c>
      <c r="H14" t="str">
        <f>A69</f>
        <v>F1</v>
      </c>
      <c r="I14">
        <f>B69</f>
        <v>3586</v>
      </c>
      <c r="K14" t="s">
        <v>97</v>
      </c>
      <c r="L14" t="str">
        <f>A70</f>
        <v>F2</v>
      </c>
      <c r="M14">
        <f>B70</f>
        <v>5067</v>
      </c>
      <c r="N14" s="8">
        <f t="shared" si="1"/>
        <v>0.82226194502149863</v>
      </c>
      <c r="O14">
        <f t="shared" si="2"/>
        <v>32.890477800859948</v>
      </c>
    </row>
    <row r="15" spans="1:98" x14ac:dyDescent="0.4">
      <c r="A15" t="s">
        <v>34</v>
      </c>
      <c r="B15">
        <v>3429</v>
      </c>
      <c r="G15">
        <f>'Plate 1'!G15</f>
        <v>0</v>
      </c>
      <c r="H15" t="str">
        <f>A81</f>
        <v>G1</v>
      </c>
      <c r="I15">
        <f>B81</f>
        <v>3365</v>
      </c>
      <c r="K15" t="s">
        <v>100</v>
      </c>
      <c r="L15" t="str">
        <f>A82</f>
        <v>G2</v>
      </c>
      <c r="M15">
        <f>B82</f>
        <v>7954</v>
      </c>
      <c r="N15" s="8">
        <f t="shared" si="1"/>
        <v>2.2170153147495046</v>
      </c>
      <c r="O15">
        <f t="shared" si="2"/>
        <v>88.680612589980186</v>
      </c>
    </row>
    <row r="16" spans="1:98" x14ac:dyDescent="0.4">
      <c r="A16" t="s">
        <v>41</v>
      </c>
      <c r="B16">
        <v>3873</v>
      </c>
      <c r="H16" t="s">
        <v>119</v>
      </c>
      <c r="I16">
        <f>SLOPE(I10:I15, G10:G15)</f>
        <v>2155.8030752125742</v>
      </c>
      <c r="K16" t="s">
        <v>103</v>
      </c>
      <c r="L16" t="str">
        <f>A94</f>
        <v>H2</v>
      </c>
      <c r="M16">
        <f>B94</f>
        <v>14451</v>
      </c>
      <c r="N16" s="8">
        <f t="shared" si="1"/>
        <v>5.3558142905454371</v>
      </c>
      <c r="O16">
        <f t="shared" si="2"/>
        <v>214.2325716218175</v>
      </c>
    </row>
    <row r="17" spans="1:15" x14ac:dyDescent="0.4">
      <c r="A17" t="s">
        <v>49</v>
      </c>
      <c r="B17">
        <v>3838</v>
      </c>
      <c r="K17" t="s">
        <v>104</v>
      </c>
      <c r="L17" t="str">
        <f>A95</f>
        <v>H3</v>
      </c>
      <c r="M17">
        <f>B95</f>
        <v>33015</v>
      </c>
      <c r="N17" s="8">
        <f t="shared" si="1"/>
        <v>14.324363495821054</v>
      </c>
      <c r="O17">
        <f t="shared" si="2"/>
        <v>572.97453983284208</v>
      </c>
    </row>
    <row r="18" spans="1:15" x14ac:dyDescent="0.4">
      <c r="A18" t="s">
        <v>57</v>
      </c>
      <c r="B18">
        <v>3664</v>
      </c>
      <c r="K18" t="s">
        <v>101</v>
      </c>
      <c r="L18" t="str">
        <f>A83</f>
        <v>G3</v>
      </c>
      <c r="M18">
        <f>B83</f>
        <v>43228</v>
      </c>
      <c r="N18" s="8">
        <f t="shared" si="1"/>
        <v>19.258418281076381</v>
      </c>
      <c r="O18">
        <f t="shared" si="2"/>
        <v>770.33673124305528</v>
      </c>
    </row>
    <row r="19" spans="1:15" x14ac:dyDescent="0.4">
      <c r="A19" t="s">
        <v>65</v>
      </c>
      <c r="B19">
        <v>6692</v>
      </c>
      <c r="K19" t="s">
        <v>98</v>
      </c>
      <c r="L19" t="str">
        <f>A71</f>
        <v>F3</v>
      </c>
      <c r="M19">
        <f>B71</f>
        <v>35611</v>
      </c>
      <c r="N19" s="8">
        <f t="shared" si="1"/>
        <v>15.57853036378569</v>
      </c>
      <c r="O19">
        <f t="shared" si="2"/>
        <v>623.14121455142765</v>
      </c>
    </row>
    <row r="20" spans="1:15" x14ac:dyDescent="0.4">
      <c r="A20" t="s">
        <v>73</v>
      </c>
      <c r="B20">
        <v>4949</v>
      </c>
      <c r="K20" t="s">
        <v>95</v>
      </c>
      <c r="L20" t="str">
        <f>A59</f>
        <v>E3</v>
      </c>
      <c r="M20">
        <f>B59</f>
        <v>19278</v>
      </c>
      <c r="N20" s="8">
        <f t="shared" si="1"/>
        <v>7.6878110053625779</v>
      </c>
      <c r="O20">
        <f t="shared" si="2"/>
        <v>307.5124402145031</v>
      </c>
    </row>
    <row r="21" spans="1:15" x14ac:dyDescent="0.4">
      <c r="A21" t="s">
        <v>85</v>
      </c>
      <c r="B21">
        <v>34327</v>
      </c>
      <c r="K21" t="s">
        <v>92</v>
      </c>
      <c r="L21" t="str">
        <f>A47</f>
        <v>D3</v>
      </c>
      <c r="M21">
        <f>B47</f>
        <v>10247</v>
      </c>
      <c r="N21" s="8">
        <f t="shared" si="1"/>
        <v>3.3247982994347551</v>
      </c>
      <c r="O21">
        <f t="shared" si="2"/>
        <v>132.99193197739021</v>
      </c>
    </row>
    <row r="22" spans="1:15" x14ac:dyDescent="0.4">
      <c r="A22" t="s">
        <v>86</v>
      </c>
      <c r="B22">
        <v>3373</v>
      </c>
      <c r="K22" t="s">
        <v>89</v>
      </c>
      <c r="L22" t="str">
        <f>A35</f>
        <v>C3</v>
      </c>
      <c r="M22">
        <f>B35</f>
        <v>6782</v>
      </c>
      <c r="N22" s="8">
        <f t="shared" si="1"/>
        <v>1.650804386685347</v>
      </c>
      <c r="O22">
        <f t="shared" si="2"/>
        <v>66.032175467413879</v>
      </c>
    </row>
    <row r="23" spans="1:15" x14ac:dyDescent="0.4">
      <c r="A23" t="s">
        <v>87</v>
      </c>
      <c r="B23">
        <v>5355</v>
      </c>
      <c r="K23" t="s">
        <v>86</v>
      </c>
      <c r="L23" t="str">
        <f>A23</f>
        <v>B3</v>
      </c>
      <c r="M23">
        <f>B23</f>
        <v>5355</v>
      </c>
      <c r="N23" s="8">
        <f t="shared" si="1"/>
        <v>0.96139910140586493</v>
      </c>
      <c r="O23">
        <f t="shared" si="2"/>
        <v>38.455964056234599</v>
      </c>
    </row>
    <row r="24" spans="1:15" x14ac:dyDescent="0.4">
      <c r="A24" t="s">
        <v>10</v>
      </c>
      <c r="B24">
        <v>3978</v>
      </c>
      <c r="K24" t="s">
        <v>83</v>
      </c>
      <c r="L24" t="str">
        <f>A11</f>
        <v>A3</v>
      </c>
      <c r="M24">
        <f>B11</f>
        <v>4485</v>
      </c>
      <c r="N24" s="8">
        <f t="shared" si="1"/>
        <v>0.54108894149475817</v>
      </c>
      <c r="O24">
        <f t="shared" si="2"/>
        <v>21.643557659790325</v>
      </c>
    </row>
    <row r="25" spans="1:15" x14ac:dyDescent="0.4">
      <c r="A25" t="s">
        <v>18</v>
      </c>
      <c r="B25">
        <v>29804</v>
      </c>
      <c r="K25" t="s">
        <v>84</v>
      </c>
      <c r="L25" t="str">
        <f>A12</f>
        <v>A4</v>
      </c>
      <c r="M25">
        <f>B12</f>
        <v>4113</v>
      </c>
      <c r="N25" s="8">
        <f t="shared" si="1"/>
        <v>0.36137011449828493</v>
      </c>
      <c r="O25">
        <f t="shared" si="2"/>
        <v>14.454804579931398</v>
      </c>
    </row>
    <row r="26" spans="1:15" x14ac:dyDescent="0.4">
      <c r="A26" t="s">
        <v>26</v>
      </c>
      <c r="B26">
        <v>27277</v>
      </c>
      <c r="K26" t="s">
        <v>87</v>
      </c>
      <c r="L26" t="str">
        <f>A24</f>
        <v>B4</v>
      </c>
      <c r="M26">
        <f>B24</f>
        <v>3978</v>
      </c>
      <c r="N26" s="8">
        <f t="shared" si="1"/>
        <v>0.29614957244311318</v>
      </c>
      <c r="O26">
        <f t="shared" si="2"/>
        <v>11.845982897724527</v>
      </c>
    </row>
    <row r="27" spans="1:15" x14ac:dyDescent="0.4">
      <c r="A27" t="s">
        <v>35</v>
      </c>
      <c r="B27">
        <v>3367</v>
      </c>
      <c r="K27" t="s">
        <v>90</v>
      </c>
      <c r="L27" t="str">
        <f>A36</f>
        <v>C4</v>
      </c>
      <c r="M27">
        <f>B36</f>
        <v>3947</v>
      </c>
      <c r="N27" s="8">
        <f t="shared" si="1"/>
        <v>0.28117300352674041</v>
      </c>
      <c r="O27">
        <f t="shared" si="2"/>
        <v>11.246920141069616</v>
      </c>
    </row>
    <row r="28" spans="1:15" x14ac:dyDescent="0.4">
      <c r="A28" t="s">
        <v>42</v>
      </c>
      <c r="B28">
        <v>4743</v>
      </c>
      <c r="K28" t="s">
        <v>93</v>
      </c>
      <c r="L28" t="str">
        <f>A48</f>
        <v>D4</v>
      </c>
      <c r="M28">
        <f>B48</f>
        <v>3784</v>
      </c>
      <c r="N28" s="8">
        <f t="shared" si="1"/>
        <v>0.2024252379341997</v>
      </c>
      <c r="O28">
        <f t="shared" si="2"/>
        <v>8.0970095173679884</v>
      </c>
    </row>
    <row r="29" spans="1:15" x14ac:dyDescent="0.4">
      <c r="A29" t="s">
        <v>50</v>
      </c>
      <c r="B29">
        <v>4067</v>
      </c>
      <c r="K29" t="s">
        <v>96</v>
      </c>
      <c r="L29" t="str">
        <f>A60</f>
        <v>E4</v>
      </c>
      <c r="M29">
        <f>B60</f>
        <v>3572</v>
      </c>
      <c r="N29" s="8">
        <f t="shared" si="1"/>
        <v>0.10000483115126334</v>
      </c>
      <c r="O29">
        <f t="shared" si="2"/>
        <v>4.0001932460505332</v>
      </c>
    </row>
    <row r="30" spans="1:15" x14ac:dyDescent="0.4">
      <c r="A30" t="s">
        <v>58</v>
      </c>
      <c r="B30">
        <v>3439</v>
      </c>
      <c r="K30" t="s">
        <v>99</v>
      </c>
      <c r="L30" t="str">
        <f>A72</f>
        <v>F4</v>
      </c>
      <c r="M30">
        <f>B72</f>
        <v>3410</v>
      </c>
      <c r="N30" s="8">
        <f t="shared" si="1"/>
        <v>2.1740180685057248E-2</v>
      </c>
      <c r="O30">
        <f t="shared" si="2"/>
        <v>0.86960722740228991</v>
      </c>
    </row>
    <row r="31" spans="1:15" x14ac:dyDescent="0.4">
      <c r="A31" t="s">
        <v>66</v>
      </c>
      <c r="B31">
        <v>9966</v>
      </c>
      <c r="K31" t="s">
        <v>102</v>
      </c>
      <c r="L31" t="str">
        <f>A84</f>
        <v>G4</v>
      </c>
      <c r="M31">
        <f>B84</f>
        <v>3335</v>
      </c>
      <c r="N31" s="8">
        <f t="shared" si="1"/>
        <v>-1.4493453790038165E-2</v>
      </c>
      <c r="O31">
        <f t="shared" si="2"/>
        <v>-0.57973815160152664</v>
      </c>
    </row>
    <row r="32" spans="1:15" x14ac:dyDescent="0.4">
      <c r="A32" t="s">
        <v>74</v>
      </c>
      <c r="B32">
        <v>4283</v>
      </c>
      <c r="K32" t="s">
        <v>105</v>
      </c>
      <c r="L32" t="str">
        <f>A96</f>
        <v>H4</v>
      </c>
      <c r="M32">
        <f>B96</f>
        <v>3310</v>
      </c>
      <c r="N32" s="8">
        <f t="shared" si="1"/>
        <v>-2.6571331948403304E-2</v>
      </c>
      <c r="O32">
        <f t="shared" si="2"/>
        <v>-1.0628532779361322</v>
      </c>
    </row>
    <row r="33" spans="1:15" x14ac:dyDescent="0.4">
      <c r="A33" t="s">
        <v>88</v>
      </c>
      <c r="B33">
        <v>20086</v>
      </c>
      <c r="K33" t="s">
        <v>16</v>
      </c>
      <c r="L33" t="str">
        <f>A97</f>
        <v>H5</v>
      </c>
      <c r="M33">
        <f>B97</f>
        <v>3317</v>
      </c>
      <c r="N33" s="8">
        <f t="shared" si="1"/>
        <v>-2.3189526064061064E-2</v>
      </c>
      <c r="O33">
        <f t="shared" si="2"/>
        <v>-0.92758104256244256</v>
      </c>
    </row>
    <row r="34" spans="1:15" x14ac:dyDescent="0.4">
      <c r="A34" t="s">
        <v>89</v>
      </c>
      <c r="B34">
        <v>3354</v>
      </c>
      <c r="K34" t="s">
        <v>15</v>
      </c>
      <c r="L34" t="str">
        <f>A85</f>
        <v>G5</v>
      </c>
      <c r="M34">
        <f>B85</f>
        <v>3551</v>
      </c>
      <c r="N34" s="8">
        <f t="shared" si="1"/>
        <v>8.9859413498236632E-2</v>
      </c>
      <c r="O34">
        <f t="shared" si="2"/>
        <v>3.5943765399294652</v>
      </c>
    </row>
    <row r="35" spans="1:15" x14ac:dyDescent="0.4">
      <c r="A35" t="s">
        <v>90</v>
      </c>
      <c r="B35">
        <v>6782</v>
      </c>
      <c r="K35" t="s">
        <v>14</v>
      </c>
      <c r="L35" t="str">
        <f>A73</f>
        <v>F5</v>
      </c>
      <c r="M35">
        <f>B73</f>
        <v>4492</v>
      </c>
      <c r="N35" s="8">
        <f t="shared" si="1"/>
        <v>0.54447074737910039</v>
      </c>
      <c r="O35">
        <f t="shared" si="2"/>
        <v>21.778829895164016</v>
      </c>
    </row>
    <row r="36" spans="1:15" x14ac:dyDescent="0.4">
      <c r="A36" t="s">
        <v>11</v>
      </c>
      <c r="B36">
        <v>3947</v>
      </c>
      <c r="K36" t="s">
        <v>13</v>
      </c>
      <c r="L36" t="str">
        <f>A61</f>
        <v>E5</v>
      </c>
      <c r="M36">
        <f>B61</f>
        <v>5091</v>
      </c>
      <c r="N36" s="8">
        <f t="shared" si="1"/>
        <v>0.83385670805352907</v>
      </c>
      <c r="O36">
        <f t="shared" si="2"/>
        <v>33.354268322141166</v>
      </c>
    </row>
    <row r="37" spans="1:15" x14ac:dyDescent="0.4">
      <c r="A37" t="s">
        <v>19</v>
      </c>
      <c r="B37">
        <v>12541</v>
      </c>
      <c r="K37" t="s">
        <v>12</v>
      </c>
      <c r="L37" t="str">
        <f>A49</f>
        <v>D5</v>
      </c>
      <c r="M37">
        <f>B49</f>
        <v>6864</v>
      </c>
      <c r="N37" s="8">
        <f t="shared" si="1"/>
        <v>1.6904198270447848</v>
      </c>
      <c r="O37">
        <f t="shared" si="2"/>
        <v>67.616793081791386</v>
      </c>
    </row>
    <row r="38" spans="1:15" x14ac:dyDescent="0.4">
      <c r="A38" t="s">
        <v>27</v>
      </c>
      <c r="B38">
        <v>13143</v>
      </c>
      <c r="K38" t="s">
        <v>11</v>
      </c>
      <c r="L38" t="str">
        <f>A37</f>
        <v>C5</v>
      </c>
      <c r="M38">
        <f>B37</f>
        <v>12541</v>
      </c>
      <c r="N38" s="8">
        <f t="shared" si="1"/>
        <v>4.4330643992463399</v>
      </c>
      <c r="O38">
        <f t="shared" si="2"/>
        <v>177.3225759698536</v>
      </c>
    </row>
    <row r="39" spans="1:15" x14ac:dyDescent="0.4">
      <c r="A39" t="s">
        <v>36</v>
      </c>
      <c r="B39">
        <v>3357</v>
      </c>
      <c r="K39" t="s">
        <v>10</v>
      </c>
      <c r="L39" t="str">
        <f>A25</f>
        <v>B5</v>
      </c>
      <c r="M39">
        <f>B25</f>
        <v>29804</v>
      </c>
      <c r="N39" s="8">
        <f t="shared" si="1"/>
        <v>12.773080825160635</v>
      </c>
      <c r="O39">
        <f t="shared" si="2"/>
        <v>510.92323300642539</v>
      </c>
    </row>
    <row r="40" spans="1:15" x14ac:dyDescent="0.4">
      <c r="A40" t="s">
        <v>43</v>
      </c>
      <c r="B40">
        <v>5901</v>
      </c>
      <c r="K40" t="s">
        <v>9</v>
      </c>
      <c r="L40" t="str">
        <f>A13</f>
        <v>A5</v>
      </c>
      <c r="M40">
        <f>B13</f>
        <v>44966</v>
      </c>
      <c r="N40" s="8">
        <f t="shared" si="1"/>
        <v>20.098072370645923</v>
      </c>
      <c r="O40">
        <f t="shared" si="2"/>
        <v>803.92289482583692</v>
      </c>
    </row>
    <row r="41" spans="1:15" x14ac:dyDescent="0.4">
      <c r="A41" t="s">
        <v>51</v>
      </c>
      <c r="B41">
        <v>3815</v>
      </c>
      <c r="K41" t="s">
        <v>17</v>
      </c>
      <c r="L41" t="str">
        <f>A14</f>
        <v>A6</v>
      </c>
      <c r="M41">
        <f>B14</f>
        <v>40791</v>
      </c>
      <c r="N41" s="8">
        <f t="shared" si="1"/>
        <v>18.081066718198947</v>
      </c>
      <c r="O41">
        <f t="shared" si="2"/>
        <v>723.24266872795783</v>
      </c>
    </row>
    <row r="42" spans="1:15" x14ac:dyDescent="0.4">
      <c r="A42" t="s">
        <v>59</v>
      </c>
      <c r="B42">
        <v>3354</v>
      </c>
      <c r="K42" t="s">
        <v>18</v>
      </c>
      <c r="L42" t="str">
        <f>A26</f>
        <v>B6</v>
      </c>
      <c r="M42">
        <f>B26</f>
        <v>27277</v>
      </c>
      <c r="N42" s="8">
        <f t="shared" si="1"/>
        <v>11.552248900913087</v>
      </c>
      <c r="O42">
        <f t="shared" si="2"/>
        <v>462.08995603652346</v>
      </c>
    </row>
    <row r="43" spans="1:15" x14ac:dyDescent="0.4">
      <c r="A43" t="s">
        <v>67</v>
      </c>
      <c r="B43">
        <v>20295</v>
      </c>
      <c r="K43" t="s">
        <v>19</v>
      </c>
      <c r="L43" t="str">
        <f>A38</f>
        <v>C6</v>
      </c>
      <c r="M43">
        <f>B38</f>
        <v>13143</v>
      </c>
      <c r="N43" s="8">
        <f t="shared" si="1"/>
        <v>4.7238997052997727</v>
      </c>
      <c r="O43">
        <f t="shared" si="2"/>
        <v>188.9559882119909</v>
      </c>
    </row>
    <row r="44" spans="1:15" x14ac:dyDescent="0.4">
      <c r="A44" t="s">
        <v>75</v>
      </c>
      <c r="B44">
        <v>4063</v>
      </c>
      <c r="K44" t="s">
        <v>20</v>
      </c>
      <c r="L44" t="str">
        <f>A50</f>
        <v>D6</v>
      </c>
      <c r="M44">
        <f>B50</f>
        <v>7310</v>
      </c>
      <c r="N44" s="8">
        <f t="shared" si="1"/>
        <v>1.9058891733900187</v>
      </c>
      <c r="O44">
        <f t="shared" si="2"/>
        <v>76.235566935600744</v>
      </c>
    </row>
    <row r="45" spans="1:15" x14ac:dyDescent="0.4">
      <c r="A45" t="s">
        <v>91</v>
      </c>
      <c r="B45">
        <v>3390</v>
      </c>
      <c r="K45" t="s">
        <v>21</v>
      </c>
      <c r="L45" t="str">
        <f>A62</f>
        <v>E6</v>
      </c>
      <c r="M45">
        <f>B62</f>
        <v>5607</v>
      </c>
      <c r="N45" s="8">
        <f t="shared" si="1"/>
        <v>1.0831441132421855</v>
      </c>
      <c r="O45">
        <f t="shared" si="2"/>
        <v>43.325764529687419</v>
      </c>
    </row>
    <row r="46" spans="1:15" x14ac:dyDescent="0.4">
      <c r="A46" t="s">
        <v>92</v>
      </c>
      <c r="B46">
        <v>3467</v>
      </c>
      <c r="K46" t="s">
        <v>22</v>
      </c>
      <c r="L46" t="str">
        <f>A74</f>
        <v>F6</v>
      </c>
      <c r="M46">
        <f>B74</f>
        <v>4480</v>
      </c>
      <c r="N46" s="8">
        <f t="shared" si="1"/>
        <v>0.53867336586308512</v>
      </c>
      <c r="O46">
        <f t="shared" si="2"/>
        <v>21.546934634523403</v>
      </c>
    </row>
    <row r="47" spans="1:15" x14ac:dyDescent="0.4">
      <c r="A47" t="s">
        <v>93</v>
      </c>
      <c r="B47">
        <v>10247</v>
      </c>
      <c r="K47" t="s">
        <v>23</v>
      </c>
      <c r="L47" t="str">
        <f>A86</f>
        <v>G6</v>
      </c>
      <c r="M47">
        <f>B86</f>
        <v>4150</v>
      </c>
      <c r="N47" s="8">
        <f t="shared" si="1"/>
        <v>0.37924537417266535</v>
      </c>
      <c r="O47">
        <f t="shared" si="2"/>
        <v>15.169814966906614</v>
      </c>
    </row>
    <row r="48" spans="1:15" x14ac:dyDescent="0.4">
      <c r="A48" t="s">
        <v>12</v>
      </c>
      <c r="B48">
        <v>3784</v>
      </c>
      <c r="K48" t="s">
        <v>24</v>
      </c>
      <c r="L48" t="str">
        <f>A98</f>
        <v>H6</v>
      </c>
      <c r="M48">
        <f>B98</f>
        <v>4042</v>
      </c>
      <c r="N48" s="8">
        <f t="shared" si="1"/>
        <v>0.32706894052852792</v>
      </c>
      <c r="O48">
        <f t="shared" si="2"/>
        <v>13.082757621141116</v>
      </c>
    </row>
    <row r="49" spans="1:15" x14ac:dyDescent="0.4">
      <c r="A49" t="s">
        <v>20</v>
      </c>
      <c r="B49">
        <v>6864</v>
      </c>
      <c r="K49" t="s">
        <v>33</v>
      </c>
      <c r="L49" t="str">
        <f>A99</f>
        <v>H7</v>
      </c>
      <c r="M49">
        <f>B99</f>
        <v>4378</v>
      </c>
      <c r="N49" s="8">
        <f t="shared" si="1"/>
        <v>0.48939562297695538</v>
      </c>
      <c r="O49">
        <f t="shared" si="2"/>
        <v>19.575824919078215</v>
      </c>
    </row>
    <row r="50" spans="1:15" x14ac:dyDescent="0.4">
      <c r="A50" t="s">
        <v>28</v>
      </c>
      <c r="B50">
        <v>7310</v>
      </c>
      <c r="K50" t="s">
        <v>31</v>
      </c>
      <c r="L50" t="str">
        <f>A87</f>
        <v>G7</v>
      </c>
      <c r="M50">
        <f>B87</f>
        <v>3732</v>
      </c>
      <c r="N50" s="8">
        <f t="shared" si="1"/>
        <v>0.17730325136480021</v>
      </c>
      <c r="O50">
        <f t="shared" si="2"/>
        <v>7.0921300545920083</v>
      </c>
    </row>
    <row r="51" spans="1:15" x14ac:dyDescent="0.4">
      <c r="A51" t="s">
        <v>37</v>
      </c>
      <c r="B51">
        <v>3351</v>
      </c>
      <c r="K51" t="s">
        <v>32</v>
      </c>
      <c r="L51" t="str">
        <f>A75</f>
        <v>F7</v>
      </c>
      <c r="M51">
        <f>B75</f>
        <v>3554</v>
      </c>
      <c r="N51" s="8">
        <f t="shared" si="1"/>
        <v>9.1308758877240437E-2</v>
      </c>
      <c r="O51">
        <f t="shared" si="2"/>
        <v>3.6523503550896175</v>
      </c>
    </row>
    <row r="52" spans="1:15" x14ac:dyDescent="0.4">
      <c r="A52" t="s">
        <v>44</v>
      </c>
      <c r="B52">
        <v>12034</v>
      </c>
      <c r="K52" t="s">
        <v>29</v>
      </c>
      <c r="L52" t="str">
        <f>A63</f>
        <v>E7</v>
      </c>
      <c r="M52">
        <f>B63</f>
        <v>3411</v>
      </c>
      <c r="N52" s="8">
        <f t="shared" si="1"/>
        <v>2.2223295811391854E-2</v>
      </c>
      <c r="O52">
        <f t="shared" si="2"/>
        <v>0.88893183245567409</v>
      </c>
    </row>
    <row r="53" spans="1:15" x14ac:dyDescent="0.4">
      <c r="A53" t="s">
        <v>52</v>
      </c>
      <c r="B53">
        <v>3931</v>
      </c>
      <c r="K53" t="s">
        <v>28</v>
      </c>
      <c r="L53" t="str">
        <f>A51</f>
        <v>D7</v>
      </c>
      <c r="M53">
        <f>B51</f>
        <v>3351</v>
      </c>
      <c r="N53" s="8">
        <f t="shared" si="1"/>
        <v>-6.7636117686844773E-3</v>
      </c>
      <c r="O53">
        <f t="shared" si="2"/>
        <v>-0.27054447074737908</v>
      </c>
    </row>
    <row r="54" spans="1:15" x14ac:dyDescent="0.4">
      <c r="A54" t="s">
        <v>60</v>
      </c>
      <c r="B54">
        <v>3307</v>
      </c>
      <c r="K54" t="s">
        <v>27</v>
      </c>
      <c r="L54" t="str">
        <f>A39</f>
        <v>C7</v>
      </c>
      <c r="M54">
        <f>B39</f>
        <v>3357</v>
      </c>
      <c r="N54" s="8">
        <f t="shared" si="1"/>
        <v>-3.8649210106768443E-3</v>
      </c>
      <c r="O54">
        <f t="shared" si="2"/>
        <v>-0.15459684042707378</v>
      </c>
    </row>
    <row r="55" spans="1:15" x14ac:dyDescent="0.4">
      <c r="A55" t="s">
        <v>68</v>
      </c>
      <c r="B55">
        <v>32244</v>
      </c>
      <c r="K55" t="s">
        <v>26</v>
      </c>
      <c r="L55" t="str">
        <f>A27</f>
        <v>B7</v>
      </c>
      <c r="M55">
        <f>B27</f>
        <v>3367</v>
      </c>
      <c r="N55" s="8">
        <f t="shared" si="1"/>
        <v>9.6623025266921107E-4</v>
      </c>
      <c r="O55">
        <f t="shared" si="2"/>
        <v>3.8649210106768445E-2</v>
      </c>
    </row>
    <row r="56" spans="1:15" x14ac:dyDescent="0.4">
      <c r="A56" t="s">
        <v>76</v>
      </c>
      <c r="B56">
        <v>3960</v>
      </c>
      <c r="K56" t="s">
        <v>25</v>
      </c>
      <c r="L56" t="str">
        <f>A15</f>
        <v>A7</v>
      </c>
      <c r="M56">
        <f>B15</f>
        <v>3429</v>
      </c>
      <c r="N56" s="8">
        <f t="shared" si="1"/>
        <v>3.0919368085414754E-2</v>
      </c>
      <c r="O56">
        <f t="shared" si="2"/>
        <v>1.2367747234165902</v>
      </c>
    </row>
    <row r="57" spans="1:15" x14ac:dyDescent="0.4">
      <c r="A57" t="s">
        <v>94</v>
      </c>
      <c r="B57">
        <v>3359</v>
      </c>
      <c r="K57" t="s">
        <v>34</v>
      </c>
      <c r="L57" t="str">
        <f>A16</f>
        <v>A8</v>
      </c>
      <c r="M57">
        <f>B16</f>
        <v>3873</v>
      </c>
      <c r="N57" s="8">
        <f t="shared" si="1"/>
        <v>0.2454224841779796</v>
      </c>
      <c r="O57">
        <f t="shared" si="2"/>
        <v>9.8168993671191842</v>
      </c>
    </row>
    <row r="58" spans="1:15" x14ac:dyDescent="0.4">
      <c r="A58" t="s">
        <v>95</v>
      </c>
      <c r="B58">
        <v>3895</v>
      </c>
      <c r="K58" t="s">
        <v>35</v>
      </c>
      <c r="L58" t="str">
        <f>A28</f>
        <v>B8</v>
      </c>
      <c r="M58">
        <f>B28</f>
        <v>4743</v>
      </c>
      <c r="N58" s="8">
        <f t="shared" si="1"/>
        <v>0.66573264408908639</v>
      </c>
      <c r="O58">
        <f t="shared" si="2"/>
        <v>26.629305763563455</v>
      </c>
    </row>
    <row r="59" spans="1:15" x14ac:dyDescent="0.4">
      <c r="A59" t="s">
        <v>96</v>
      </c>
      <c r="B59">
        <v>19278</v>
      </c>
      <c r="K59" t="s">
        <v>36</v>
      </c>
      <c r="L59" t="str">
        <f>A40</f>
        <v>C8</v>
      </c>
      <c r="M59">
        <f>B40</f>
        <v>5901</v>
      </c>
      <c r="N59" s="8">
        <f t="shared" si="1"/>
        <v>1.2251799603845597</v>
      </c>
      <c r="O59">
        <f t="shared" si="2"/>
        <v>49.007198415382391</v>
      </c>
    </row>
    <row r="60" spans="1:15" x14ac:dyDescent="0.4">
      <c r="A60" t="s">
        <v>13</v>
      </c>
      <c r="B60">
        <v>3572</v>
      </c>
      <c r="K60" t="s">
        <v>37</v>
      </c>
      <c r="L60" t="str">
        <f>A52</f>
        <v>D8</v>
      </c>
      <c r="M60">
        <f>B52</f>
        <v>12034</v>
      </c>
      <c r="N60" s="8">
        <f t="shared" si="1"/>
        <v>4.1881250301946951</v>
      </c>
      <c r="O60">
        <f t="shared" si="2"/>
        <v>167.5250012077878</v>
      </c>
    </row>
    <row r="61" spans="1:15" x14ac:dyDescent="0.4">
      <c r="A61" t="s">
        <v>21</v>
      </c>
      <c r="B61">
        <v>5091</v>
      </c>
      <c r="K61" t="s">
        <v>38</v>
      </c>
      <c r="L61" t="str">
        <f>A64</f>
        <v>E8</v>
      </c>
      <c r="M61">
        <f>B64</f>
        <v>34069</v>
      </c>
      <c r="N61" s="8">
        <f t="shared" si="1"/>
        <v>14.833566838977728</v>
      </c>
      <c r="O61">
        <f t="shared" si="2"/>
        <v>593.34267355910913</v>
      </c>
    </row>
    <row r="62" spans="1:15" x14ac:dyDescent="0.4">
      <c r="A62" t="s">
        <v>29</v>
      </c>
      <c r="B62">
        <v>5607</v>
      </c>
      <c r="K62" t="s">
        <v>30</v>
      </c>
      <c r="L62" t="str">
        <f>A76</f>
        <v>F8</v>
      </c>
      <c r="M62">
        <f>B76</f>
        <v>41511</v>
      </c>
      <c r="N62" s="8">
        <f t="shared" si="1"/>
        <v>18.428909609159863</v>
      </c>
      <c r="O62">
        <f t="shared" si="2"/>
        <v>737.15638436639449</v>
      </c>
    </row>
    <row r="63" spans="1:15" x14ac:dyDescent="0.4">
      <c r="A63" t="s">
        <v>38</v>
      </c>
      <c r="B63">
        <v>3411</v>
      </c>
      <c r="K63" t="s">
        <v>39</v>
      </c>
      <c r="L63" t="str">
        <f>A88</f>
        <v>G8</v>
      </c>
      <c r="M63">
        <f>B88</f>
        <v>40321</v>
      </c>
      <c r="N63" s="8">
        <f t="shared" si="1"/>
        <v>17.854002608821681</v>
      </c>
      <c r="O63">
        <f t="shared" si="2"/>
        <v>714.16010435286717</v>
      </c>
    </row>
    <row r="64" spans="1:15" x14ac:dyDescent="0.4">
      <c r="A64" t="s">
        <v>45</v>
      </c>
      <c r="B64">
        <v>34069</v>
      </c>
      <c r="K64" t="s">
        <v>40</v>
      </c>
      <c r="L64" t="str">
        <f>A100</f>
        <v>H8</v>
      </c>
      <c r="M64">
        <f>B100</f>
        <v>22503</v>
      </c>
      <c r="N64" s="8">
        <f t="shared" si="1"/>
        <v>9.2458572877916811</v>
      </c>
      <c r="O64">
        <f t="shared" si="2"/>
        <v>369.83429151166723</v>
      </c>
    </row>
    <row r="65" spans="1:15" x14ac:dyDescent="0.4">
      <c r="A65" t="s">
        <v>53</v>
      </c>
      <c r="B65">
        <v>4286</v>
      </c>
      <c r="K65" t="s">
        <v>48</v>
      </c>
      <c r="L65" t="str">
        <f>A101</f>
        <v>H9</v>
      </c>
      <c r="M65">
        <f>B101</f>
        <v>10714</v>
      </c>
      <c r="N65" s="8">
        <f t="shared" si="1"/>
        <v>3.550413063433016</v>
      </c>
      <c r="O65">
        <f t="shared" si="2"/>
        <v>142.01652253732064</v>
      </c>
    </row>
    <row r="66" spans="1:15" x14ac:dyDescent="0.4">
      <c r="A66" t="s">
        <v>61</v>
      </c>
      <c r="B66">
        <v>3334</v>
      </c>
      <c r="K66" t="s">
        <v>47</v>
      </c>
      <c r="L66" t="str">
        <f>A89</f>
        <v>G9</v>
      </c>
      <c r="M66">
        <f>B89</f>
        <v>7623</v>
      </c>
      <c r="N66" s="8">
        <f t="shared" si="1"/>
        <v>2.0571042079327504</v>
      </c>
      <c r="O66">
        <f t="shared" si="2"/>
        <v>82.284168317310019</v>
      </c>
    </row>
    <row r="67" spans="1:15" x14ac:dyDescent="0.4">
      <c r="A67" t="s">
        <v>69</v>
      </c>
      <c r="B67">
        <v>36398</v>
      </c>
      <c r="K67" t="s">
        <v>46</v>
      </c>
      <c r="L67" t="str">
        <f>A77</f>
        <v>F9</v>
      </c>
      <c r="M67">
        <f>B77</f>
        <v>5390</v>
      </c>
      <c r="N67" s="8">
        <f t="shared" si="1"/>
        <v>0.97830813082757617</v>
      </c>
      <c r="O67">
        <f t="shared" si="2"/>
        <v>39.132325233103046</v>
      </c>
    </row>
    <row r="68" spans="1:15" x14ac:dyDescent="0.4">
      <c r="A68" t="s">
        <v>77</v>
      </c>
      <c r="B68">
        <v>4132</v>
      </c>
      <c r="K68" t="s">
        <v>45</v>
      </c>
      <c r="L68" t="str">
        <f>A65</f>
        <v>E9</v>
      </c>
      <c r="M68">
        <f>B65</f>
        <v>4286</v>
      </c>
      <c r="N68" s="8">
        <f t="shared" si="1"/>
        <v>0.44494903135417169</v>
      </c>
      <c r="O68">
        <f t="shared" si="2"/>
        <v>17.797961254166868</v>
      </c>
    </row>
    <row r="69" spans="1:15" x14ac:dyDescent="0.4">
      <c r="A69" t="s">
        <v>97</v>
      </c>
      <c r="B69">
        <v>3586</v>
      </c>
      <c r="K69" t="s">
        <v>44</v>
      </c>
      <c r="L69" t="str">
        <f>A53</f>
        <v>D9</v>
      </c>
      <c r="M69">
        <f>B53</f>
        <v>3931</v>
      </c>
      <c r="N69" s="8">
        <f t="shared" si="1"/>
        <v>0.27344316150538672</v>
      </c>
      <c r="O69">
        <f t="shared" si="2"/>
        <v>10.937726460215469</v>
      </c>
    </row>
    <row r="70" spans="1:15" x14ac:dyDescent="0.4">
      <c r="A70" t="s">
        <v>98</v>
      </c>
      <c r="B70">
        <v>5067</v>
      </c>
      <c r="K70" t="s">
        <v>43</v>
      </c>
      <c r="L70" t="str">
        <f>A41</f>
        <v>C9</v>
      </c>
      <c r="M70">
        <f>B41</f>
        <v>3815</v>
      </c>
      <c r="N70" s="8">
        <f t="shared" si="1"/>
        <v>0.21740180685057248</v>
      </c>
      <c r="O70">
        <f t="shared" si="2"/>
        <v>8.6960722740228995</v>
      </c>
    </row>
    <row r="71" spans="1:15" x14ac:dyDescent="0.4">
      <c r="A71" t="s">
        <v>99</v>
      </c>
      <c r="B71">
        <v>35611</v>
      </c>
      <c r="K71" t="s">
        <v>42</v>
      </c>
      <c r="L71" t="str">
        <f>A29</f>
        <v>B9</v>
      </c>
      <c r="M71">
        <f>B29</f>
        <v>4067</v>
      </c>
      <c r="N71" s="8">
        <f t="shared" si="1"/>
        <v>0.33914681868689306</v>
      </c>
      <c r="O71">
        <f t="shared" si="2"/>
        <v>13.565872747475723</v>
      </c>
    </row>
    <row r="72" spans="1:15" x14ac:dyDescent="0.4">
      <c r="A72" t="s">
        <v>14</v>
      </c>
      <c r="B72">
        <v>3410</v>
      </c>
      <c r="K72" t="s">
        <v>41</v>
      </c>
      <c r="L72" t="str">
        <f>A17</f>
        <v>A9</v>
      </c>
      <c r="M72">
        <f>B17</f>
        <v>3838</v>
      </c>
      <c r="N72" s="8">
        <f t="shared" si="1"/>
        <v>0.22851345475626841</v>
      </c>
      <c r="O72">
        <f t="shared" si="2"/>
        <v>9.1405381902507372</v>
      </c>
    </row>
    <row r="73" spans="1:15" x14ac:dyDescent="0.4">
      <c r="A73" t="s">
        <v>22</v>
      </c>
      <c r="B73">
        <v>4492</v>
      </c>
      <c r="K73" t="s">
        <v>49</v>
      </c>
      <c r="L73" t="str">
        <f>A18</f>
        <v>A10</v>
      </c>
      <c r="M73">
        <f>B18</f>
        <v>3664</v>
      </c>
      <c r="N73" s="8">
        <f t="shared" si="1"/>
        <v>0.14445142277404704</v>
      </c>
      <c r="O73">
        <f t="shared" si="2"/>
        <v>5.7780569109618813</v>
      </c>
    </row>
    <row r="74" spans="1:15" x14ac:dyDescent="0.4">
      <c r="A74" t="s">
        <v>32</v>
      </c>
      <c r="B74">
        <v>4480</v>
      </c>
      <c r="K74" t="s">
        <v>50</v>
      </c>
      <c r="L74" t="str">
        <f>A30</f>
        <v>B10</v>
      </c>
      <c r="M74">
        <f>B30</f>
        <v>3439</v>
      </c>
      <c r="N74" s="8">
        <f t="shared" ref="N74:N96" si="3">(M74-I$15)/2069.9</f>
        <v>3.5750519348760806E-2</v>
      </c>
      <c r="O74">
        <f t="shared" ref="O74:O96" si="4">N74*40</f>
        <v>1.4300207739504323</v>
      </c>
    </row>
    <row r="75" spans="1:15" x14ac:dyDescent="0.4">
      <c r="A75" t="s">
        <v>30</v>
      </c>
      <c r="B75">
        <v>3554</v>
      </c>
      <c r="K75" t="s">
        <v>51</v>
      </c>
      <c r="L75" t="str">
        <f>A42</f>
        <v>C10</v>
      </c>
      <c r="M75">
        <f>B42</f>
        <v>3354</v>
      </c>
      <c r="N75" s="8">
        <f t="shared" si="3"/>
        <v>-5.3142663896806608E-3</v>
      </c>
      <c r="O75">
        <f t="shared" si="4"/>
        <v>-0.21257065558722643</v>
      </c>
    </row>
    <row r="76" spans="1:15" x14ac:dyDescent="0.4">
      <c r="A76" t="s">
        <v>46</v>
      </c>
      <c r="B76">
        <v>41511</v>
      </c>
      <c r="K76" t="s">
        <v>52</v>
      </c>
      <c r="L76" t="str">
        <f>A54</f>
        <v>D10</v>
      </c>
      <c r="M76">
        <f>B54</f>
        <v>3307</v>
      </c>
      <c r="N76" s="8">
        <f t="shared" si="3"/>
        <v>-2.802067732740712E-2</v>
      </c>
      <c r="O76">
        <f t="shared" si="4"/>
        <v>-1.1208270930962847</v>
      </c>
    </row>
    <row r="77" spans="1:15" x14ac:dyDescent="0.4">
      <c r="A77" t="s">
        <v>54</v>
      </c>
      <c r="B77">
        <v>5390</v>
      </c>
      <c r="K77" t="s">
        <v>53</v>
      </c>
      <c r="L77" t="str">
        <f>A66</f>
        <v>E10</v>
      </c>
      <c r="M77">
        <f>B66</f>
        <v>3334</v>
      </c>
      <c r="N77" s="8">
        <f t="shared" si="3"/>
        <v>-1.497656891637277E-2</v>
      </c>
      <c r="O77">
        <f t="shared" si="4"/>
        <v>-0.59906275665491082</v>
      </c>
    </row>
    <row r="78" spans="1:15" x14ac:dyDescent="0.4">
      <c r="A78" t="s">
        <v>62</v>
      </c>
      <c r="B78">
        <v>3551</v>
      </c>
      <c r="K78" t="s">
        <v>54</v>
      </c>
      <c r="L78" t="str">
        <f>A78</f>
        <v>F10</v>
      </c>
      <c r="M78">
        <f>B78</f>
        <v>3551</v>
      </c>
      <c r="N78" s="8">
        <f t="shared" si="3"/>
        <v>8.9859413498236632E-2</v>
      </c>
      <c r="O78">
        <f t="shared" si="4"/>
        <v>3.5943765399294652</v>
      </c>
    </row>
    <row r="79" spans="1:15" x14ac:dyDescent="0.4">
      <c r="A79" t="s">
        <v>70</v>
      </c>
      <c r="B79">
        <v>29530</v>
      </c>
      <c r="K79" t="s">
        <v>55</v>
      </c>
      <c r="L79" t="str">
        <f>A90</f>
        <v>G10</v>
      </c>
      <c r="M79">
        <f>B90</f>
        <v>4735</v>
      </c>
      <c r="N79" s="8">
        <f t="shared" si="3"/>
        <v>0.66186772307840958</v>
      </c>
      <c r="O79">
        <f t="shared" si="4"/>
        <v>26.474708923136383</v>
      </c>
    </row>
    <row r="80" spans="1:15" x14ac:dyDescent="0.4">
      <c r="A80" t="s">
        <v>78</v>
      </c>
      <c r="B80">
        <v>3846</v>
      </c>
      <c r="K80" t="s">
        <v>56</v>
      </c>
      <c r="L80" t="str">
        <f>A102</f>
        <v>H10</v>
      </c>
      <c r="M80">
        <f>B102</f>
        <v>6700</v>
      </c>
      <c r="N80" s="8">
        <f t="shared" si="3"/>
        <v>1.6111889463259095</v>
      </c>
      <c r="O80">
        <f t="shared" si="4"/>
        <v>64.447557853036386</v>
      </c>
    </row>
    <row r="81" spans="1:15" x14ac:dyDescent="0.4">
      <c r="A81" t="s">
        <v>100</v>
      </c>
      <c r="B81">
        <v>3365</v>
      </c>
      <c r="K81" t="s">
        <v>64</v>
      </c>
      <c r="L81" t="str">
        <f>A103</f>
        <v>H11</v>
      </c>
      <c r="M81">
        <f>B103</f>
        <v>8177</v>
      </c>
      <c r="N81" s="8">
        <f t="shared" si="3"/>
        <v>2.3247499879221216</v>
      </c>
      <c r="O81">
        <f t="shared" si="4"/>
        <v>92.989999516884865</v>
      </c>
    </row>
    <row r="82" spans="1:15" x14ac:dyDescent="0.4">
      <c r="A82" t="s">
        <v>101</v>
      </c>
      <c r="B82">
        <v>7954</v>
      </c>
      <c r="K82" t="s">
        <v>63</v>
      </c>
      <c r="L82" t="str">
        <f>A91</f>
        <v>G11</v>
      </c>
      <c r="M82">
        <f>B91</f>
        <v>14608</v>
      </c>
      <c r="N82" s="8">
        <f t="shared" si="3"/>
        <v>5.4316633653799702</v>
      </c>
      <c r="O82">
        <f t="shared" si="4"/>
        <v>217.26653461519879</v>
      </c>
    </row>
    <row r="83" spans="1:15" x14ac:dyDescent="0.4">
      <c r="A83" t="s">
        <v>102</v>
      </c>
      <c r="B83">
        <v>43228</v>
      </c>
      <c r="K83" t="s">
        <v>62</v>
      </c>
      <c r="L83" t="str">
        <f>A79</f>
        <v>F11</v>
      </c>
      <c r="M83">
        <f>B79</f>
        <v>29530</v>
      </c>
      <c r="N83" s="8">
        <f t="shared" si="3"/>
        <v>12.640707280544953</v>
      </c>
      <c r="O83">
        <f t="shared" si="4"/>
        <v>505.62829122179812</v>
      </c>
    </row>
    <row r="84" spans="1:15" x14ac:dyDescent="0.4">
      <c r="A84" t="s">
        <v>15</v>
      </c>
      <c r="B84">
        <v>3335</v>
      </c>
      <c r="K84" t="s">
        <v>61</v>
      </c>
      <c r="L84" t="str">
        <f>A67</f>
        <v>E11</v>
      </c>
      <c r="M84">
        <f>B67</f>
        <v>36398</v>
      </c>
      <c r="N84" s="8">
        <f t="shared" si="3"/>
        <v>15.958741968211024</v>
      </c>
      <c r="O84">
        <f t="shared" si="4"/>
        <v>638.34967872844095</v>
      </c>
    </row>
    <row r="85" spans="1:15" x14ac:dyDescent="0.4">
      <c r="A85" t="s">
        <v>23</v>
      </c>
      <c r="B85">
        <v>3551</v>
      </c>
      <c r="K85" t="s">
        <v>60</v>
      </c>
      <c r="L85" t="str">
        <f>A55</f>
        <v>D11</v>
      </c>
      <c r="M85">
        <f>B55</f>
        <v>32244</v>
      </c>
      <c r="N85" s="8">
        <f t="shared" si="3"/>
        <v>13.951881733417073</v>
      </c>
      <c r="O85">
        <f t="shared" si="4"/>
        <v>558.07526933668294</v>
      </c>
    </row>
    <row r="86" spans="1:15" x14ac:dyDescent="0.4">
      <c r="A86" t="s">
        <v>31</v>
      </c>
      <c r="B86">
        <v>4150</v>
      </c>
      <c r="K86" t="s">
        <v>59</v>
      </c>
      <c r="L86" t="str">
        <f>A43</f>
        <v>C11</v>
      </c>
      <c r="M86">
        <f>B43</f>
        <v>20295</v>
      </c>
      <c r="N86" s="8">
        <f t="shared" si="3"/>
        <v>8.1791390888448721</v>
      </c>
      <c r="O86">
        <f t="shared" si="4"/>
        <v>327.16556355379487</v>
      </c>
    </row>
    <row r="87" spans="1:15" x14ac:dyDescent="0.4">
      <c r="A87" t="s">
        <v>39</v>
      </c>
      <c r="B87">
        <v>3732</v>
      </c>
      <c r="K87" t="s">
        <v>58</v>
      </c>
      <c r="L87" t="str">
        <f>A31</f>
        <v>B11</v>
      </c>
      <c r="M87">
        <f>B31</f>
        <v>9966</v>
      </c>
      <c r="N87" s="8">
        <f t="shared" si="3"/>
        <v>3.1890429489347309</v>
      </c>
      <c r="O87">
        <f t="shared" si="4"/>
        <v>127.56171795738923</v>
      </c>
    </row>
    <row r="88" spans="1:15" x14ac:dyDescent="0.4">
      <c r="A88" t="s">
        <v>47</v>
      </c>
      <c r="B88">
        <v>40321</v>
      </c>
      <c r="K88" t="s">
        <v>57</v>
      </c>
      <c r="L88" t="str">
        <f>A19</f>
        <v>A11</v>
      </c>
      <c r="M88">
        <f>B19</f>
        <v>6692</v>
      </c>
      <c r="N88" s="8">
        <f t="shared" si="3"/>
        <v>1.6073240253152326</v>
      </c>
      <c r="O88">
        <f t="shared" si="4"/>
        <v>64.292961012609297</v>
      </c>
    </row>
    <row r="89" spans="1:15" x14ac:dyDescent="0.4">
      <c r="A89" t="s">
        <v>55</v>
      </c>
      <c r="B89">
        <v>7623</v>
      </c>
      <c r="K89" t="s">
        <v>65</v>
      </c>
      <c r="L89" t="str">
        <f>A20</f>
        <v>A12</v>
      </c>
      <c r="M89">
        <f>B20</f>
        <v>4949</v>
      </c>
      <c r="N89" s="8">
        <f t="shared" si="3"/>
        <v>0.76525436011401515</v>
      </c>
      <c r="O89">
        <f t="shared" si="4"/>
        <v>30.610174404560606</v>
      </c>
    </row>
    <row r="90" spans="1:15" x14ac:dyDescent="0.4">
      <c r="A90" t="s">
        <v>63</v>
      </c>
      <c r="B90">
        <v>4735</v>
      </c>
      <c r="K90" t="s">
        <v>66</v>
      </c>
      <c r="L90" t="str">
        <f>A32</f>
        <v>B12</v>
      </c>
      <c r="M90">
        <f>B32</f>
        <v>4283</v>
      </c>
      <c r="N90" s="8">
        <f t="shared" si="3"/>
        <v>0.44349968597516787</v>
      </c>
      <c r="O90">
        <f t="shared" si="4"/>
        <v>17.739987439006715</v>
      </c>
    </row>
    <row r="91" spans="1:15" x14ac:dyDescent="0.4">
      <c r="A91" t="s">
        <v>71</v>
      </c>
      <c r="B91">
        <v>14608</v>
      </c>
      <c r="K91" t="s">
        <v>67</v>
      </c>
      <c r="L91" t="str">
        <f>A44</f>
        <v>C12</v>
      </c>
      <c r="M91">
        <f>B44</f>
        <v>4063</v>
      </c>
      <c r="N91" s="8">
        <f t="shared" si="3"/>
        <v>0.33721435818155465</v>
      </c>
      <c r="O91">
        <f t="shared" si="4"/>
        <v>13.488574327262185</v>
      </c>
    </row>
    <row r="92" spans="1:15" x14ac:dyDescent="0.4">
      <c r="A92" t="s">
        <v>79</v>
      </c>
      <c r="B92">
        <v>3636</v>
      </c>
      <c r="K92" t="s">
        <v>68</v>
      </c>
      <c r="L92" t="str">
        <f>A56</f>
        <v>D12</v>
      </c>
      <c r="M92">
        <f>B56</f>
        <v>3960</v>
      </c>
      <c r="N92" s="8">
        <f t="shared" si="3"/>
        <v>0.28745350016909027</v>
      </c>
      <c r="O92">
        <f t="shared" si="4"/>
        <v>11.498140006763611</v>
      </c>
    </row>
    <row r="93" spans="1:15" x14ac:dyDescent="0.4">
      <c r="A93" t="s">
        <v>103</v>
      </c>
      <c r="B93">
        <v>3377</v>
      </c>
      <c r="K93" t="s">
        <v>69</v>
      </c>
      <c r="L93" t="str">
        <f>A68</f>
        <v>E12</v>
      </c>
      <c r="M93">
        <f>B68</f>
        <v>4132</v>
      </c>
      <c r="N93" s="8">
        <f t="shared" si="3"/>
        <v>0.37054930189864244</v>
      </c>
      <c r="O93">
        <f t="shared" si="4"/>
        <v>14.821972075945698</v>
      </c>
    </row>
    <row r="94" spans="1:15" x14ac:dyDescent="0.4">
      <c r="A94" t="s">
        <v>104</v>
      </c>
      <c r="B94">
        <v>14451</v>
      </c>
      <c r="K94" t="s">
        <v>70</v>
      </c>
      <c r="L94" t="str">
        <f>A80</f>
        <v>F12</v>
      </c>
      <c r="M94">
        <f>B80</f>
        <v>3846</v>
      </c>
      <c r="N94" s="8">
        <f t="shared" si="3"/>
        <v>0.23237837576694526</v>
      </c>
      <c r="O94">
        <f t="shared" si="4"/>
        <v>9.2951350306778107</v>
      </c>
    </row>
    <row r="95" spans="1:15" x14ac:dyDescent="0.4">
      <c r="A95" t="s">
        <v>105</v>
      </c>
      <c r="B95">
        <v>33015</v>
      </c>
      <c r="K95" t="s">
        <v>71</v>
      </c>
      <c r="L95" t="str">
        <f>A92</f>
        <v>G12</v>
      </c>
      <c r="M95">
        <f>B92</f>
        <v>3636</v>
      </c>
      <c r="N95" s="8">
        <f t="shared" si="3"/>
        <v>0.13092419923667808</v>
      </c>
      <c r="O95">
        <f t="shared" si="4"/>
        <v>5.2369679694671234</v>
      </c>
    </row>
    <row r="96" spans="1:15" x14ac:dyDescent="0.4">
      <c r="A96" t="s">
        <v>16</v>
      </c>
      <c r="B96">
        <v>3310</v>
      </c>
      <c r="K96" t="s">
        <v>72</v>
      </c>
      <c r="L96" t="str">
        <f>A104</f>
        <v>H12</v>
      </c>
      <c r="M96">
        <f>B104</f>
        <v>3454</v>
      </c>
      <c r="N96" s="8">
        <f t="shared" si="3"/>
        <v>4.2997246243779888E-2</v>
      </c>
      <c r="O96">
        <f t="shared" si="4"/>
        <v>1.7198898497511954</v>
      </c>
    </row>
    <row r="97" spans="1:2" x14ac:dyDescent="0.4">
      <c r="A97" t="s">
        <v>24</v>
      </c>
      <c r="B97">
        <v>3317</v>
      </c>
    </row>
    <row r="98" spans="1:2" x14ac:dyDescent="0.4">
      <c r="A98" t="s">
        <v>33</v>
      </c>
      <c r="B98">
        <v>4042</v>
      </c>
    </row>
    <row r="99" spans="1:2" x14ac:dyDescent="0.4">
      <c r="A99" t="s">
        <v>40</v>
      </c>
      <c r="B99">
        <v>4378</v>
      </c>
    </row>
    <row r="100" spans="1:2" x14ac:dyDescent="0.4">
      <c r="A100" t="s">
        <v>48</v>
      </c>
      <c r="B100">
        <v>22503</v>
      </c>
    </row>
    <row r="101" spans="1:2" x14ac:dyDescent="0.4">
      <c r="A101" t="s">
        <v>56</v>
      </c>
      <c r="B101">
        <v>10714</v>
      </c>
    </row>
    <row r="102" spans="1:2" x14ac:dyDescent="0.4">
      <c r="A102" t="s">
        <v>64</v>
      </c>
      <c r="B102">
        <v>6700</v>
      </c>
    </row>
    <row r="103" spans="1:2" x14ac:dyDescent="0.4">
      <c r="A103" t="s">
        <v>72</v>
      </c>
      <c r="B103">
        <v>8177</v>
      </c>
    </row>
    <row r="104" spans="1:2" x14ac:dyDescent="0.4">
      <c r="A104" t="s">
        <v>80</v>
      </c>
      <c r="B104">
        <v>3454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workbookViewId="0">
      <selection activeCell="N25" sqref="N25"/>
    </sheetView>
  </sheetViews>
  <sheetFormatPr defaultRowHeight="12.7" x14ac:dyDescent="0.4"/>
  <cols>
    <col min="2" max="2" width="15.41015625" customWidth="1"/>
    <col min="3" max="3" width="13.1171875" style="2" customWidth="1"/>
    <col min="4" max="6" width="10.1171875" customWidth="1"/>
    <col min="7" max="8" width="14.703125" customWidth="1"/>
    <col min="9" max="9" width="15.29296875" bestFit="1" customWidth="1"/>
    <col min="10" max="10" width="15.703125" bestFit="1" customWidth="1"/>
    <col min="11" max="11" width="12" bestFit="1" customWidth="1"/>
    <col min="12" max="12" width="15.1171875" bestFit="1" customWidth="1"/>
  </cols>
  <sheetData>
    <row r="1" spans="1:15" x14ac:dyDescent="0.4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4">
      <c r="A2" s="7">
        <v>1</v>
      </c>
      <c r="B2" s="7" t="s">
        <v>82</v>
      </c>
      <c r="C2" s="7" t="s">
        <v>83</v>
      </c>
      <c r="D2" s="7">
        <f>'Plate 1'!N9</f>
        <v>-2.4898848428260192E-2</v>
      </c>
      <c r="E2" s="7">
        <f>'Plate 2'!N9</f>
        <v>-2.2243971883619536E-2</v>
      </c>
      <c r="F2" s="7">
        <f>'Plate 3'!N9</f>
        <v>-4.8311512633460554E-4</v>
      </c>
      <c r="G2" s="7">
        <f>AVERAGE(D2:F2)</f>
        <v>-1.5875311812738113E-2</v>
      </c>
      <c r="H2" s="7">
        <f>STDEV(D2:F2)</f>
        <v>1.339596511982317E-2</v>
      </c>
      <c r="I2" s="7">
        <f>G2*40</f>
        <v>-0.63501247250952453</v>
      </c>
      <c r="L2" s="9" t="s">
        <v>116</v>
      </c>
      <c r="M2" s="3"/>
      <c r="N2" s="3"/>
      <c r="O2" s="3"/>
    </row>
    <row r="3" spans="1:15" x14ac:dyDescent="0.4">
      <c r="A3" s="7">
        <v>2</v>
      </c>
      <c r="B3" s="7" t="s">
        <v>85</v>
      </c>
      <c r="C3" s="7" t="s">
        <v>86</v>
      </c>
      <c r="D3" s="7">
        <f>'Plate 1'!N10</f>
        <v>-4.8908452269796811E-3</v>
      </c>
      <c r="E3" s="7">
        <f>'Plate 2'!N10</f>
        <v>-1.5570780318533676E-2</v>
      </c>
      <c r="F3" s="7">
        <f>'Plate 3'!N10</f>
        <v>3.8649210106768443E-3</v>
      </c>
      <c r="G3" s="7">
        <f t="shared" ref="G3:G66" si="0">AVERAGE(D3:F3)</f>
        <v>-5.5322348449455038E-3</v>
      </c>
      <c r="H3" s="7">
        <f t="shared" ref="H3:H66" si="1">STDEV(D3:F3)</f>
        <v>9.7337123966703826E-3</v>
      </c>
      <c r="I3" s="7">
        <f t="shared" ref="I3:I66" si="2">G3*40</f>
        <v>-0.22128939379782014</v>
      </c>
      <c r="M3" s="3"/>
      <c r="N3" s="10"/>
      <c r="O3" s="11"/>
    </row>
    <row r="4" spans="1:15" x14ac:dyDescent="0.4">
      <c r="A4" s="7">
        <v>3</v>
      </c>
      <c r="B4" s="7" t="s">
        <v>88</v>
      </c>
      <c r="C4" s="7" t="s">
        <v>89</v>
      </c>
      <c r="D4" s="7">
        <f>'Plate 1'!N11</f>
        <v>2.6677337601707352E-3</v>
      </c>
      <c r="E4" s="7">
        <f>'Plate 2'!N11</f>
        <v>-2.5358127947326274E-2</v>
      </c>
      <c r="F4" s="7">
        <f>'Plate 3'!N11</f>
        <v>-5.3142663896806608E-3</v>
      </c>
      <c r="G4" s="7">
        <f t="shared" si="0"/>
        <v>-9.3348868589453998E-3</v>
      </c>
      <c r="H4" s="7">
        <f t="shared" si="1"/>
        <v>1.4439053737358959E-2</v>
      </c>
      <c r="I4" s="7">
        <f t="shared" si="2"/>
        <v>-0.373395474357816</v>
      </c>
      <c r="M4" s="3"/>
      <c r="N4" s="10"/>
      <c r="O4" s="11"/>
    </row>
    <row r="5" spans="1:15" x14ac:dyDescent="0.4">
      <c r="A5" s="7">
        <v>4</v>
      </c>
      <c r="B5" s="7" t="s">
        <v>91</v>
      </c>
      <c r="C5" s="7" t="s">
        <v>92</v>
      </c>
      <c r="D5" s="7">
        <f>'Plate 1'!N12</f>
        <v>1.7784891734471567E-3</v>
      </c>
      <c r="E5" s="7">
        <f>'Plate 2'!N12</f>
        <v>2.4913248509653881E-2</v>
      </c>
      <c r="F5" s="7">
        <f>'Plate 3'!N12</f>
        <v>4.9277742886129759E-2</v>
      </c>
      <c r="G5" s="7">
        <f t="shared" si="0"/>
        <v>2.5323160189743597E-2</v>
      </c>
      <c r="H5" s="7">
        <f t="shared" si="1"/>
        <v>2.3752279816989227E-2</v>
      </c>
      <c r="I5" s="7">
        <f t="shared" si="2"/>
        <v>1.0129264075897439</v>
      </c>
      <c r="M5" s="3"/>
      <c r="N5" s="10"/>
      <c r="O5" s="11"/>
    </row>
    <row r="6" spans="1:15" x14ac:dyDescent="0.4">
      <c r="A6" s="7">
        <v>5</v>
      </c>
      <c r="B6" s="7" t="s">
        <v>94</v>
      </c>
      <c r="C6" s="7" t="s">
        <v>95</v>
      </c>
      <c r="D6" s="7">
        <f>'Plate 1'!N13</f>
        <v>0.23876217153528079</v>
      </c>
      <c r="E6" s="7">
        <f>'Plate 2'!N13</f>
        <v>0.23222706646498797</v>
      </c>
      <c r="F6" s="7">
        <f>'Plate 3'!N13</f>
        <v>0.25605101695734095</v>
      </c>
      <c r="G6" s="7">
        <f t="shared" si="0"/>
        <v>0.24234675165253658</v>
      </c>
      <c r="H6" s="7">
        <f t="shared" si="1"/>
        <v>1.2309836117036265E-2</v>
      </c>
      <c r="I6" s="7">
        <f t="shared" si="2"/>
        <v>9.6938700661014625</v>
      </c>
      <c r="M6" s="12"/>
      <c r="N6" s="10"/>
      <c r="O6" s="11"/>
    </row>
    <row r="7" spans="1:15" x14ac:dyDescent="0.4">
      <c r="A7" s="7">
        <v>6</v>
      </c>
      <c r="B7" s="7" t="s">
        <v>97</v>
      </c>
      <c r="C7" s="7" t="s">
        <v>98</v>
      </c>
      <c r="D7" s="7">
        <f>'Plate 1'!N14</f>
        <v>0.83855764528033438</v>
      </c>
      <c r="E7" s="7">
        <f>'Plate 2'!N14</f>
        <v>0.77987365423970101</v>
      </c>
      <c r="F7" s="7">
        <f>'Plate 3'!N14</f>
        <v>0.82226194502149863</v>
      </c>
      <c r="G7" s="7">
        <f t="shared" si="0"/>
        <v>0.81356441484717801</v>
      </c>
      <c r="H7" s="7">
        <f t="shared" si="1"/>
        <v>3.0293365188836283E-2</v>
      </c>
      <c r="I7" s="7">
        <f t="shared" si="2"/>
        <v>32.542576593887119</v>
      </c>
      <c r="M7" s="3"/>
      <c r="N7" s="10"/>
      <c r="O7" s="11"/>
    </row>
    <row r="8" spans="1:15" x14ac:dyDescent="0.4">
      <c r="A8" s="7">
        <v>7</v>
      </c>
      <c r="B8" s="7" t="s">
        <v>100</v>
      </c>
      <c r="C8" s="7" t="s">
        <v>101</v>
      </c>
      <c r="D8" s="7">
        <f>'Plate 1'!N15</f>
        <v>2.2257792005691166</v>
      </c>
      <c r="E8" s="7">
        <f>'Plate 2'!N15</f>
        <v>2.1407598540795441</v>
      </c>
      <c r="F8" s="7">
        <f>'Plate 3'!N15</f>
        <v>2.2170153147495046</v>
      </c>
      <c r="G8" s="7">
        <f t="shared" si="0"/>
        <v>2.1945181231327218</v>
      </c>
      <c r="H8" s="7">
        <f t="shared" si="1"/>
        <v>4.6761790410122045E-2</v>
      </c>
      <c r="I8" s="7">
        <f t="shared" si="2"/>
        <v>87.780724925308874</v>
      </c>
      <c r="M8" s="3"/>
      <c r="N8" s="10"/>
      <c r="O8" s="11"/>
    </row>
    <row r="9" spans="1:15" x14ac:dyDescent="0.4">
      <c r="A9" s="7">
        <v>8</v>
      </c>
      <c r="B9" s="7" t="s">
        <v>103</v>
      </c>
      <c r="C9" s="7" t="s">
        <v>104</v>
      </c>
      <c r="D9" s="7">
        <f>'Plate 1'!N16</f>
        <v>5.5119825708061008</v>
      </c>
      <c r="E9" s="7">
        <f>'Plate 2'!N16</f>
        <v>5.1641605125011116</v>
      </c>
      <c r="F9" s="7">
        <f>'Plate 3'!N16</f>
        <v>5.3558142905454371</v>
      </c>
      <c r="G9" s="7">
        <f t="shared" si="0"/>
        <v>5.3439857912842159</v>
      </c>
      <c r="H9" s="7">
        <f t="shared" si="1"/>
        <v>0.17421245967771462</v>
      </c>
      <c r="I9" s="7">
        <f t="shared" si="2"/>
        <v>213.75943165136863</v>
      </c>
      <c r="M9" s="3"/>
      <c r="N9" s="10"/>
      <c r="O9" s="11"/>
    </row>
    <row r="10" spans="1:15" x14ac:dyDescent="0.4">
      <c r="A10" s="7">
        <v>9</v>
      </c>
      <c r="B10" s="7" t="s">
        <v>104</v>
      </c>
      <c r="C10" s="7" t="s">
        <v>105</v>
      </c>
      <c r="D10" s="7">
        <f>'Plate 1'!N17</f>
        <v>14.152327597705749</v>
      </c>
      <c r="E10" s="7">
        <f>'Plate 2'!N17</f>
        <v>13.965655307411691</v>
      </c>
      <c r="F10" s="7">
        <f>'Plate 3'!N17</f>
        <v>14.324363495821054</v>
      </c>
      <c r="G10" s="7">
        <f t="shared" si="0"/>
        <v>14.14744880031283</v>
      </c>
      <c r="H10" s="7">
        <f t="shared" si="1"/>
        <v>0.17940385476901713</v>
      </c>
      <c r="I10" s="7">
        <f t="shared" si="2"/>
        <v>565.8979520125132</v>
      </c>
      <c r="M10" s="3"/>
      <c r="N10" s="10"/>
      <c r="O10" s="11"/>
    </row>
    <row r="11" spans="1:15" x14ac:dyDescent="0.4">
      <c r="A11" s="7">
        <v>10</v>
      </c>
      <c r="B11" s="7" t="s">
        <v>101</v>
      </c>
      <c r="C11" s="7" t="s">
        <v>102</v>
      </c>
      <c r="D11" s="7">
        <f>'Plate 1'!N18</f>
        <v>19.29127206438131</v>
      </c>
      <c r="E11" s="7">
        <f>'Plate 2'!N18</f>
        <v>18.695168609306876</v>
      </c>
      <c r="F11" s="7">
        <f>'Plate 3'!N18</f>
        <v>19.258418281076381</v>
      </c>
      <c r="G11" s="7">
        <f t="shared" si="0"/>
        <v>19.081619651588188</v>
      </c>
      <c r="H11" s="7">
        <f t="shared" si="1"/>
        <v>0.3350793172214554</v>
      </c>
      <c r="I11" s="7">
        <f t="shared" si="2"/>
        <v>763.26478606352748</v>
      </c>
      <c r="M11" s="3"/>
      <c r="N11" s="10"/>
      <c r="O11" s="11"/>
    </row>
    <row r="12" spans="1:15" x14ac:dyDescent="0.4">
      <c r="A12" s="7">
        <v>11</v>
      </c>
      <c r="B12" s="7" t="s">
        <v>98</v>
      </c>
      <c r="C12" s="7" t="s">
        <v>99</v>
      </c>
      <c r="D12" s="7">
        <f>'Plate 1'!N19</f>
        <v>15.799653194611178</v>
      </c>
      <c r="E12" s="7">
        <f>'Plate 2'!N19</f>
        <v>15.386600231337306</v>
      </c>
      <c r="F12" s="7">
        <f>'Plate 3'!N19</f>
        <v>15.57853036378569</v>
      </c>
      <c r="G12" s="7">
        <f t="shared" si="0"/>
        <v>15.588261263244725</v>
      </c>
      <c r="H12" s="7">
        <f t="shared" si="1"/>
        <v>0.20669834401983725</v>
      </c>
      <c r="I12" s="7">
        <f t="shared" si="2"/>
        <v>623.53045052978905</v>
      </c>
      <c r="M12" s="3"/>
      <c r="N12" s="10"/>
      <c r="O12" s="11"/>
    </row>
    <row r="13" spans="1:15" x14ac:dyDescent="0.4">
      <c r="A13" s="7">
        <v>12</v>
      </c>
      <c r="B13" s="7" t="s">
        <v>95</v>
      </c>
      <c r="C13" s="7" t="s">
        <v>96</v>
      </c>
      <c r="D13" s="7">
        <f>'Plate 1'!N20</f>
        <v>7.5118936463474277</v>
      </c>
      <c r="E13" s="7">
        <f>'Plate 2'!N20</f>
        <v>7.498887801405818</v>
      </c>
      <c r="F13" s="7">
        <f>'Plate 3'!N20</f>
        <v>7.6878110053625779</v>
      </c>
      <c r="G13" s="7">
        <f t="shared" si="0"/>
        <v>7.5661974843719406</v>
      </c>
      <c r="H13" s="7">
        <f t="shared" si="1"/>
        <v>0.10552096647807165</v>
      </c>
      <c r="I13" s="7">
        <f t="shared" si="2"/>
        <v>302.64789937487762</v>
      </c>
      <c r="M13" s="12"/>
      <c r="N13" s="10"/>
      <c r="O13" s="11"/>
    </row>
    <row r="14" spans="1:15" x14ac:dyDescent="0.4">
      <c r="A14" s="7">
        <v>13</v>
      </c>
      <c r="B14" s="7" t="s">
        <v>92</v>
      </c>
      <c r="C14" s="7" t="s">
        <v>93</v>
      </c>
      <c r="D14" s="7">
        <f>'Plate 1'!N21</f>
        <v>3.2915388377573254</v>
      </c>
      <c r="E14" s="7">
        <f>'Plate 2'!N21</f>
        <v>3.2249310436871603</v>
      </c>
      <c r="F14" s="7">
        <f>'Plate 3'!N21</f>
        <v>3.3247982994347551</v>
      </c>
      <c r="G14" s="7">
        <f t="shared" si="0"/>
        <v>3.2804227269597472</v>
      </c>
      <c r="H14" s="7">
        <f t="shared" si="1"/>
        <v>5.085315262682253E-2</v>
      </c>
      <c r="I14" s="7">
        <f t="shared" si="2"/>
        <v>131.2169090783899</v>
      </c>
    </row>
    <row r="15" spans="1:15" x14ac:dyDescent="0.4">
      <c r="A15" s="7">
        <v>14</v>
      </c>
      <c r="B15" s="7" t="s">
        <v>89</v>
      </c>
      <c r="C15" s="7" t="s">
        <v>90</v>
      </c>
      <c r="D15" s="7">
        <f>'Plate 1'!N22</f>
        <v>1.5619581165799654</v>
      </c>
      <c r="E15" s="7">
        <f>'Plate 2'!N22</f>
        <v>1.567755138357505</v>
      </c>
      <c r="F15" s="7">
        <f>'Plate 3'!N22</f>
        <v>1.650804386685347</v>
      </c>
      <c r="G15" s="7">
        <f t="shared" si="0"/>
        <v>1.5935058805409392</v>
      </c>
      <c r="H15" s="7">
        <f t="shared" si="1"/>
        <v>4.9706543534607954E-2</v>
      </c>
      <c r="I15" s="7">
        <f t="shared" si="2"/>
        <v>63.740235221637569</v>
      </c>
    </row>
    <row r="16" spans="1:15" x14ac:dyDescent="0.4">
      <c r="A16" s="7">
        <v>15</v>
      </c>
      <c r="B16" s="7" t="s">
        <v>86</v>
      </c>
      <c r="C16" s="7" t="s">
        <v>87</v>
      </c>
      <c r="D16" s="7">
        <f>'Plate 1'!N23</f>
        <v>0.91903428037881818</v>
      </c>
      <c r="E16" s="7">
        <f>'Plate 2'!N23</f>
        <v>0.91289260610374579</v>
      </c>
      <c r="F16" s="7">
        <f>'Plate 3'!N23</f>
        <v>0.96139910140586493</v>
      </c>
      <c r="G16" s="7">
        <f t="shared" si="0"/>
        <v>0.93110866262947634</v>
      </c>
      <c r="H16" s="7">
        <f t="shared" si="1"/>
        <v>2.6411418963677102E-2</v>
      </c>
      <c r="I16" s="7">
        <f t="shared" si="2"/>
        <v>37.244346505179053</v>
      </c>
    </row>
    <row r="17" spans="1:12" x14ac:dyDescent="0.4">
      <c r="A17" s="7">
        <v>16</v>
      </c>
      <c r="B17" s="7" t="s">
        <v>83</v>
      </c>
      <c r="C17" s="7" t="s">
        <v>84</v>
      </c>
      <c r="D17" s="7">
        <f>'Plate 1'!N24</f>
        <v>0.50064470232537461</v>
      </c>
      <c r="E17" s="7">
        <f>'Plate 2'!N24</f>
        <v>0.50137912625678438</v>
      </c>
      <c r="F17" s="7">
        <f>'Plate 3'!N24</f>
        <v>0.54108894149475817</v>
      </c>
      <c r="G17" s="7">
        <f t="shared" si="0"/>
        <v>0.51437092335897239</v>
      </c>
      <c r="H17" s="7">
        <f t="shared" si="1"/>
        <v>2.3141396121580268E-2</v>
      </c>
      <c r="I17" s="7">
        <f t="shared" si="2"/>
        <v>20.574836934358895</v>
      </c>
    </row>
    <row r="18" spans="1:12" x14ac:dyDescent="0.4">
      <c r="A18" s="7">
        <v>17</v>
      </c>
      <c r="B18" s="7" t="s">
        <v>84</v>
      </c>
      <c r="C18" s="7" t="s">
        <v>9</v>
      </c>
      <c r="D18" s="7">
        <f>'Plate 1'!N25</f>
        <v>0.36992574807700862</v>
      </c>
      <c r="E18" s="7">
        <f>'Plate 2'!N25</f>
        <v>0.32476198950084523</v>
      </c>
      <c r="F18" s="7">
        <f>'Plate 3'!N25</f>
        <v>0.36137011449828493</v>
      </c>
      <c r="G18" s="7">
        <f t="shared" si="0"/>
        <v>0.35201928402537958</v>
      </c>
      <c r="H18" s="7">
        <f t="shared" si="1"/>
        <v>2.3989993644877323E-2</v>
      </c>
      <c r="I18" s="7">
        <f t="shared" si="2"/>
        <v>14.080771361015183</v>
      </c>
    </row>
    <row r="19" spans="1:12" x14ac:dyDescent="0.4">
      <c r="A19" s="7">
        <v>18</v>
      </c>
      <c r="B19" s="7" t="s">
        <v>87</v>
      </c>
      <c r="C19" s="7" t="s">
        <v>10</v>
      </c>
      <c r="D19" s="7">
        <f>'Plate 1'!N26</f>
        <v>0.26944110977724423</v>
      </c>
      <c r="E19" s="7">
        <f>'Plate 2'!N26</f>
        <v>0.26158910935136576</v>
      </c>
      <c r="F19" s="7">
        <f>'Plate 3'!N26</f>
        <v>0.29614957244311318</v>
      </c>
      <c r="G19" s="7">
        <f t="shared" si="0"/>
        <v>0.27572659719057441</v>
      </c>
      <c r="H19" s="7">
        <f t="shared" si="1"/>
        <v>1.811730985263425E-2</v>
      </c>
      <c r="I19" s="7">
        <f t="shared" si="2"/>
        <v>11.029063887622977</v>
      </c>
    </row>
    <row r="20" spans="1:12" x14ac:dyDescent="0.4">
      <c r="A20" s="7">
        <v>19</v>
      </c>
      <c r="B20" s="7" t="s">
        <v>90</v>
      </c>
      <c r="C20" s="7" t="s">
        <v>11</v>
      </c>
      <c r="D20" s="7">
        <f>'Plate 1'!N27</f>
        <v>0.25032235116268731</v>
      </c>
      <c r="E20" s="7">
        <f>'Plate 2'!N27</f>
        <v>0.26648278316576207</v>
      </c>
      <c r="F20" s="7">
        <f>'Plate 3'!N27</f>
        <v>0.28117300352674041</v>
      </c>
      <c r="G20" s="7">
        <f t="shared" si="0"/>
        <v>0.26599271261839658</v>
      </c>
      <c r="H20" s="7">
        <f t="shared" si="1"/>
        <v>1.5431163749956128E-2</v>
      </c>
      <c r="I20" s="7">
        <f t="shared" si="2"/>
        <v>10.639708504735863</v>
      </c>
    </row>
    <row r="21" spans="1:12" x14ac:dyDescent="0.4">
      <c r="A21" s="7">
        <v>20</v>
      </c>
      <c r="B21" s="7" t="s">
        <v>93</v>
      </c>
      <c r="C21" s="7" t="s">
        <v>12</v>
      </c>
      <c r="D21" s="7">
        <f>'Plate 1'!N28</f>
        <v>0.19518918678582545</v>
      </c>
      <c r="E21" s="7">
        <f>'Plate 2'!N28</f>
        <v>0.1783966545066287</v>
      </c>
      <c r="F21" s="7">
        <f>'Plate 3'!N28</f>
        <v>0.2024252379341997</v>
      </c>
      <c r="G21" s="7">
        <f t="shared" si="0"/>
        <v>0.19200369307555129</v>
      </c>
      <c r="H21" s="7">
        <f t="shared" si="1"/>
        <v>1.2326951489219957E-2</v>
      </c>
      <c r="I21" s="7">
        <f t="shared" si="2"/>
        <v>7.6801477230220518</v>
      </c>
    </row>
    <row r="22" spans="1:12" x14ac:dyDescent="0.4">
      <c r="A22" s="7">
        <v>21</v>
      </c>
      <c r="B22" s="7" t="s">
        <v>96</v>
      </c>
      <c r="C22" s="7" t="s">
        <v>13</v>
      </c>
      <c r="D22" s="7">
        <f>'Plate 1'!N29</f>
        <v>9.2481437019252155E-2</v>
      </c>
      <c r="E22" s="7">
        <f>'Plate 2'!N29</f>
        <v>8.4527093157754238E-2</v>
      </c>
      <c r="F22" s="7">
        <f>'Plate 3'!N29</f>
        <v>0.10000483115126334</v>
      </c>
      <c r="G22" s="7">
        <f t="shared" si="0"/>
        <v>9.2337787109423253E-2</v>
      </c>
      <c r="H22" s="7">
        <f t="shared" si="1"/>
        <v>7.7398688503988334E-3</v>
      </c>
      <c r="I22" s="7">
        <f t="shared" si="2"/>
        <v>3.6935114843769301</v>
      </c>
    </row>
    <row r="23" spans="1:12" x14ac:dyDescent="0.4">
      <c r="A23" s="7">
        <v>22</v>
      </c>
      <c r="B23" s="7" t="s">
        <v>99</v>
      </c>
      <c r="C23" s="7" t="s">
        <v>14</v>
      </c>
      <c r="D23" s="7">
        <f>'Plate 1'!N30</f>
        <v>4.9797696856520385E-2</v>
      </c>
      <c r="E23" s="7">
        <f>'Plate 2'!N30</f>
        <v>8.007829878103034E-3</v>
      </c>
      <c r="F23" s="7">
        <f>'Plate 3'!N30</f>
        <v>2.1740180685057248E-2</v>
      </c>
      <c r="G23" s="7">
        <f t="shared" si="0"/>
        <v>2.6515235806560223E-2</v>
      </c>
      <c r="H23" s="7">
        <f t="shared" si="1"/>
        <v>2.1300213827060467E-2</v>
      </c>
      <c r="I23" s="7">
        <f t="shared" si="2"/>
        <v>1.0606094322624089</v>
      </c>
      <c r="J23">
        <f>SUM(I2:I23)</f>
        <v>2899.8610604168994</v>
      </c>
      <c r="K23" t="e">
        <f>J23/L2*100</f>
        <v>#VALUE!</v>
      </c>
    </row>
    <row r="24" spans="1:12" x14ac:dyDescent="0.4">
      <c r="A24">
        <v>23</v>
      </c>
      <c r="B24" t="s">
        <v>102</v>
      </c>
      <c r="C24" t="s">
        <v>15</v>
      </c>
      <c r="D24">
        <f>'Plate 1'!N31</f>
        <v>-2.5343470721621984E-2</v>
      </c>
      <c r="E24">
        <f>'Plate 2'!N31</f>
        <v>-2.357861019663671E-2</v>
      </c>
      <c r="F24">
        <f>'Plate 3'!N31</f>
        <v>-1.4493453790038165E-2</v>
      </c>
      <c r="G24">
        <f t="shared" si="0"/>
        <v>-2.1138511569432288E-2</v>
      </c>
      <c r="H24">
        <f t="shared" si="1"/>
        <v>5.8220509991563554E-3</v>
      </c>
      <c r="I24" s="7">
        <f t="shared" si="2"/>
        <v>-0.84554046277729156</v>
      </c>
      <c r="L24" s="5"/>
    </row>
    <row r="25" spans="1:12" x14ac:dyDescent="0.4">
      <c r="A25">
        <v>24</v>
      </c>
      <c r="B25" t="s">
        <v>105</v>
      </c>
      <c r="C25" t="s">
        <v>16</v>
      </c>
      <c r="D25">
        <f>'Plate 1'!N32</f>
        <v>-1.3783291094215465E-2</v>
      </c>
      <c r="E25">
        <f>'Plate 2'!N32</f>
        <v>-2.1354213008274756E-2</v>
      </c>
      <c r="F25">
        <f>'Plate 3'!N32</f>
        <v>-2.6571331948403304E-2</v>
      </c>
      <c r="G25">
        <f t="shared" si="0"/>
        <v>-2.0569612016964511E-2</v>
      </c>
      <c r="H25">
        <f t="shared" si="1"/>
        <v>6.4300230371879654E-3</v>
      </c>
      <c r="I25" s="7">
        <f t="shared" si="2"/>
        <v>-0.82278448067858045</v>
      </c>
    </row>
    <row r="26" spans="1:12" x14ac:dyDescent="0.4">
      <c r="A26">
        <v>25</v>
      </c>
      <c r="B26" t="s">
        <v>16</v>
      </c>
      <c r="C26" t="s">
        <v>24</v>
      </c>
      <c r="D26">
        <f>'Plate 1'!N33</f>
        <v>-1.2449424214130096E-2</v>
      </c>
      <c r="E26">
        <f>'Plate 2'!N33</f>
        <v>-1.4236142005516504E-2</v>
      </c>
      <c r="F26">
        <f>'Plate 3'!N33</f>
        <v>-2.3189526064061064E-2</v>
      </c>
      <c r="G26">
        <f t="shared" si="0"/>
        <v>-1.6625030761235889E-2</v>
      </c>
      <c r="H26">
        <f t="shared" si="1"/>
        <v>5.7547840143766073E-3</v>
      </c>
      <c r="I26" s="7">
        <f t="shared" si="2"/>
        <v>-0.6650012304494356</v>
      </c>
    </row>
    <row r="27" spans="1:12" x14ac:dyDescent="0.4">
      <c r="A27">
        <v>26</v>
      </c>
      <c r="B27" t="s">
        <v>15</v>
      </c>
      <c r="C27" t="s">
        <v>23</v>
      </c>
      <c r="D27">
        <f>'Plate 1'!N34</f>
        <v>7.4696545284780577E-2</v>
      </c>
      <c r="E27">
        <f>'Plate 2'!N34</f>
        <v>8.0968057656375117E-2</v>
      </c>
      <c r="F27">
        <f>'Plate 3'!N34</f>
        <v>8.9859413498236632E-2</v>
      </c>
      <c r="G27">
        <f t="shared" si="0"/>
        <v>8.1841338813130771E-2</v>
      </c>
      <c r="H27">
        <f t="shared" si="1"/>
        <v>7.6190621534882744E-3</v>
      </c>
      <c r="I27" s="7">
        <f t="shared" si="2"/>
        <v>3.2736535525252308</v>
      </c>
    </row>
    <row r="28" spans="1:12" x14ac:dyDescent="0.4">
      <c r="A28">
        <v>27</v>
      </c>
      <c r="B28" t="s">
        <v>14</v>
      </c>
      <c r="C28" t="s">
        <v>22</v>
      </c>
      <c r="D28">
        <f>'Plate 1'!N35</f>
        <v>0.5268774176337202</v>
      </c>
      <c r="E28">
        <f>'Plate 2'!N35</f>
        <v>0.50805231782187021</v>
      </c>
      <c r="F28">
        <f>'Plate 3'!N35</f>
        <v>0.54447074737910039</v>
      </c>
      <c r="G28">
        <f t="shared" si="0"/>
        <v>0.5264668276115636</v>
      </c>
      <c r="H28">
        <f t="shared" si="1"/>
        <v>1.8212686264756639E-2</v>
      </c>
      <c r="I28" s="7">
        <f t="shared" si="2"/>
        <v>21.058673104462542</v>
      </c>
    </row>
    <row r="29" spans="1:12" x14ac:dyDescent="0.4">
      <c r="A29">
        <v>28</v>
      </c>
      <c r="B29" t="s">
        <v>13</v>
      </c>
      <c r="C29" t="s">
        <v>21</v>
      </c>
      <c r="D29">
        <f>'Plate 1'!N36</f>
        <v>0.82744208794628971</v>
      </c>
      <c r="E29">
        <f>'Plate 2'!N36</f>
        <v>0.79766883174659664</v>
      </c>
      <c r="F29">
        <f>'Plate 3'!N36</f>
        <v>0.83385670805352907</v>
      </c>
      <c r="G29">
        <f t="shared" si="0"/>
        <v>0.81965587591547173</v>
      </c>
      <c r="H29">
        <f t="shared" si="1"/>
        <v>1.9309568126788863E-2</v>
      </c>
      <c r="I29" s="7">
        <f t="shared" si="2"/>
        <v>32.786235036618869</v>
      </c>
    </row>
    <row r="30" spans="1:12" x14ac:dyDescent="0.4">
      <c r="A30">
        <v>29</v>
      </c>
      <c r="B30" t="s">
        <v>12</v>
      </c>
      <c r="C30" t="s">
        <v>20</v>
      </c>
      <c r="D30">
        <f>'Plate 1'!N37</f>
        <v>1.6304299497576809</v>
      </c>
      <c r="E30">
        <f>'Plate 2'!N37</f>
        <v>1.6291485007562949</v>
      </c>
      <c r="F30">
        <f>'Plate 3'!N37</f>
        <v>1.6904198270447848</v>
      </c>
      <c r="G30">
        <f t="shared" si="0"/>
        <v>1.6499994258529203</v>
      </c>
      <c r="H30">
        <f t="shared" si="1"/>
        <v>3.5010957602859917E-2</v>
      </c>
      <c r="I30" s="7">
        <f t="shared" si="2"/>
        <v>65.99997703411681</v>
      </c>
    </row>
    <row r="31" spans="1:12" x14ac:dyDescent="0.4">
      <c r="A31">
        <v>30</v>
      </c>
      <c r="B31" t="s">
        <v>11</v>
      </c>
      <c r="C31" t="s">
        <v>19</v>
      </c>
      <c r="D31">
        <f>'Plate 1'!N38</f>
        <v>4.386643546307412</v>
      </c>
      <c r="E31">
        <f>'Plate 2'!N38</f>
        <v>4.2988700062283121</v>
      </c>
      <c r="F31">
        <f>'Plate 3'!N38</f>
        <v>4.4330643992463399</v>
      </c>
      <c r="G31">
        <f t="shared" si="0"/>
        <v>4.372859317260688</v>
      </c>
      <c r="H31">
        <f t="shared" si="1"/>
        <v>6.8150843774517147E-2</v>
      </c>
      <c r="I31" s="7">
        <f t="shared" si="2"/>
        <v>174.91437269042751</v>
      </c>
    </row>
    <row r="32" spans="1:12" x14ac:dyDescent="0.4">
      <c r="A32">
        <v>31</v>
      </c>
      <c r="B32" t="s">
        <v>10</v>
      </c>
      <c r="C32" t="s">
        <v>18</v>
      </c>
      <c r="D32">
        <f>'Plate 1'!N39</f>
        <v>12.394291049753235</v>
      </c>
      <c r="E32">
        <f>'Plate 2'!N39</f>
        <v>12.461073049203664</v>
      </c>
      <c r="F32">
        <f>'Plate 3'!N39</f>
        <v>12.773080825160635</v>
      </c>
      <c r="G32">
        <f t="shared" si="0"/>
        <v>12.542814974705843</v>
      </c>
      <c r="H32">
        <f t="shared" si="1"/>
        <v>0.20219231013295277</v>
      </c>
      <c r="I32" s="7">
        <f t="shared" si="2"/>
        <v>501.71259898823371</v>
      </c>
    </row>
    <row r="33" spans="1:12" x14ac:dyDescent="0.4">
      <c r="A33">
        <v>32</v>
      </c>
      <c r="B33" t="s">
        <v>9</v>
      </c>
      <c r="C33" t="s">
        <v>17</v>
      </c>
      <c r="D33">
        <f>'Plate 1'!N40</f>
        <v>19.857276243830867</v>
      </c>
      <c r="E33">
        <f>'Plate 2'!N40</f>
        <v>19.442566064596491</v>
      </c>
      <c r="F33">
        <f>'Plate 3'!N40</f>
        <v>20.098072370645923</v>
      </c>
      <c r="G33">
        <f t="shared" si="0"/>
        <v>19.799304893024427</v>
      </c>
      <c r="H33">
        <f t="shared" si="1"/>
        <v>0.33157599046581371</v>
      </c>
      <c r="I33" s="7">
        <f t="shared" si="2"/>
        <v>791.97219572097708</v>
      </c>
    </row>
    <row r="34" spans="1:12" x14ac:dyDescent="0.4">
      <c r="A34">
        <v>33</v>
      </c>
      <c r="B34" t="s">
        <v>17</v>
      </c>
      <c r="C34" t="s">
        <v>25</v>
      </c>
      <c r="D34">
        <f>'Plate 1'!N41</f>
        <v>17.552354275043353</v>
      </c>
      <c r="E34">
        <f>'Plate 2'!N41</f>
        <v>17.591422724441674</v>
      </c>
      <c r="F34">
        <f>'Plate 3'!N41</f>
        <v>18.081066718198947</v>
      </c>
      <c r="G34">
        <f t="shared" si="0"/>
        <v>17.741614572561325</v>
      </c>
      <c r="H34">
        <f t="shared" si="1"/>
        <v>0.29462247931562613</v>
      </c>
      <c r="I34" s="7">
        <f t="shared" si="2"/>
        <v>709.66458290245305</v>
      </c>
    </row>
    <row r="35" spans="1:12" x14ac:dyDescent="0.4">
      <c r="A35">
        <v>34</v>
      </c>
      <c r="B35" t="s">
        <v>18</v>
      </c>
      <c r="C35" t="s">
        <v>26</v>
      </c>
      <c r="D35">
        <f>'Plate 1'!N42</f>
        <v>11.238273087012583</v>
      </c>
      <c r="E35">
        <f>'Plate 2'!N42</f>
        <v>11.313284100008897</v>
      </c>
      <c r="F35">
        <f>'Plate 3'!N42</f>
        <v>11.552248900913087</v>
      </c>
      <c r="G35">
        <f t="shared" si="0"/>
        <v>11.367935362644856</v>
      </c>
      <c r="H35">
        <f t="shared" si="1"/>
        <v>0.1639672934136541</v>
      </c>
      <c r="I35" s="7">
        <f t="shared" si="2"/>
        <v>454.71741450579424</v>
      </c>
    </row>
    <row r="36" spans="1:12" x14ac:dyDescent="0.4">
      <c r="A36">
        <v>35</v>
      </c>
      <c r="B36" t="s">
        <v>19</v>
      </c>
      <c r="C36" t="s">
        <v>27</v>
      </c>
      <c r="D36">
        <f>'Plate 1'!N43</f>
        <v>4.4831265839669205</v>
      </c>
      <c r="E36">
        <f>'Plate 2'!N43</f>
        <v>4.6276359106682081</v>
      </c>
      <c r="F36">
        <f>'Plate 3'!N43</f>
        <v>4.7238997052997727</v>
      </c>
      <c r="G36">
        <f t="shared" si="0"/>
        <v>4.6115540666449668</v>
      </c>
      <c r="H36">
        <f t="shared" si="1"/>
        <v>0.12118949323056835</v>
      </c>
      <c r="I36" s="7">
        <f t="shared" si="2"/>
        <v>184.46216266579867</v>
      </c>
    </row>
    <row r="37" spans="1:12" x14ac:dyDescent="0.4">
      <c r="A37">
        <v>36</v>
      </c>
      <c r="B37" t="s">
        <v>20</v>
      </c>
      <c r="C37" t="s">
        <v>28</v>
      </c>
      <c r="D37">
        <f>'Plate 1'!N44</f>
        <v>1.8438486505713396</v>
      </c>
      <c r="E37">
        <f>'Plate 2'!N44</f>
        <v>1.8329032832102499</v>
      </c>
      <c r="F37">
        <f>'Plate 3'!N44</f>
        <v>1.9058891733900187</v>
      </c>
      <c r="G37">
        <f t="shared" si="0"/>
        <v>1.8608803690572027</v>
      </c>
      <c r="H37">
        <f t="shared" si="1"/>
        <v>3.9361079980986154E-2</v>
      </c>
      <c r="I37" s="7">
        <f t="shared" si="2"/>
        <v>74.435214762288112</v>
      </c>
    </row>
    <row r="38" spans="1:12" x14ac:dyDescent="0.4">
      <c r="A38">
        <v>37</v>
      </c>
      <c r="B38" t="s">
        <v>21</v>
      </c>
      <c r="C38" t="s">
        <v>29</v>
      </c>
      <c r="D38">
        <f>'Plate 1'!N45</f>
        <v>1.0955493308434485</v>
      </c>
      <c r="E38">
        <f>'Plate 2'!N45</f>
        <v>1.0436871607794287</v>
      </c>
      <c r="F38">
        <f>'Plate 3'!N45</f>
        <v>1.0831441132421855</v>
      </c>
      <c r="G38">
        <f t="shared" si="0"/>
        <v>1.074126868288354</v>
      </c>
      <c r="H38">
        <f t="shared" si="1"/>
        <v>2.7081436462185225E-2</v>
      </c>
      <c r="I38" s="7">
        <f t="shared" si="2"/>
        <v>42.965074731534159</v>
      </c>
    </row>
    <row r="39" spans="1:12" x14ac:dyDescent="0.4">
      <c r="A39">
        <v>38</v>
      </c>
      <c r="B39" t="s">
        <v>22</v>
      </c>
      <c r="C39" t="s">
        <v>32</v>
      </c>
      <c r="D39">
        <f>'Plate 1'!N46</f>
        <v>0.53888221955448845</v>
      </c>
      <c r="E39">
        <f>'Plate 2'!N46</f>
        <v>0.49826497019307764</v>
      </c>
      <c r="F39">
        <f>'Plate 3'!N46</f>
        <v>0.53867336586308512</v>
      </c>
      <c r="G39">
        <f t="shared" si="0"/>
        <v>0.52527351853688375</v>
      </c>
      <c r="H39">
        <f t="shared" si="1"/>
        <v>2.3390322094744367E-2</v>
      </c>
      <c r="I39" s="7">
        <f t="shared" si="2"/>
        <v>21.010940741475352</v>
      </c>
    </row>
    <row r="40" spans="1:12" x14ac:dyDescent="0.4">
      <c r="A40">
        <v>39</v>
      </c>
      <c r="B40" t="s">
        <v>23</v>
      </c>
      <c r="C40" t="s">
        <v>31</v>
      </c>
      <c r="D40">
        <f>'Plate 1'!N47</f>
        <v>0.36859188119692321</v>
      </c>
      <c r="E40">
        <f>'Plate 2'!N47</f>
        <v>0.35768306788860216</v>
      </c>
      <c r="F40">
        <f>'Plate 3'!N47</f>
        <v>0.37924537417266535</v>
      </c>
      <c r="G40">
        <f t="shared" si="0"/>
        <v>0.36850677441939689</v>
      </c>
      <c r="H40">
        <f t="shared" si="1"/>
        <v>1.0781405077475915E-2</v>
      </c>
      <c r="I40" s="7">
        <f t="shared" si="2"/>
        <v>14.740270976775875</v>
      </c>
    </row>
    <row r="41" spans="1:12" x14ac:dyDescent="0.4">
      <c r="A41">
        <v>40</v>
      </c>
      <c r="B41" t="s">
        <v>24</v>
      </c>
      <c r="C41" t="s">
        <v>33</v>
      </c>
      <c r="D41">
        <f>'Plate 1'!N48</f>
        <v>0.33213285314125651</v>
      </c>
      <c r="E41">
        <f>'Plate 2'!N48</f>
        <v>0.31986831568644897</v>
      </c>
      <c r="F41">
        <f>'Plate 3'!N48</f>
        <v>0.32706894052852792</v>
      </c>
      <c r="G41">
        <f t="shared" si="0"/>
        <v>0.32635670311874443</v>
      </c>
      <c r="H41">
        <f t="shared" si="1"/>
        <v>6.1632119338065573E-3</v>
      </c>
      <c r="I41" s="7">
        <f t="shared" si="2"/>
        <v>13.054268124749777</v>
      </c>
    </row>
    <row r="42" spans="1:12" x14ac:dyDescent="0.4">
      <c r="A42">
        <v>41</v>
      </c>
      <c r="B42" t="s">
        <v>33</v>
      </c>
      <c r="C42" t="s">
        <v>40</v>
      </c>
      <c r="D42">
        <f>'Plate 1'!N49</f>
        <v>0.48997376728469166</v>
      </c>
      <c r="E42">
        <f>'Plate 2'!N49</f>
        <v>0.49959960850609481</v>
      </c>
      <c r="F42">
        <f>'Plate 3'!N49</f>
        <v>0.48939562297695538</v>
      </c>
      <c r="G42">
        <f t="shared" si="0"/>
        <v>0.49298966625591395</v>
      </c>
      <c r="H42">
        <f t="shared" si="1"/>
        <v>5.7316721053446897E-3</v>
      </c>
      <c r="I42" s="7">
        <f t="shared" si="2"/>
        <v>19.719586650236558</v>
      </c>
    </row>
    <row r="43" spans="1:12" x14ac:dyDescent="0.4">
      <c r="A43">
        <v>42</v>
      </c>
      <c r="B43" t="s">
        <v>31</v>
      </c>
      <c r="C43" t="s">
        <v>39</v>
      </c>
      <c r="D43">
        <f>'Plate 1'!N50</f>
        <v>0.13872215552887823</v>
      </c>
      <c r="E43">
        <f>'Plate 2'!N50</f>
        <v>0.19085327876145564</v>
      </c>
      <c r="F43">
        <f>'Plate 3'!N50</f>
        <v>0.17730325136480021</v>
      </c>
      <c r="G43">
        <f t="shared" si="0"/>
        <v>0.16895956188504468</v>
      </c>
      <c r="H43">
        <f t="shared" si="1"/>
        <v>2.7048592717061844E-2</v>
      </c>
      <c r="I43" s="7">
        <f t="shared" si="2"/>
        <v>6.7583824754017874</v>
      </c>
    </row>
    <row r="44" spans="1:12" x14ac:dyDescent="0.4">
      <c r="A44">
        <v>43</v>
      </c>
      <c r="B44" t="s">
        <v>32</v>
      </c>
      <c r="C44" t="s">
        <v>30</v>
      </c>
      <c r="D44">
        <f>'Plate 1'!N51</f>
        <v>0.12582810902138633</v>
      </c>
      <c r="E44">
        <f>'Plate 2'!N51</f>
        <v>8.6751490346116192E-2</v>
      </c>
      <c r="F44">
        <f>'Plate 3'!N51</f>
        <v>9.1308758877240437E-2</v>
      </c>
      <c r="G44">
        <f t="shared" si="0"/>
        <v>0.10129611941491433</v>
      </c>
      <c r="H44">
        <f t="shared" si="1"/>
        <v>2.1367172476844724E-2</v>
      </c>
      <c r="I44" s="7">
        <f t="shared" si="2"/>
        <v>4.0518447765965728</v>
      </c>
    </row>
    <row r="45" spans="1:12" x14ac:dyDescent="0.4">
      <c r="A45">
        <v>44</v>
      </c>
      <c r="B45" t="s">
        <v>29</v>
      </c>
      <c r="C45" t="s">
        <v>38</v>
      </c>
      <c r="D45">
        <f>'Plate 1'!N52</f>
        <v>3.2012805122048821E-2</v>
      </c>
      <c r="E45">
        <f>'Plate 2'!N52</f>
        <v>8.007829878103034E-3</v>
      </c>
      <c r="F45">
        <f>'Plate 3'!N52</f>
        <v>2.2223295811391854E-2</v>
      </c>
      <c r="G45">
        <f t="shared" si="0"/>
        <v>2.0747976937181237E-2</v>
      </c>
      <c r="H45">
        <f t="shared" si="1"/>
        <v>1.2070299642140792E-2</v>
      </c>
      <c r="I45" s="7">
        <f t="shared" si="2"/>
        <v>0.82991907748724947</v>
      </c>
      <c r="J45">
        <f>SUM(I24:I45)</f>
        <v>3135.7940423440482</v>
      </c>
      <c r="K45" t="e">
        <f>J45/L24*100</f>
        <v>#DIV/0!</v>
      </c>
    </row>
    <row r="46" spans="1:12" x14ac:dyDescent="0.4">
      <c r="A46" s="6">
        <v>45</v>
      </c>
      <c r="B46" s="6" t="s">
        <v>28</v>
      </c>
      <c r="C46" s="6" t="s">
        <v>37</v>
      </c>
      <c r="D46" s="6">
        <f>'Plate 1'!N53</f>
        <v>-1.1115557334044729E-2</v>
      </c>
      <c r="E46" s="6">
        <f>'Plate 2'!N53</f>
        <v>-1.8240056944568022E-2</v>
      </c>
      <c r="F46" s="6">
        <f>'Plate 3'!N53</f>
        <v>-6.7636117686844773E-3</v>
      </c>
      <c r="G46" s="6">
        <f t="shared" si="0"/>
        <v>-1.2039742015765744E-2</v>
      </c>
      <c r="H46" s="6">
        <f t="shared" si="1"/>
        <v>5.7937713506153255E-3</v>
      </c>
      <c r="I46" s="7">
        <f t="shared" si="2"/>
        <v>-0.48158968063062974</v>
      </c>
      <c r="L46" s="5"/>
    </row>
    <row r="47" spans="1:12" x14ac:dyDescent="0.4">
      <c r="A47" s="6">
        <v>46</v>
      </c>
      <c r="B47" s="6" t="s">
        <v>27</v>
      </c>
      <c r="C47" s="6" t="s">
        <v>36</v>
      </c>
      <c r="D47" s="6">
        <f>'Plate 1'!N54</f>
        <v>-2.3564981548174827E-2</v>
      </c>
      <c r="E47" s="6">
        <f>'Plate 2'!N54</f>
        <v>-1.6905418631550848E-2</v>
      </c>
      <c r="F47" s="6">
        <f>'Plate 3'!N54</f>
        <v>-3.8649210106768443E-3</v>
      </c>
      <c r="G47" s="6">
        <f t="shared" si="0"/>
        <v>-1.4778440396800839E-2</v>
      </c>
      <c r="H47" s="6">
        <f t="shared" si="1"/>
        <v>1.0020784580241039E-2</v>
      </c>
      <c r="I47" s="7">
        <f t="shared" si="2"/>
        <v>-0.59113761587203362</v>
      </c>
    </row>
    <row r="48" spans="1:12" x14ac:dyDescent="0.4">
      <c r="A48" s="6">
        <v>47</v>
      </c>
      <c r="B48" s="6" t="s">
        <v>26</v>
      </c>
      <c r="C48" s="6" t="s">
        <v>35</v>
      </c>
      <c r="D48" s="6">
        <f>'Plate 1'!N55</f>
        <v>-7.5585789871504159E-3</v>
      </c>
      <c r="E48" s="6">
        <f>'Plate 2'!N55</f>
        <v>-1.5570780318533676E-2</v>
      </c>
      <c r="F48" s="6">
        <f>'Plate 3'!N55</f>
        <v>9.6623025266921107E-4</v>
      </c>
      <c r="G48" s="6">
        <f t="shared" si="0"/>
        <v>-7.3877096843382936E-3</v>
      </c>
      <c r="H48" s="6">
        <f t="shared" si="1"/>
        <v>8.2698293148650674E-3</v>
      </c>
      <c r="I48" s="7">
        <f t="shared" si="2"/>
        <v>-0.29550838737353174</v>
      </c>
    </row>
    <row r="49" spans="1:9" x14ac:dyDescent="0.4">
      <c r="A49" s="6">
        <v>48</v>
      </c>
      <c r="B49" s="6" t="s">
        <v>25</v>
      </c>
      <c r="C49" s="6" t="s">
        <v>34</v>
      </c>
      <c r="D49" s="6">
        <f>'Plate 1'!N56</f>
        <v>4.4462229336178917E-4</v>
      </c>
      <c r="E49" s="6">
        <f>'Plate 2'!N56</f>
        <v>1.3346383130171722E-2</v>
      </c>
      <c r="F49" s="6">
        <f>'Plate 3'!N56</f>
        <v>3.0919368085414754E-2</v>
      </c>
      <c r="G49" s="6">
        <f t="shared" si="0"/>
        <v>1.4903457836316088E-2</v>
      </c>
      <c r="H49" s="6">
        <f t="shared" si="1"/>
        <v>1.5296924331477502E-2</v>
      </c>
      <c r="I49" s="7">
        <f t="shared" si="2"/>
        <v>0.59613831345264345</v>
      </c>
    </row>
    <row r="50" spans="1:9" x14ac:dyDescent="0.4">
      <c r="A50" s="6">
        <v>49</v>
      </c>
      <c r="B50" s="6" t="s">
        <v>34</v>
      </c>
      <c r="C50" s="6" t="s">
        <v>41</v>
      </c>
      <c r="D50" s="6">
        <f>'Plate 1'!N57</f>
        <v>0.22008803521408565</v>
      </c>
      <c r="E50" s="6">
        <f>'Plate 2'!N57</f>
        <v>0.21754604502179908</v>
      </c>
      <c r="F50" s="6">
        <f>'Plate 3'!N57</f>
        <v>0.2454224841779796</v>
      </c>
      <c r="G50" s="6">
        <f t="shared" si="0"/>
        <v>0.22768552147128809</v>
      </c>
      <c r="H50" s="6">
        <f t="shared" si="1"/>
        <v>1.5413153897834918E-2</v>
      </c>
      <c r="I50" s="7">
        <f t="shared" si="2"/>
        <v>9.1074208588515244</v>
      </c>
    </row>
    <row r="51" spans="1:9" x14ac:dyDescent="0.4">
      <c r="A51" s="6">
        <v>50</v>
      </c>
      <c r="B51" s="6" t="s">
        <v>35</v>
      </c>
      <c r="C51" s="6" t="s">
        <v>42</v>
      </c>
      <c r="D51" s="6">
        <f>'Plate 1'!N58</f>
        <v>0.60335245209194788</v>
      </c>
      <c r="E51" s="6">
        <f>'Plate 2'!N58</f>
        <v>0.64062639024824264</v>
      </c>
      <c r="F51" s="6">
        <f>'Plate 3'!N58</f>
        <v>0.66573264408908639</v>
      </c>
      <c r="G51" s="6">
        <f t="shared" si="0"/>
        <v>0.63657049547642564</v>
      </c>
      <c r="H51" s="6">
        <f t="shared" si="1"/>
        <v>3.1387255378576909E-2</v>
      </c>
      <c r="I51" s="7">
        <f t="shared" si="2"/>
        <v>25.462819819057025</v>
      </c>
    </row>
    <row r="52" spans="1:9" x14ac:dyDescent="0.4">
      <c r="A52" s="6">
        <v>51</v>
      </c>
      <c r="B52" s="6" t="s">
        <v>36</v>
      </c>
      <c r="C52" s="6" t="s">
        <v>43</v>
      </c>
      <c r="D52" s="6">
        <f>'Plate 1'!N59</f>
        <v>1.2227113067449202</v>
      </c>
      <c r="E52" s="6">
        <f>'Plate 2'!N59</f>
        <v>1.1709226799537324</v>
      </c>
      <c r="F52" s="6">
        <f>'Plate 3'!N59</f>
        <v>1.2251799603845597</v>
      </c>
      <c r="G52" s="6">
        <f t="shared" si="0"/>
        <v>1.2062713156944043</v>
      </c>
      <c r="H52" s="6">
        <f t="shared" si="1"/>
        <v>3.0637690827527198E-2</v>
      </c>
      <c r="I52" s="7">
        <f t="shared" si="2"/>
        <v>48.250852627776169</v>
      </c>
    </row>
    <row r="53" spans="1:9" x14ac:dyDescent="0.4">
      <c r="A53" s="6">
        <v>52</v>
      </c>
      <c r="B53" s="6" t="s">
        <v>37</v>
      </c>
      <c r="C53" s="6" t="s">
        <v>44</v>
      </c>
      <c r="D53" s="6">
        <f>'Plate 1'!N60</f>
        <v>4.2790449513138586</v>
      </c>
      <c r="E53" s="6">
        <f>'Plate 2'!N60</f>
        <v>4.1200284722840106</v>
      </c>
      <c r="F53" s="6">
        <f>'Plate 3'!N60</f>
        <v>4.1881250301946951</v>
      </c>
      <c r="G53" s="6">
        <f t="shared" si="0"/>
        <v>4.1957328179308542</v>
      </c>
      <c r="H53" s="6">
        <f t="shared" si="1"/>
        <v>7.9780755677302112E-2</v>
      </c>
      <c r="I53" s="7">
        <f t="shared" si="2"/>
        <v>167.82931271723416</v>
      </c>
    </row>
    <row r="54" spans="1:9" x14ac:dyDescent="0.4">
      <c r="A54" s="6">
        <v>53</v>
      </c>
      <c r="B54" s="6" t="s">
        <v>38</v>
      </c>
      <c r="C54" s="6" t="s">
        <v>45</v>
      </c>
      <c r="D54" s="6">
        <f>'Plate 1'!N61</f>
        <v>14.397314481348095</v>
      </c>
      <c r="E54" s="6">
        <f>'Plate 2'!N61</f>
        <v>14.52219948393985</v>
      </c>
      <c r="F54" s="6">
        <f>'Plate 3'!N61</f>
        <v>14.833566838977728</v>
      </c>
      <c r="G54" s="6">
        <f t="shared" si="0"/>
        <v>14.58436026808856</v>
      </c>
      <c r="H54" s="6">
        <f t="shared" si="1"/>
        <v>0.22467087527946245</v>
      </c>
      <c r="I54" s="7">
        <f t="shared" si="2"/>
        <v>583.37441072354238</v>
      </c>
    </row>
    <row r="55" spans="1:9" x14ac:dyDescent="0.4">
      <c r="A55" s="6">
        <v>54</v>
      </c>
      <c r="B55" s="6" t="s">
        <v>30</v>
      </c>
      <c r="C55" s="6" t="s">
        <v>46</v>
      </c>
      <c r="D55" s="6">
        <f>'Plate 1'!N62</f>
        <v>19.113423147036592</v>
      </c>
      <c r="E55" s="6">
        <f>'Plate 2'!N62</f>
        <v>18.07990034700596</v>
      </c>
      <c r="F55" s="6">
        <f>'Plate 3'!N62</f>
        <v>18.428909609159863</v>
      </c>
      <c r="G55" s="6">
        <f t="shared" si="0"/>
        <v>18.540744367734138</v>
      </c>
      <c r="H55" s="6">
        <f t="shared" si="1"/>
        <v>0.5257590745434777</v>
      </c>
      <c r="I55" s="7">
        <f t="shared" si="2"/>
        <v>741.62977470936551</v>
      </c>
    </row>
    <row r="56" spans="1:9" x14ac:dyDescent="0.4">
      <c r="A56" s="6">
        <v>55</v>
      </c>
      <c r="B56" s="6" t="s">
        <v>39</v>
      </c>
      <c r="C56" s="6" t="s">
        <v>47</v>
      </c>
      <c r="D56" s="6">
        <f>'Plate 1'!N63</f>
        <v>17.519452225334579</v>
      </c>
      <c r="E56" s="6">
        <f>'Plate 2'!N63</f>
        <v>17.336061927217724</v>
      </c>
      <c r="F56" s="6">
        <f>'Plate 3'!N63</f>
        <v>17.854002608821681</v>
      </c>
      <c r="G56" s="6">
        <f t="shared" si="0"/>
        <v>17.569838920457993</v>
      </c>
      <c r="H56" s="6">
        <f t="shared" si="1"/>
        <v>0.26262092776316937</v>
      </c>
      <c r="I56" s="7">
        <f t="shared" si="2"/>
        <v>702.79355681831976</v>
      </c>
    </row>
    <row r="57" spans="1:9" x14ac:dyDescent="0.4">
      <c r="A57" s="6">
        <v>56</v>
      </c>
      <c r="B57" s="6" t="s">
        <v>40</v>
      </c>
      <c r="C57" s="6" t="s">
        <v>48</v>
      </c>
      <c r="D57" s="6">
        <f>'Plate 1'!N64</f>
        <v>9.4482237339380202</v>
      </c>
      <c r="E57" s="6">
        <f>'Plate 2'!N64</f>
        <v>9.130705578788147</v>
      </c>
      <c r="F57" s="6">
        <f>'Plate 3'!N64</f>
        <v>9.2458572877916811</v>
      </c>
      <c r="G57" s="6">
        <f t="shared" si="0"/>
        <v>9.2749288668392822</v>
      </c>
      <c r="H57" s="6">
        <f t="shared" si="1"/>
        <v>0.16074300060557983</v>
      </c>
      <c r="I57" s="7">
        <f t="shared" si="2"/>
        <v>370.99715467357129</v>
      </c>
    </row>
    <row r="58" spans="1:9" x14ac:dyDescent="0.4">
      <c r="A58" s="6">
        <v>57</v>
      </c>
      <c r="B58" s="6" t="s">
        <v>48</v>
      </c>
      <c r="C58" s="6" t="s">
        <v>56</v>
      </c>
      <c r="D58" s="6">
        <f>'Plate 1'!N65</f>
        <v>3.7970743853096796</v>
      </c>
      <c r="E58" s="6">
        <f>'Plate 2'!N65</f>
        <v>3.6177595871518817</v>
      </c>
      <c r="F58" s="6">
        <f>'Plate 3'!N65</f>
        <v>3.550413063433016</v>
      </c>
      <c r="G58" s="6">
        <f t="shared" si="0"/>
        <v>3.6550823452981924</v>
      </c>
      <c r="H58" s="6">
        <f t="shared" si="1"/>
        <v>0.12749585536095578</v>
      </c>
      <c r="I58" s="7">
        <f t="shared" si="2"/>
        <v>146.20329381192769</v>
      </c>
    </row>
    <row r="59" spans="1:9" x14ac:dyDescent="0.4">
      <c r="A59" s="6">
        <v>58</v>
      </c>
      <c r="B59" s="6" t="s">
        <v>47</v>
      </c>
      <c r="C59" s="6" t="s">
        <v>55</v>
      </c>
      <c r="D59" s="6">
        <f>'Plate 1'!N66</f>
        <v>2.0199190787426082</v>
      </c>
      <c r="E59" s="6">
        <f>'Plate 2'!N66</f>
        <v>2.0242014414093781</v>
      </c>
      <c r="F59" s="6">
        <f>'Plate 3'!N66</f>
        <v>2.0571042079327504</v>
      </c>
      <c r="G59" s="6">
        <f t="shared" si="0"/>
        <v>2.033741576028246</v>
      </c>
      <c r="H59" s="6">
        <f t="shared" si="1"/>
        <v>2.0345615857758549E-2</v>
      </c>
      <c r="I59" s="7">
        <f t="shared" si="2"/>
        <v>81.349663041129844</v>
      </c>
    </row>
    <row r="60" spans="1:9" x14ac:dyDescent="0.4">
      <c r="A60" s="6">
        <v>59</v>
      </c>
      <c r="B60" s="6" t="s">
        <v>46</v>
      </c>
      <c r="C60" s="6" t="s">
        <v>54</v>
      </c>
      <c r="D60" s="6">
        <f>'Plate 1'!N67</f>
        <v>0.97816904539593619</v>
      </c>
      <c r="E60" s="6">
        <f>'Plate 2'!N67</f>
        <v>0.95382151436960572</v>
      </c>
      <c r="F60" s="6">
        <f>'Plate 3'!N67</f>
        <v>0.97830813082757617</v>
      </c>
      <c r="G60" s="6">
        <f t="shared" si="0"/>
        <v>0.97009956353103932</v>
      </c>
      <c r="H60" s="6">
        <f t="shared" si="1"/>
        <v>1.4097375626898131E-2</v>
      </c>
      <c r="I60" s="7">
        <f t="shared" si="2"/>
        <v>38.803982541241574</v>
      </c>
    </row>
    <row r="61" spans="1:9" x14ac:dyDescent="0.4">
      <c r="A61" s="6">
        <v>60</v>
      </c>
      <c r="B61" s="6" t="s">
        <v>45</v>
      </c>
      <c r="C61" s="6" t="s">
        <v>53</v>
      </c>
      <c r="D61" s="6">
        <f>'Plate 1'!N68</f>
        <v>0.42728202392067938</v>
      </c>
      <c r="E61" s="6">
        <f>'Plate 2'!N68</f>
        <v>0.43019841622920185</v>
      </c>
      <c r="F61" s="6">
        <f>'Plate 3'!N68</f>
        <v>0.44494903135417169</v>
      </c>
      <c r="G61" s="6">
        <f t="shared" si="0"/>
        <v>0.43414315716801766</v>
      </c>
      <c r="H61" s="6">
        <f t="shared" si="1"/>
        <v>9.4710888349516121E-3</v>
      </c>
      <c r="I61" s="7">
        <f t="shared" si="2"/>
        <v>17.365726286720708</v>
      </c>
    </row>
    <row r="62" spans="1:9" x14ac:dyDescent="0.4">
      <c r="A62" s="6">
        <v>61</v>
      </c>
      <c r="B62" s="6" t="s">
        <v>44</v>
      </c>
      <c r="C62" s="6" t="s">
        <v>52</v>
      </c>
      <c r="D62" s="6">
        <f>'Plate 1'!N69</f>
        <v>0.2765550664710329</v>
      </c>
      <c r="E62" s="6">
        <f>'Plate 2'!N69</f>
        <v>0.25580567666162468</v>
      </c>
      <c r="F62" s="6">
        <f>'Plate 3'!N69</f>
        <v>0.27344316150538672</v>
      </c>
      <c r="G62" s="6">
        <f t="shared" si="0"/>
        <v>0.26860130154601475</v>
      </c>
      <c r="H62" s="6">
        <f t="shared" si="1"/>
        <v>1.1190040226260155E-2</v>
      </c>
      <c r="I62" s="7">
        <f t="shared" si="2"/>
        <v>10.744052061840589</v>
      </c>
    </row>
    <row r="63" spans="1:9" x14ac:dyDescent="0.4">
      <c r="A63" s="6">
        <v>62</v>
      </c>
      <c r="B63" s="6" t="s">
        <v>43</v>
      </c>
      <c r="C63" s="6" t="s">
        <v>51</v>
      </c>
      <c r="D63" s="6">
        <f>'Plate 1'!N70</f>
        <v>0.22097727980080922</v>
      </c>
      <c r="E63" s="6">
        <f>'Plate 2'!N70</f>
        <v>0.20108550582792062</v>
      </c>
      <c r="F63" s="6">
        <f>'Plate 3'!N70</f>
        <v>0.21740180685057248</v>
      </c>
      <c r="G63" s="6">
        <f t="shared" si="0"/>
        <v>0.21315486415976745</v>
      </c>
      <c r="H63" s="6">
        <f t="shared" si="1"/>
        <v>1.0604152941718584E-2</v>
      </c>
      <c r="I63" s="7">
        <f t="shared" si="2"/>
        <v>8.5261945663906982</v>
      </c>
    </row>
    <row r="64" spans="1:9" x14ac:dyDescent="0.4">
      <c r="A64" s="6">
        <v>63</v>
      </c>
      <c r="B64" s="6" t="s">
        <v>42</v>
      </c>
      <c r="C64" s="6" t="s">
        <v>50</v>
      </c>
      <c r="D64" s="6">
        <f>'Plate 1'!N71</f>
        <v>0.32190654039393535</v>
      </c>
      <c r="E64" s="6">
        <f>'Plate 2'!N71</f>
        <v>0.32164783343713849</v>
      </c>
      <c r="F64" s="6">
        <f>'Plate 3'!N71</f>
        <v>0.33914681868689306</v>
      </c>
      <c r="G64" s="6">
        <f t="shared" si="0"/>
        <v>0.32756706417265563</v>
      </c>
      <c r="H64" s="6">
        <f t="shared" si="1"/>
        <v>1.0029195794273605E-2</v>
      </c>
      <c r="I64" s="7">
        <f t="shared" si="2"/>
        <v>13.102682566906225</v>
      </c>
    </row>
    <row r="65" spans="1:12" x14ac:dyDescent="0.4">
      <c r="A65" s="6">
        <v>64</v>
      </c>
      <c r="B65" s="6" t="s">
        <v>41</v>
      </c>
      <c r="C65" s="6" t="s">
        <v>49</v>
      </c>
      <c r="D65" s="6">
        <f>'Plate 1'!N72</f>
        <v>0.21697567916055313</v>
      </c>
      <c r="E65" s="6">
        <f>'Plate 2'!N72</f>
        <v>0.20953821514369605</v>
      </c>
      <c r="F65" s="6">
        <f>'Plate 3'!N72</f>
        <v>0.22851345475626841</v>
      </c>
      <c r="G65" s="6">
        <f t="shared" si="0"/>
        <v>0.21834244968683922</v>
      </c>
      <c r="H65" s="6">
        <f t="shared" si="1"/>
        <v>9.5611702130166589E-3</v>
      </c>
      <c r="I65" s="7">
        <f t="shared" si="2"/>
        <v>8.733697987473569</v>
      </c>
    </row>
    <row r="66" spans="1:12" x14ac:dyDescent="0.4">
      <c r="A66" s="6">
        <v>65</v>
      </c>
      <c r="B66" s="6" t="s">
        <v>49</v>
      </c>
      <c r="C66" s="6" t="s">
        <v>57</v>
      </c>
      <c r="D66" s="6">
        <f>'Plate 1'!N73</f>
        <v>0.1067093504068294</v>
      </c>
      <c r="E66" s="6">
        <f>'Plate 2'!N73</f>
        <v>0.13123943411335526</v>
      </c>
      <c r="F66" s="6">
        <f>'Plate 3'!N73</f>
        <v>0.14445142277404704</v>
      </c>
      <c r="G66" s="6">
        <f t="shared" si="0"/>
        <v>0.1274667357647439</v>
      </c>
      <c r="H66" s="6">
        <f t="shared" si="1"/>
        <v>1.9151787025373995E-2</v>
      </c>
      <c r="I66" s="7">
        <f t="shared" si="2"/>
        <v>5.098669430589756</v>
      </c>
    </row>
    <row r="67" spans="1:12" x14ac:dyDescent="0.4">
      <c r="A67" s="6">
        <v>66</v>
      </c>
      <c r="B67" s="6" t="s">
        <v>50</v>
      </c>
      <c r="C67" s="6" t="s">
        <v>58</v>
      </c>
      <c r="D67" s="6">
        <f>'Plate 1'!N74</f>
        <v>6.3136365657374058E-2</v>
      </c>
      <c r="E67" s="6">
        <f>'Plate 2'!N74</f>
        <v>3.0251801761722572E-2</v>
      </c>
      <c r="F67" s="6">
        <f>'Plate 3'!N74</f>
        <v>3.5750519348760806E-2</v>
      </c>
      <c r="G67" s="6">
        <f t="shared" ref="G67:G73" si="3">AVERAGE(D67:F67)</f>
        <v>4.3046228922619147E-2</v>
      </c>
      <c r="H67" s="6">
        <f t="shared" ref="H67:H73" si="4">STDEV(D67:F67)</f>
        <v>1.7614459097325751E-2</v>
      </c>
      <c r="I67" s="7">
        <f t="shared" ref="I67:I89" si="5">G67*40</f>
        <v>1.7218491569047658</v>
      </c>
      <c r="J67">
        <f>SUM(I46:I67)</f>
        <v>2980.3230170284205</v>
      </c>
      <c r="K67" t="e">
        <f>J67/L46*100</f>
        <v>#DIV/0!</v>
      </c>
    </row>
    <row r="68" spans="1:12" x14ac:dyDescent="0.4">
      <c r="A68">
        <v>67</v>
      </c>
      <c r="B68" t="s">
        <v>51</v>
      </c>
      <c r="C68" t="s">
        <v>59</v>
      </c>
      <c r="D68">
        <f>'Plate 1'!N75</f>
        <v>-2.8900449068516295E-2</v>
      </c>
      <c r="E68">
        <f>'Plate 2'!N75</f>
        <v>-1.3791262567844112E-2</v>
      </c>
      <c r="F68">
        <f>'Plate 3'!N75</f>
        <v>-5.3142663896806608E-3</v>
      </c>
      <c r="G68">
        <f t="shared" si="3"/>
        <v>-1.6001992675347024E-2</v>
      </c>
      <c r="H68">
        <f t="shared" si="4"/>
        <v>1.1947489236070327E-2</v>
      </c>
      <c r="I68" s="7">
        <f t="shared" si="5"/>
        <v>-0.64007970701388095</v>
      </c>
      <c r="L68" s="5"/>
    </row>
    <row r="69" spans="1:12" x14ac:dyDescent="0.4">
      <c r="A69">
        <v>68</v>
      </c>
      <c r="B69" t="s">
        <v>52</v>
      </c>
      <c r="C69" t="s">
        <v>60</v>
      </c>
      <c r="D69">
        <f>'Plate 1'!N76</f>
        <v>6.6693344004268374E-3</v>
      </c>
      <c r="E69">
        <f>'Plate 2'!N76</f>
        <v>-2.8917163448705398E-2</v>
      </c>
      <c r="F69">
        <f>'Plate 3'!N76</f>
        <v>-2.802067732740712E-2</v>
      </c>
      <c r="G69">
        <f t="shared" si="3"/>
        <v>-1.6756168791895228E-2</v>
      </c>
      <c r="H69">
        <f t="shared" si="4"/>
        <v>2.029203222207028E-2</v>
      </c>
      <c r="I69" s="7">
        <f t="shared" si="5"/>
        <v>-0.67024675167580916</v>
      </c>
    </row>
    <row r="70" spans="1:12" x14ac:dyDescent="0.4">
      <c r="A70">
        <v>69</v>
      </c>
      <c r="B70" t="s">
        <v>53</v>
      </c>
      <c r="C70" t="s">
        <v>61</v>
      </c>
      <c r="D70">
        <f>'Plate 1'!N77</f>
        <v>-9.7816904539593623E-3</v>
      </c>
      <c r="E70">
        <f>'Plate 2'!N77</f>
        <v>-1.7795177506895628E-2</v>
      </c>
      <c r="F70">
        <f>'Plate 3'!N77</f>
        <v>-1.497656891637277E-2</v>
      </c>
      <c r="G70">
        <f t="shared" si="3"/>
        <v>-1.4184478959075921E-2</v>
      </c>
      <c r="H70">
        <f t="shared" si="4"/>
        <v>4.0650397983577197E-3</v>
      </c>
      <c r="I70" s="7">
        <f t="shared" si="5"/>
        <v>-0.56737915836303687</v>
      </c>
    </row>
    <row r="71" spans="1:12" x14ac:dyDescent="0.4">
      <c r="A71">
        <v>70</v>
      </c>
      <c r="B71" t="s">
        <v>54</v>
      </c>
      <c r="C71" t="s">
        <v>62</v>
      </c>
      <c r="D71">
        <f>'Plate 1'!N78</f>
        <v>0.12316037526121561</v>
      </c>
      <c r="E71">
        <f>'Plate 2'!N78</f>
        <v>8.9865646409822933E-2</v>
      </c>
      <c r="F71">
        <f>'Plate 3'!N78</f>
        <v>8.9859413498236632E-2</v>
      </c>
      <c r="G71">
        <f t="shared" si="3"/>
        <v>0.10096181172309172</v>
      </c>
      <c r="H71">
        <f t="shared" si="4"/>
        <v>1.9224520204140019E-2</v>
      </c>
      <c r="I71" s="7">
        <f t="shared" si="5"/>
        <v>4.0384724689236693</v>
      </c>
    </row>
    <row r="72" spans="1:12" x14ac:dyDescent="0.4">
      <c r="A72">
        <v>71</v>
      </c>
      <c r="B72" t="s">
        <v>55</v>
      </c>
      <c r="C72" t="s">
        <v>63</v>
      </c>
      <c r="D72">
        <f>'Plate 1'!N79</f>
        <v>0.67715975279000495</v>
      </c>
      <c r="E72">
        <f>'Plate 2'!N79</f>
        <v>0.63662247530919114</v>
      </c>
      <c r="F72">
        <f>'Plate 3'!N79</f>
        <v>0.66186772307840958</v>
      </c>
      <c r="G72">
        <f t="shared" si="3"/>
        <v>0.65854998372586859</v>
      </c>
      <c r="H72">
        <f t="shared" si="4"/>
        <v>2.0471278958523163E-2</v>
      </c>
      <c r="I72" s="7">
        <f t="shared" si="5"/>
        <v>26.341999349034744</v>
      </c>
    </row>
    <row r="73" spans="1:12" x14ac:dyDescent="0.4">
      <c r="A73">
        <v>72</v>
      </c>
      <c r="B73" t="s">
        <v>56</v>
      </c>
      <c r="C73" t="s">
        <v>64</v>
      </c>
      <c r="D73">
        <f>'Plate 1'!N80</f>
        <v>1.7318038326441689</v>
      </c>
      <c r="E73">
        <f>'Plate 2'!N80</f>
        <v>1.602010855058279</v>
      </c>
      <c r="F73">
        <f>'Plate 3'!N80</f>
        <v>1.6111889463259095</v>
      </c>
      <c r="G73">
        <f t="shared" si="3"/>
        <v>1.6483345446761193</v>
      </c>
      <c r="H73">
        <f t="shared" si="4"/>
        <v>7.2432043083494171E-2</v>
      </c>
      <c r="I73" s="7">
        <f t="shared" si="5"/>
        <v>65.933381787044766</v>
      </c>
    </row>
    <row r="74" spans="1:12" x14ac:dyDescent="0.4">
      <c r="A74">
        <v>73</v>
      </c>
      <c r="B74" t="s">
        <v>64</v>
      </c>
      <c r="C74" t="s">
        <v>72</v>
      </c>
      <c r="D74">
        <f>'Plate 1'!N81</f>
        <v>2.4983326663998935</v>
      </c>
      <c r="E74">
        <f>'Plate 2'!N81</f>
        <v>2.2929086217635017</v>
      </c>
      <c r="F74">
        <f>'Plate 3'!N81</f>
        <v>2.3247499879221216</v>
      </c>
      <c r="G74">
        <f t="shared" ref="G74:G89" si="6">AVERAGE(D74:F74)</f>
        <v>2.3719970920285056</v>
      </c>
      <c r="H74">
        <f t="shared" ref="H74:H89" si="7">STDEV(D74:F74)</f>
        <v>0.11056209189194632</v>
      </c>
      <c r="I74" s="7">
        <f t="shared" si="5"/>
        <v>94.879883681140228</v>
      </c>
    </row>
    <row r="75" spans="1:12" x14ac:dyDescent="0.4">
      <c r="A75">
        <v>74</v>
      </c>
      <c r="B75" t="s">
        <v>63</v>
      </c>
      <c r="C75" t="s">
        <v>71</v>
      </c>
      <c r="D75">
        <f>'Plate 1'!N82</f>
        <v>5.5573340447290027</v>
      </c>
      <c r="E75">
        <f>'Plate 2'!N82</f>
        <v>5.2820535634842951</v>
      </c>
      <c r="F75">
        <f>'Plate 3'!N82</f>
        <v>5.4316633653799702</v>
      </c>
      <c r="G75">
        <f t="shared" si="6"/>
        <v>5.423683657864423</v>
      </c>
      <c r="H75">
        <f t="shared" si="7"/>
        <v>0.13781361557409602</v>
      </c>
      <c r="I75" s="7">
        <f t="shared" si="5"/>
        <v>216.94734631457692</v>
      </c>
    </row>
    <row r="76" spans="1:12" x14ac:dyDescent="0.4">
      <c r="A76">
        <v>75</v>
      </c>
      <c r="B76" t="s">
        <v>62</v>
      </c>
      <c r="C76" t="s">
        <v>70</v>
      </c>
      <c r="D76">
        <f>'Plate 1'!N83</f>
        <v>12.485883242185764</v>
      </c>
      <c r="E76">
        <f>'Plate 2'!N83</f>
        <v>12.49176973040306</v>
      </c>
      <c r="F76">
        <f>'Plate 3'!N83</f>
        <v>12.640707280544953</v>
      </c>
      <c r="G76">
        <f t="shared" si="6"/>
        <v>12.539453417711259</v>
      </c>
      <c r="H76">
        <f t="shared" si="7"/>
        <v>8.7737798239649792E-2</v>
      </c>
      <c r="I76" s="7">
        <f t="shared" si="5"/>
        <v>501.57813670845036</v>
      </c>
    </row>
    <row r="77" spans="1:12" x14ac:dyDescent="0.4">
      <c r="A77">
        <v>76</v>
      </c>
      <c r="B77" t="s">
        <v>61</v>
      </c>
      <c r="C77" t="s">
        <v>69</v>
      </c>
      <c r="D77">
        <f>'Plate 1'!N84</f>
        <v>16.443910897692412</v>
      </c>
      <c r="E77">
        <f>'Plate 2'!N84</f>
        <v>15.834593825073403</v>
      </c>
      <c r="F77">
        <f>'Plate 3'!N84</f>
        <v>15.958741968211024</v>
      </c>
      <c r="G77">
        <f t="shared" si="6"/>
        <v>16.079082230325614</v>
      </c>
      <c r="H77">
        <f t="shared" si="7"/>
        <v>0.32199092807190316</v>
      </c>
      <c r="I77" s="7">
        <f t="shared" si="5"/>
        <v>643.16328921302454</v>
      </c>
    </row>
    <row r="78" spans="1:12" x14ac:dyDescent="0.4">
      <c r="A78">
        <v>77</v>
      </c>
      <c r="B78" t="s">
        <v>60</v>
      </c>
      <c r="C78" t="s">
        <v>68</v>
      </c>
      <c r="D78">
        <f>'Plate 1'!N85</f>
        <v>14.391089769241031</v>
      </c>
      <c r="E78">
        <f>'Plate 2'!N85</f>
        <v>13.647566509475931</v>
      </c>
      <c r="F78">
        <f>'Plate 3'!N85</f>
        <v>13.951881733417073</v>
      </c>
      <c r="G78">
        <f t="shared" si="6"/>
        <v>13.996846004044679</v>
      </c>
      <c r="H78">
        <f t="shared" si="7"/>
        <v>0.37379546369336053</v>
      </c>
      <c r="I78" s="7">
        <f t="shared" si="5"/>
        <v>559.87384016178714</v>
      </c>
    </row>
    <row r="79" spans="1:12" x14ac:dyDescent="0.4">
      <c r="A79">
        <v>78</v>
      </c>
      <c r="B79" t="s">
        <v>59</v>
      </c>
      <c r="C79" t="s">
        <v>67</v>
      </c>
      <c r="D79">
        <f>'Plate 1'!N86</f>
        <v>8.2455204303943805</v>
      </c>
      <c r="E79">
        <f>'Plate 2'!N86</f>
        <v>8.0251801761722561</v>
      </c>
      <c r="F79">
        <f>'Plate 3'!N86</f>
        <v>8.1791390888448721</v>
      </c>
      <c r="G79">
        <f t="shared" si="6"/>
        <v>8.149946565137169</v>
      </c>
      <c r="H79">
        <f t="shared" si="7"/>
        <v>0.11303366528599426</v>
      </c>
      <c r="I79" s="7">
        <f t="shared" si="5"/>
        <v>325.99786260548677</v>
      </c>
    </row>
    <row r="80" spans="1:12" x14ac:dyDescent="0.4">
      <c r="A80">
        <v>79</v>
      </c>
      <c r="B80" t="s">
        <v>58</v>
      </c>
      <c r="C80" t="s">
        <v>66</v>
      </c>
      <c r="D80">
        <f>'Plate 1'!N87</f>
        <v>3.2733093237294919</v>
      </c>
      <c r="E80">
        <f>'Plate 2'!N87</f>
        <v>3.1768840644185423</v>
      </c>
      <c r="F80">
        <f>'Plate 3'!N87</f>
        <v>3.1890429489347309</v>
      </c>
      <c r="G80">
        <f t="shared" si="6"/>
        <v>3.2130787790275885</v>
      </c>
      <c r="H80">
        <f t="shared" si="7"/>
        <v>5.251426953205672E-2</v>
      </c>
      <c r="I80" s="7">
        <f t="shared" si="5"/>
        <v>128.52315116110356</v>
      </c>
    </row>
    <row r="81" spans="1:11" x14ac:dyDescent="0.4">
      <c r="A81">
        <v>80</v>
      </c>
      <c r="B81" t="s">
        <v>57</v>
      </c>
      <c r="C81" t="s">
        <v>65</v>
      </c>
      <c r="D81">
        <f>'Plate 1'!N88</f>
        <v>1.5837446089546932</v>
      </c>
      <c r="E81">
        <f>'Plate 2'!N88</f>
        <v>1.565530741169143</v>
      </c>
      <c r="F81">
        <f>'Plate 3'!N88</f>
        <v>1.6073240253152326</v>
      </c>
      <c r="G81">
        <f t="shared" si="6"/>
        <v>1.5855331251463562</v>
      </c>
      <c r="H81">
        <f t="shared" si="7"/>
        <v>2.0953967227110598E-2</v>
      </c>
      <c r="I81" s="7">
        <f t="shared" si="5"/>
        <v>63.42132500585425</v>
      </c>
    </row>
    <row r="82" spans="1:11" x14ac:dyDescent="0.4">
      <c r="A82">
        <v>81</v>
      </c>
      <c r="B82" t="s">
        <v>65</v>
      </c>
      <c r="C82" t="s">
        <v>73</v>
      </c>
      <c r="D82">
        <f>'Plate 1'!N89</f>
        <v>0.73496065092703755</v>
      </c>
      <c r="E82">
        <f>'Plate 2'!N89</f>
        <v>0.75451552629237473</v>
      </c>
      <c r="F82">
        <f>'Plate 3'!N89</f>
        <v>0.76525436011401515</v>
      </c>
      <c r="G82">
        <f t="shared" si="6"/>
        <v>0.75157684577780914</v>
      </c>
      <c r="H82">
        <f t="shared" si="7"/>
        <v>1.5359169458382456E-2</v>
      </c>
      <c r="I82" s="7">
        <f t="shared" si="5"/>
        <v>30.063073831112366</v>
      </c>
    </row>
    <row r="83" spans="1:11" x14ac:dyDescent="0.4">
      <c r="A83">
        <v>82</v>
      </c>
      <c r="B83" t="s">
        <v>66</v>
      </c>
      <c r="C83" t="s">
        <v>74</v>
      </c>
      <c r="D83">
        <f>'Plate 1'!N90</f>
        <v>0.49753234627184206</v>
      </c>
      <c r="E83">
        <f>'Plate 2'!N90</f>
        <v>0.44398967879704598</v>
      </c>
      <c r="F83">
        <f>'Plate 3'!N90</f>
        <v>0.44349968597516787</v>
      </c>
      <c r="G83">
        <f t="shared" si="6"/>
        <v>0.46167390368135197</v>
      </c>
      <c r="H83">
        <f t="shared" si="7"/>
        <v>3.105528863177701E-2</v>
      </c>
      <c r="I83" s="7">
        <f t="shared" si="5"/>
        <v>18.466956147254081</v>
      </c>
    </row>
    <row r="84" spans="1:11" x14ac:dyDescent="0.4">
      <c r="A84">
        <v>83</v>
      </c>
      <c r="B84" t="s">
        <v>67</v>
      </c>
      <c r="C84" t="s">
        <v>75</v>
      </c>
      <c r="D84">
        <f>'Plate 1'!N91</f>
        <v>0.35925481303632567</v>
      </c>
      <c r="E84">
        <f>'Plate 2'!N91</f>
        <v>0.33543909600498262</v>
      </c>
      <c r="F84">
        <f>'Plate 3'!N91</f>
        <v>0.33721435818155465</v>
      </c>
      <c r="G84">
        <f t="shared" si="6"/>
        <v>0.34396942240762102</v>
      </c>
      <c r="H84">
        <f t="shared" si="7"/>
        <v>1.3267262865902737E-2</v>
      </c>
      <c r="I84" s="7">
        <f t="shared" si="5"/>
        <v>13.758776896304841</v>
      </c>
    </row>
    <row r="85" spans="1:11" x14ac:dyDescent="0.4">
      <c r="A85">
        <v>84</v>
      </c>
      <c r="B85" t="s">
        <v>68</v>
      </c>
      <c r="C85" t="s">
        <v>76</v>
      </c>
      <c r="D85">
        <f>'Plate 1'!N92</f>
        <v>0.38415366146458585</v>
      </c>
      <c r="E85">
        <f>'Plate 2'!N92</f>
        <v>0.29628970548981226</v>
      </c>
      <c r="F85">
        <f>'Plate 3'!N92</f>
        <v>0.28745350016909027</v>
      </c>
      <c r="G85">
        <f t="shared" si="6"/>
        <v>0.32263228904116281</v>
      </c>
      <c r="H85">
        <f t="shared" si="7"/>
        <v>5.3461940478845331E-2</v>
      </c>
      <c r="I85" s="7">
        <f t="shared" si="5"/>
        <v>12.905291561646512</v>
      </c>
    </row>
    <row r="86" spans="1:11" x14ac:dyDescent="0.4">
      <c r="A86">
        <v>85</v>
      </c>
      <c r="B86" t="s">
        <v>69</v>
      </c>
      <c r="C86" t="s">
        <v>77</v>
      </c>
      <c r="D86">
        <f>'Plate 1'!N93</f>
        <v>0.44239918189498023</v>
      </c>
      <c r="E86">
        <f>'Plate 2'!N93</f>
        <v>0.37325384820713586</v>
      </c>
      <c r="F86">
        <f>'Plate 3'!N93</f>
        <v>0.37054930189864244</v>
      </c>
      <c r="G86">
        <f t="shared" si="6"/>
        <v>0.3954007773335862</v>
      </c>
      <c r="H86">
        <f t="shared" si="7"/>
        <v>4.0724269989418416E-2</v>
      </c>
      <c r="I86" s="7">
        <f t="shared" si="5"/>
        <v>15.816031093343447</v>
      </c>
    </row>
    <row r="87" spans="1:11" x14ac:dyDescent="0.4">
      <c r="A87">
        <v>86</v>
      </c>
      <c r="B87" t="s">
        <v>70</v>
      </c>
      <c r="C87" t="s">
        <v>78</v>
      </c>
      <c r="D87">
        <f>'Plate 1'!N94</f>
        <v>0.28144591169801253</v>
      </c>
      <c r="E87">
        <f>'Plate 2'!N94</f>
        <v>0.24601832903283208</v>
      </c>
      <c r="F87">
        <f>'Plate 3'!N94</f>
        <v>0.23237837576694526</v>
      </c>
      <c r="G87">
        <f t="shared" si="6"/>
        <v>0.25328087216592993</v>
      </c>
      <c r="H87">
        <f t="shared" si="7"/>
        <v>2.5327142952901831E-2</v>
      </c>
      <c r="I87" s="7">
        <f t="shared" si="5"/>
        <v>10.131234886637197</v>
      </c>
    </row>
    <row r="88" spans="1:11" x14ac:dyDescent="0.4">
      <c r="A88">
        <v>87</v>
      </c>
      <c r="B88" t="s">
        <v>71</v>
      </c>
      <c r="C88" t="s">
        <v>79</v>
      </c>
      <c r="D88">
        <f>'Plate 1'!N95</f>
        <v>0.15339469120981727</v>
      </c>
      <c r="E88">
        <f>'Plate 2'!N95</f>
        <v>0.13969214342913069</v>
      </c>
      <c r="F88">
        <f>'Plate 3'!N95</f>
        <v>0.13092419923667808</v>
      </c>
      <c r="G88">
        <f t="shared" si="6"/>
        <v>0.14133701129187534</v>
      </c>
      <c r="H88">
        <f t="shared" si="7"/>
        <v>1.1325190730983113E-2</v>
      </c>
      <c r="I88" s="7">
        <f t="shared" si="5"/>
        <v>5.6534804516750139</v>
      </c>
    </row>
    <row r="89" spans="1:11" x14ac:dyDescent="0.4">
      <c r="A89">
        <v>88</v>
      </c>
      <c r="B89" t="s">
        <v>72</v>
      </c>
      <c r="C89" t="s">
        <v>80</v>
      </c>
      <c r="D89">
        <f>'Plate 1'!N96</f>
        <v>7.8698145925036683E-2</v>
      </c>
      <c r="E89">
        <f>'Plate 2'!N96</f>
        <v>5.6944568022066017E-2</v>
      </c>
      <c r="F89">
        <f>'Plate 3'!N96</f>
        <v>4.2997246243779888E-2</v>
      </c>
      <c r="G89">
        <f t="shared" si="6"/>
        <v>5.9546653396960858E-2</v>
      </c>
      <c r="H89">
        <f t="shared" si="7"/>
        <v>1.7992128716093399E-2</v>
      </c>
      <c r="I89" s="7">
        <f t="shared" si="5"/>
        <v>2.3818661358784343</v>
      </c>
      <c r="J89">
        <f>SUM(I68:I89)</f>
        <v>2737.9976938432264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2023-05-01T18:32:37Z</dcterms:modified>
</cp:coreProperties>
</file>