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w15\Desktop\149\"/>
    </mc:Choice>
  </mc:AlternateContent>
  <xr:revisionPtr revIDLastSave="0" documentId="13_ncr:1_{2B843C2A-4526-4A20-A34C-FCA351F157EE}" xr6:coauthVersionLast="47" xr6:coauthVersionMax="47" xr10:uidLastSave="{00000000-0000-0000-0000-000000000000}"/>
  <bookViews>
    <workbookView xWindow="2400" yWindow="2655" windowWidth="14400" windowHeight="10755" firstSheet="1" activeTab="5" xr2:uid="{00000000-000D-0000-FFFF-FFFF00000000}"/>
  </bookViews>
  <sheets>
    <sheet name="Chart 1" sheetId="10" r:id="rId1"/>
    <sheet name="Plate 1" sheetId="1" r:id="rId2"/>
    <sheet name="Chart 2" sheetId="8" r:id="rId3"/>
    <sheet name="Plate 2" sheetId="5" r:id="rId4"/>
    <sheet name="Chart 3" sheetId="7" r:id="rId5"/>
    <sheet name="Plate 3" sheetId="6" r:id="rId6"/>
    <sheet name="Consolidate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" i="1"/>
  <c r="E10" i="1"/>
  <c r="E11" i="1" s="1"/>
  <c r="E12" i="1" s="1"/>
  <c r="E13" i="1" s="1"/>
  <c r="E14" i="1" s="1"/>
  <c r="G9" i="1"/>
  <c r="G9" i="5" s="1"/>
  <c r="G15" i="1"/>
  <c r="M9" i="5"/>
  <c r="G15" i="6"/>
  <c r="G15" i="5"/>
  <c r="M10" i="5"/>
  <c r="M10" i="6"/>
  <c r="M11" i="5"/>
  <c r="M11" i="6"/>
  <c r="M12" i="5"/>
  <c r="M12" i="6"/>
  <c r="M13" i="5"/>
  <c r="M13" i="6"/>
  <c r="M14" i="5"/>
  <c r="M14" i="6"/>
  <c r="M15" i="5"/>
  <c r="M15" i="6"/>
  <c r="M16" i="5"/>
  <c r="M16" i="6"/>
  <c r="M17" i="5"/>
  <c r="M17" i="6"/>
  <c r="M18" i="5"/>
  <c r="M18" i="6"/>
  <c r="M19" i="5"/>
  <c r="M19" i="6"/>
  <c r="M20" i="5"/>
  <c r="M20" i="6"/>
  <c r="M21" i="5"/>
  <c r="M21" i="6"/>
  <c r="M22" i="5"/>
  <c r="M22" i="6"/>
  <c r="M23" i="5"/>
  <c r="M23" i="6"/>
  <c r="M24" i="5"/>
  <c r="M24" i="6"/>
  <c r="M25" i="5"/>
  <c r="M25" i="6"/>
  <c r="M26" i="5"/>
  <c r="M26" i="6"/>
  <c r="M27" i="5"/>
  <c r="M27" i="6"/>
  <c r="M28" i="5"/>
  <c r="M28" i="6"/>
  <c r="M29" i="5"/>
  <c r="M29" i="6"/>
  <c r="M30" i="5"/>
  <c r="M30" i="6"/>
  <c r="M31" i="5"/>
  <c r="M31" i="6"/>
  <c r="M32" i="5"/>
  <c r="M32" i="6"/>
  <c r="M33" i="5"/>
  <c r="M33" i="6"/>
  <c r="M34" i="5"/>
  <c r="M34" i="6"/>
  <c r="M35" i="5"/>
  <c r="M35" i="6"/>
  <c r="M36" i="5"/>
  <c r="M36" i="6"/>
  <c r="M37" i="5"/>
  <c r="M37" i="6"/>
  <c r="M38" i="5"/>
  <c r="M38" i="6"/>
  <c r="M39" i="5"/>
  <c r="M39" i="6"/>
  <c r="M40" i="5"/>
  <c r="M40" i="6"/>
  <c r="M41" i="5"/>
  <c r="M41" i="6"/>
  <c r="M42" i="5"/>
  <c r="M42" i="6"/>
  <c r="M43" i="5"/>
  <c r="M43" i="6"/>
  <c r="M44" i="5"/>
  <c r="M44" i="6"/>
  <c r="M45" i="5"/>
  <c r="M45" i="6"/>
  <c r="M46" i="5"/>
  <c r="M46" i="6"/>
  <c r="M47" i="5"/>
  <c r="M47" i="6"/>
  <c r="M48" i="5"/>
  <c r="M48" i="6"/>
  <c r="M49" i="5"/>
  <c r="M49" i="6"/>
  <c r="M50" i="5"/>
  <c r="M50" i="6"/>
  <c r="M51" i="5"/>
  <c r="M51" i="6"/>
  <c r="M52" i="5"/>
  <c r="M52" i="6"/>
  <c r="M53" i="5"/>
  <c r="M53" i="6"/>
  <c r="M54" i="5"/>
  <c r="M54" i="6"/>
  <c r="M55" i="5"/>
  <c r="M55" i="6"/>
  <c r="M56" i="5"/>
  <c r="M56" i="6"/>
  <c r="M57" i="5"/>
  <c r="M57" i="6"/>
  <c r="M58" i="5"/>
  <c r="M58" i="6"/>
  <c r="M59" i="5"/>
  <c r="M59" i="6"/>
  <c r="M60" i="5"/>
  <c r="M60" i="6"/>
  <c r="M61" i="5"/>
  <c r="M61" i="6"/>
  <c r="M62" i="5"/>
  <c r="M62" i="6"/>
  <c r="M63" i="5"/>
  <c r="M63" i="6"/>
  <c r="M64" i="5"/>
  <c r="M64" i="6"/>
  <c r="M65" i="5"/>
  <c r="M65" i="6"/>
  <c r="M66" i="5"/>
  <c r="M66" i="6"/>
  <c r="M67" i="5"/>
  <c r="M67" i="6"/>
  <c r="M68" i="5"/>
  <c r="M68" i="6"/>
  <c r="M69" i="5"/>
  <c r="M69" i="6"/>
  <c r="M70" i="5"/>
  <c r="M70" i="6"/>
  <c r="M71" i="5"/>
  <c r="M71" i="6"/>
  <c r="M72" i="5"/>
  <c r="M72" i="6"/>
  <c r="M73" i="5"/>
  <c r="M73" i="6"/>
  <c r="M74" i="5"/>
  <c r="M74" i="6"/>
  <c r="M75" i="5"/>
  <c r="M75" i="6"/>
  <c r="M76" i="5"/>
  <c r="M76" i="6"/>
  <c r="M77" i="5"/>
  <c r="M77" i="6"/>
  <c r="M78" i="5"/>
  <c r="M78" i="6"/>
  <c r="M79" i="5"/>
  <c r="M79" i="6"/>
  <c r="M80" i="5"/>
  <c r="M80" i="6"/>
  <c r="M81" i="5"/>
  <c r="M81" i="6"/>
  <c r="M82" i="5"/>
  <c r="M82" i="6"/>
  <c r="M83" i="5"/>
  <c r="M83" i="6"/>
  <c r="M84" i="5"/>
  <c r="M84" i="6"/>
  <c r="M85" i="5"/>
  <c r="M85" i="6"/>
  <c r="M86" i="5"/>
  <c r="M86" i="6"/>
  <c r="M87" i="5"/>
  <c r="M87" i="6"/>
  <c r="M88" i="5"/>
  <c r="M88" i="6"/>
  <c r="M89" i="5"/>
  <c r="M89" i="6"/>
  <c r="M90" i="5"/>
  <c r="M90" i="6"/>
  <c r="M91" i="5"/>
  <c r="M91" i="6"/>
  <c r="M92" i="5"/>
  <c r="M92" i="6"/>
  <c r="M93" i="5"/>
  <c r="M93" i="6"/>
  <c r="M94" i="5"/>
  <c r="M94" i="6"/>
  <c r="M95" i="5"/>
  <c r="M95" i="6"/>
  <c r="M96" i="5"/>
  <c r="M96" i="6"/>
  <c r="M9" i="6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I15" i="1"/>
  <c r="H15" i="1"/>
  <c r="L14" i="1"/>
  <c r="I14" i="1"/>
  <c r="H14" i="1"/>
  <c r="L13" i="1"/>
  <c r="I13" i="1"/>
  <c r="H13" i="1"/>
  <c r="L12" i="1"/>
  <c r="I12" i="1"/>
  <c r="H12" i="1"/>
  <c r="L11" i="1"/>
  <c r="I11" i="1"/>
  <c r="H11" i="1"/>
  <c r="L10" i="1"/>
  <c r="I10" i="1"/>
  <c r="H10" i="1"/>
  <c r="L9" i="1"/>
  <c r="I9" i="1"/>
  <c r="H9" i="1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I15" i="5"/>
  <c r="H15" i="5"/>
  <c r="L14" i="5"/>
  <c r="I14" i="5"/>
  <c r="H14" i="5"/>
  <c r="L13" i="5"/>
  <c r="I13" i="5"/>
  <c r="H13" i="5"/>
  <c r="L12" i="5"/>
  <c r="I12" i="5"/>
  <c r="H12" i="5"/>
  <c r="L11" i="5"/>
  <c r="I11" i="5"/>
  <c r="H11" i="5"/>
  <c r="L10" i="5"/>
  <c r="I10" i="5"/>
  <c r="I16" i="5" s="1"/>
  <c r="H10" i="5"/>
  <c r="L9" i="5"/>
  <c r="I9" i="5"/>
  <c r="H9" i="5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18" i="6"/>
  <c r="L23" i="6"/>
  <c r="L22" i="6"/>
  <c r="L21" i="6"/>
  <c r="L20" i="6"/>
  <c r="L19" i="6"/>
  <c r="L17" i="6"/>
  <c r="L16" i="6"/>
  <c r="L15" i="6"/>
  <c r="L14" i="6"/>
  <c r="L13" i="6"/>
  <c r="L12" i="6"/>
  <c r="L11" i="6"/>
  <c r="L10" i="6"/>
  <c r="I15" i="6"/>
  <c r="H15" i="6"/>
  <c r="I14" i="6"/>
  <c r="H14" i="6"/>
  <c r="I13" i="6"/>
  <c r="H13" i="6"/>
  <c r="I12" i="6"/>
  <c r="H12" i="6"/>
  <c r="I11" i="6"/>
  <c r="H11" i="6"/>
  <c r="I10" i="6"/>
  <c r="H10" i="6"/>
  <c r="L9" i="6"/>
  <c r="I9" i="6"/>
  <c r="H9" i="6"/>
  <c r="I16" i="6" l="1"/>
  <c r="N66" i="6" s="1"/>
  <c r="N65" i="5"/>
  <c r="N17" i="5"/>
  <c r="N96" i="5"/>
  <c r="N90" i="5"/>
  <c r="N82" i="5"/>
  <c r="N74" i="5"/>
  <c r="N66" i="5"/>
  <c r="N58" i="5"/>
  <c r="N50" i="5"/>
  <c r="N42" i="5"/>
  <c r="N34" i="5"/>
  <c r="N26" i="5"/>
  <c r="O26" i="5" s="1"/>
  <c r="N18" i="5"/>
  <c r="O18" i="5" s="1"/>
  <c r="N10" i="5"/>
  <c r="O10" i="5" s="1"/>
  <c r="N9" i="5"/>
  <c r="E2" i="3" s="1"/>
  <c r="N16" i="5"/>
  <c r="O16" i="5" s="1"/>
  <c r="N89" i="5"/>
  <c r="N24" i="5"/>
  <c r="N81" i="5"/>
  <c r="N33" i="5"/>
  <c r="N80" i="5"/>
  <c r="N64" i="5"/>
  <c r="N32" i="5"/>
  <c r="N95" i="5"/>
  <c r="N87" i="5"/>
  <c r="N79" i="5"/>
  <c r="N71" i="5"/>
  <c r="N63" i="5"/>
  <c r="O63" i="5" s="1"/>
  <c r="N55" i="5"/>
  <c r="O55" i="5" s="1"/>
  <c r="N47" i="5"/>
  <c r="O47" i="5" s="1"/>
  <c r="N39" i="5"/>
  <c r="O39" i="5" s="1"/>
  <c r="N31" i="5"/>
  <c r="O31" i="5" s="1"/>
  <c r="N23" i="5"/>
  <c r="N15" i="5"/>
  <c r="N73" i="5"/>
  <c r="N25" i="5"/>
  <c r="N48" i="5"/>
  <c r="N94" i="5"/>
  <c r="N86" i="5"/>
  <c r="O86" i="5" s="1"/>
  <c r="N78" i="5"/>
  <c r="N70" i="5"/>
  <c r="N62" i="5"/>
  <c r="O62" i="5" s="1"/>
  <c r="N54" i="5"/>
  <c r="E47" i="3" s="1"/>
  <c r="N46" i="5"/>
  <c r="N38" i="5"/>
  <c r="N30" i="5"/>
  <c r="N22" i="5"/>
  <c r="O22" i="5" s="1"/>
  <c r="N14" i="5"/>
  <c r="O14" i="5" s="1"/>
  <c r="N93" i="5"/>
  <c r="N85" i="5"/>
  <c r="N77" i="5"/>
  <c r="N69" i="5"/>
  <c r="N61" i="5"/>
  <c r="N53" i="5"/>
  <c r="N45" i="5"/>
  <c r="O45" i="5" s="1"/>
  <c r="N37" i="5"/>
  <c r="O37" i="5" s="1"/>
  <c r="N29" i="5"/>
  <c r="N21" i="5"/>
  <c r="O21" i="5" s="1"/>
  <c r="N13" i="5"/>
  <c r="O13" i="5" s="1"/>
  <c r="N41" i="5"/>
  <c r="O41" i="5" s="1"/>
  <c r="N56" i="5"/>
  <c r="O56" i="5" s="1"/>
  <c r="N49" i="5"/>
  <c r="N72" i="5"/>
  <c r="O72" i="5" s="1"/>
  <c r="N40" i="5"/>
  <c r="O40" i="5" s="1"/>
  <c r="N92" i="5"/>
  <c r="N84" i="5"/>
  <c r="N76" i="5"/>
  <c r="O76" i="5" s="1"/>
  <c r="N68" i="5"/>
  <c r="N60" i="5"/>
  <c r="N52" i="5"/>
  <c r="N44" i="5"/>
  <c r="N36" i="5"/>
  <c r="N28" i="5"/>
  <c r="N20" i="5"/>
  <c r="N12" i="5"/>
  <c r="O12" i="5" s="1"/>
  <c r="N57" i="5"/>
  <c r="N88" i="5"/>
  <c r="N91" i="5"/>
  <c r="O91" i="5" s="1"/>
  <c r="N83" i="5"/>
  <c r="O83" i="5" s="1"/>
  <c r="N75" i="5"/>
  <c r="O75" i="5" s="1"/>
  <c r="N67" i="5"/>
  <c r="N59" i="5"/>
  <c r="N51" i="5"/>
  <c r="N43" i="5"/>
  <c r="N35" i="5"/>
  <c r="N27" i="5"/>
  <c r="N19" i="5"/>
  <c r="N11" i="5"/>
  <c r="O95" i="5"/>
  <c r="O87" i="5"/>
  <c r="O79" i="5"/>
  <c r="O71" i="5"/>
  <c r="O67" i="5"/>
  <c r="O59" i="5"/>
  <c r="O51" i="5"/>
  <c r="O43" i="5"/>
  <c r="O35" i="5"/>
  <c r="O27" i="5"/>
  <c r="O23" i="5"/>
  <c r="O19" i="5"/>
  <c r="O15" i="5"/>
  <c r="O11" i="5"/>
  <c r="I16" i="1"/>
  <c r="N89" i="1" s="1"/>
  <c r="O89" i="1" s="1"/>
  <c r="O94" i="5"/>
  <c r="O90" i="5"/>
  <c r="O82" i="5"/>
  <c r="O78" i="5"/>
  <c r="O74" i="5"/>
  <c r="O70" i="5"/>
  <c r="O66" i="5"/>
  <c r="O58" i="5"/>
  <c r="O54" i="5"/>
  <c r="O50" i="5"/>
  <c r="O46" i="5"/>
  <c r="O42" i="5"/>
  <c r="O38" i="5"/>
  <c r="O34" i="5"/>
  <c r="O30" i="5"/>
  <c r="O93" i="5"/>
  <c r="O89" i="5"/>
  <c r="O81" i="5"/>
  <c r="O77" i="5"/>
  <c r="O73" i="5"/>
  <c r="O69" i="5"/>
  <c r="O65" i="5"/>
  <c r="O61" i="5"/>
  <c r="O57" i="5"/>
  <c r="O53" i="5"/>
  <c r="O49" i="5"/>
  <c r="O33" i="5"/>
  <c r="O29" i="5"/>
  <c r="O25" i="5"/>
  <c r="O17" i="5"/>
  <c r="O85" i="5"/>
  <c r="O96" i="5"/>
  <c r="O92" i="5"/>
  <c r="O88" i="5"/>
  <c r="O84" i="5"/>
  <c r="O80" i="5"/>
  <c r="O68" i="5"/>
  <c r="O64" i="5"/>
  <c r="O60" i="5"/>
  <c r="O52" i="5"/>
  <c r="O48" i="5"/>
  <c r="O44" i="5"/>
  <c r="O36" i="5"/>
  <c r="O32" i="5"/>
  <c r="O28" i="5"/>
  <c r="O24" i="5"/>
  <c r="O20" i="5"/>
  <c r="G9" i="6"/>
  <c r="E77" i="3"/>
  <c r="E25" i="3"/>
  <c r="E29" i="3"/>
  <c r="E30" i="3"/>
  <c r="E52" i="3"/>
  <c r="E8" i="3"/>
  <c r="G10" i="1"/>
  <c r="G10" i="6" s="1"/>
  <c r="E62" i="3"/>
  <c r="E17" i="3"/>
  <c r="E78" i="3"/>
  <c r="E53" i="3"/>
  <c r="E39" i="3"/>
  <c r="E38" i="3"/>
  <c r="E54" i="3"/>
  <c r="E57" i="3"/>
  <c r="E7" i="3"/>
  <c r="E71" i="3"/>
  <c r="E43" i="3"/>
  <c r="E75" i="3"/>
  <c r="O66" i="6" l="1"/>
  <c r="F59" i="3"/>
  <c r="N57" i="6"/>
  <c r="N91" i="6"/>
  <c r="N17" i="6"/>
  <c r="O17" i="6" s="1"/>
  <c r="N74" i="6"/>
  <c r="N49" i="6"/>
  <c r="N32" i="6"/>
  <c r="N16" i="6"/>
  <c r="O16" i="6" s="1"/>
  <c r="N81" i="6"/>
  <c r="N33" i="6"/>
  <c r="N50" i="6"/>
  <c r="N40" i="6"/>
  <c r="O40" i="6" s="1"/>
  <c r="N73" i="6"/>
  <c r="N12" i="6"/>
  <c r="O12" i="6" s="1"/>
  <c r="N13" i="6"/>
  <c r="O13" i="6" s="1"/>
  <c r="N14" i="6"/>
  <c r="N23" i="6"/>
  <c r="O23" i="6" s="1"/>
  <c r="N56" i="6"/>
  <c r="N35" i="6"/>
  <c r="N25" i="6"/>
  <c r="N48" i="6"/>
  <c r="N19" i="6"/>
  <c r="N20" i="6"/>
  <c r="N21" i="6"/>
  <c r="N22" i="6"/>
  <c r="O22" i="6" s="1"/>
  <c r="N31" i="6"/>
  <c r="N64" i="6"/>
  <c r="O64" i="6" s="1"/>
  <c r="N26" i="6"/>
  <c r="O26" i="6" s="1"/>
  <c r="N24" i="6"/>
  <c r="O24" i="6" s="1"/>
  <c r="N27" i="6"/>
  <c r="N28" i="6"/>
  <c r="N29" i="6"/>
  <c r="N30" i="6"/>
  <c r="N39" i="6"/>
  <c r="N72" i="6"/>
  <c r="N82" i="6"/>
  <c r="O82" i="6" s="1"/>
  <c r="N43" i="6"/>
  <c r="N36" i="6"/>
  <c r="O36" i="6" s="1"/>
  <c r="N37" i="6"/>
  <c r="N38" i="6"/>
  <c r="N47" i="6"/>
  <c r="N80" i="6"/>
  <c r="O80" i="6" s="1"/>
  <c r="N92" i="6"/>
  <c r="N89" i="6"/>
  <c r="N51" i="6"/>
  <c r="N44" i="6"/>
  <c r="O44" i="6" s="1"/>
  <c r="N45" i="6"/>
  <c r="N46" i="6"/>
  <c r="O46" i="6" s="1"/>
  <c r="N55" i="6"/>
  <c r="N88" i="6"/>
  <c r="O88" i="6" s="1"/>
  <c r="N94" i="6"/>
  <c r="N10" i="6"/>
  <c r="O10" i="6" s="1"/>
  <c r="N18" i="6"/>
  <c r="O18" i="6" s="1"/>
  <c r="N67" i="6"/>
  <c r="N52" i="6"/>
  <c r="O52" i="6" s="1"/>
  <c r="N53" i="6"/>
  <c r="N54" i="6"/>
  <c r="N63" i="6"/>
  <c r="N96" i="6"/>
  <c r="N75" i="6"/>
  <c r="N15" i="6"/>
  <c r="N83" i="6"/>
  <c r="N60" i="6"/>
  <c r="N61" i="6"/>
  <c r="N62" i="6"/>
  <c r="N71" i="6"/>
  <c r="N9" i="6"/>
  <c r="N93" i="6"/>
  <c r="N34" i="6"/>
  <c r="N68" i="6"/>
  <c r="O68" i="6" s="1"/>
  <c r="N70" i="6"/>
  <c r="N41" i="6"/>
  <c r="O41" i="6" s="1"/>
  <c r="N90" i="6"/>
  <c r="N76" i="6"/>
  <c r="N77" i="6"/>
  <c r="N78" i="6"/>
  <c r="O78" i="6" s="1"/>
  <c r="N87" i="6"/>
  <c r="N65" i="6"/>
  <c r="N59" i="6"/>
  <c r="N42" i="6"/>
  <c r="N58" i="6"/>
  <c r="O58" i="6" s="1"/>
  <c r="N69" i="6"/>
  <c r="N79" i="6"/>
  <c r="N11" i="6"/>
  <c r="N84" i="6"/>
  <c r="N85" i="6"/>
  <c r="N86" i="6"/>
  <c r="N95" i="6"/>
  <c r="E24" i="3"/>
  <c r="O9" i="5"/>
  <c r="E40" i="3"/>
  <c r="E48" i="3"/>
  <c r="E32" i="3"/>
  <c r="E11" i="3"/>
  <c r="E68" i="3"/>
  <c r="E60" i="3"/>
  <c r="E81" i="3"/>
  <c r="E9" i="3"/>
  <c r="E13" i="3"/>
  <c r="E59" i="3"/>
  <c r="E50" i="3"/>
  <c r="E63" i="3"/>
  <c r="E86" i="3"/>
  <c r="E21" i="3"/>
  <c r="E27" i="3"/>
  <c r="E89" i="3"/>
  <c r="E26" i="3"/>
  <c r="E58" i="3"/>
  <c r="E35" i="3"/>
  <c r="E4" i="3"/>
  <c r="N11" i="1"/>
  <c r="O11" i="1" s="1"/>
  <c r="N21" i="1"/>
  <c r="O21" i="1" s="1"/>
  <c r="N70" i="1"/>
  <c r="O70" i="1" s="1"/>
  <c r="N19" i="1"/>
  <c r="O19" i="1" s="1"/>
  <c r="N29" i="1"/>
  <c r="O29" i="1" s="1"/>
  <c r="N78" i="1"/>
  <c r="O78" i="1" s="1"/>
  <c r="N47" i="1"/>
  <c r="O47" i="1" s="1"/>
  <c r="N75" i="1"/>
  <c r="O75" i="1" s="1"/>
  <c r="N85" i="1"/>
  <c r="O85" i="1" s="1"/>
  <c r="N55" i="1"/>
  <c r="O55" i="1" s="1"/>
  <c r="N67" i="1"/>
  <c r="D60" i="3" s="1"/>
  <c r="N37" i="1"/>
  <c r="O37" i="1" s="1"/>
  <c r="N18" i="1"/>
  <c r="O18" i="1" s="1"/>
  <c r="N83" i="1"/>
  <c r="N93" i="1"/>
  <c r="O93" i="1" s="1"/>
  <c r="N24" i="1"/>
  <c r="N32" i="1"/>
  <c r="O32" i="1" s="1"/>
  <c r="N26" i="1"/>
  <c r="O26" i="1" s="1"/>
  <c r="N34" i="1"/>
  <c r="O34" i="1" s="1"/>
  <c r="N52" i="1"/>
  <c r="D45" i="3" s="1"/>
  <c r="N9" i="1"/>
  <c r="O9" i="1" s="1"/>
  <c r="N88" i="1"/>
  <c r="N44" i="1"/>
  <c r="O44" i="1" s="1"/>
  <c r="N82" i="1"/>
  <c r="O82" i="1" s="1"/>
  <c r="N60" i="1"/>
  <c r="O60" i="1" s="1"/>
  <c r="N14" i="1"/>
  <c r="O14" i="1" s="1"/>
  <c r="N96" i="1"/>
  <c r="N22" i="1"/>
  <c r="O22" i="1" s="1"/>
  <c r="N86" i="1"/>
  <c r="O86" i="1" s="1"/>
  <c r="N63" i="1"/>
  <c r="N40" i="1"/>
  <c r="O40" i="1" s="1"/>
  <c r="N25" i="1"/>
  <c r="O25" i="1" s="1"/>
  <c r="N42" i="1"/>
  <c r="O42" i="1" s="1"/>
  <c r="N27" i="1"/>
  <c r="O27" i="1" s="1"/>
  <c r="N91" i="1"/>
  <c r="O91" i="1" s="1"/>
  <c r="N68" i="1"/>
  <c r="O68" i="1" s="1"/>
  <c r="N45" i="1"/>
  <c r="O45" i="1" s="1"/>
  <c r="N90" i="1"/>
  <c r="O90" i="1" s="1"/>
  <c r="N30" i="1"/>
  <c r="O30" i="1" s="1"/>
  <c r="N94" i="1"/>
  <c r="N71" i="1"/>
  <c r="N48" i="1"/>
  <c r="N33" i="1"/>
  <c r="O33" i="1" s="1"/>
  <c r="N50" i="1"/>
  <c r="O50" i="1" s="1"/>
  <c r="N79" i="1"/>
  <c r="O79" i="1" s="1"/>
  <c r="N58" i="1"/>
  <c r="O58" i="1" s="1"/>
  <c r="N43" i="1"/>
  <c r="O43" i="1" s="1"/>
  <c r="N20" i="1"/>
  <c r="N84" i="1"/>
  <c r="N61" i="1"/>
  <c r="N49" i="1"/>
  <c r="O49" i="1" s="1"/>
  <c r="N46" i="1"/>
  <c r="O46" i="1" s="1"/>
  <c r="N23" i="1"/>
  <c r="O23" i="1" s="1"/>
  <c r="N87" i="1"/>
  <c r="N64" i="1"/>
  <c r="N57" i="1"/>
  <c r="O57" i="1" s="1"/>
  <c r="N35" i="1"/>
  <c r="N12" i="1"/>
  <c r="N76" i="1"/>
  <c r="N53" i="1"/>
  <c r="O53" i="1" s="1"/>
  <c r="N17" i="1"/>
  <c r="O17" i="1" s="1"/>
  <c r="N38" i="1"/>
  <c r="O38" i="1" s="1"/>
  <c r="N15" i="1"/>
  <c r="O15" i="1" s="1"/>
  <c r="N41" i="1"/>
  <c r="O41" i="1" s="1"/>
  <c r="N66" i="1"/>
  <c r="O66" i="1" s="1"/>
  <c r="N51" i="1"/>
  <c r="N28" i="1"/>
  <c r="N92" i="1"/>
  <c r="O92" i="1" s="1"/>
  <c r="N69" i="1"/>
  <c r="N65" i="1"/>
  <c r="N54" i="1"/>
  <c r="O54" i="1" s="1"/>
  <c r="N31" i="1"/>
  <c r="N95" i="1"/>
  <c r="N72" i="1"/>
  <c r="N73" i="1"/>
  <c r="N56" i="1"/>
  <c r="O56" i="1" s="1"/>
  <c r="N10" i="1"/>
  <c r="O10" i="1" s="1"/>
  <c r="N74" i="1"/>
  <c r="O74" i="1" s="1"/>
  <c r="N59" i="1"/>
  <c r="N36" i="1"/>
  <c r="N13" i="1"/>
  <c r="O13" i="1" s="1"/>
  <c r="N77" i="1"/>
  <c r="N81" i="1"/>
  <c r="O81" i="1" s="1"/>
  <c r="N62" i="1"/>
  <c r="O62" i="1" s="1"/>
  <c r="N39" i="1"/>
  <c r="N16" i="1"/>
  <c r="N80" i="1"/>
  <c r="E19" i="3"/>
  <c r="E69" i="3"/>
  <c r="E79" i="3"/>
  <c r="E46" i="3"/>
  <c r="E83" i="3"/>
  <c r="E41" i="3"/>
  <c r="E66" i="3"/>
  <c r="E73" i="3"/>
  <c r="E34" i="3"/>
  <c r="E37" i="3"/>
  <c r="E15" i="3"/>
  <c r="E82" i="3"/>
  <c r="E23" i="3"/>
  <c r="E33" i="3"/>
  <c r="E87" i="3"/>
  <c r="E3" i="3"/>
  <c r="E45" i="3"/>
  <c r="E74" i="3"/>
  <c r="D48" i="3"/>
  <c r="D2" i="3"/>
  <c r="F75" i="3"/>
  <c r="F51" i="3"/>
  <c r="F34" i="3"/>
  <c r="F16" i="3"/>
  <c r="E5" i="3"/>
  <c r="E42" i="3"/>
  <c r="E70" i="3"/>
  <c r="E31" i="3"/>
  <c r="E84" i="3"/>
  <c r="E16" i="3"/>
  <c r="E51" i="3"/>
  <c r="E65" i="3"/>
  <c r="E85" i="3"/>
  <c r="E55" i="3"/>
  <c r="D82" i="3"/>
  <c r="F10" i="3"/>
  <c r="F39" i="3"/>
  <c r="F61" i="3"/>
  <c r="E88" i="3"/>
  <c r="E49" i="3"/>
  <c r="D25" i="3"/>
  <c r="G11" i="1"/>
  <c r="G11" i="5" s="1"/>
  <c r="G10" i="5"/>
  <c r="D15" i="3"/>
  <c r="D63" i="3"/>
  <c r="D79" i="3"/>
  <c r="F3" i="3"/>
  <c r="F57" i="3"/>
  <c r="E72" i="3"/>
  <c r="E6" i="3"/>
  <c r="E10" i="3"/>
  <c r="F15" i="3"/>
  <c r="E20" i="3"/>
  <c r="F29" i="3"/>
  <c r="E56" i="3"/>
  <c r="E76" i="3"/>
  <c r="F81" i="3"/>
  <c r="E14" i="3"/>
  <c r="F45" i="3"/>
  <c r="D30" i="3"/>
  <c r="D11" i="3"/>
  <c r="D27" i="3"/>
  <c r="D35" i="3"/>
  <c r="F9" i="3"/>
  <c r="E36" i="3"/>
  <c r="E64" i="3"/>
  <c r="F73" i="3"/>
  <c r="D4" i="3"/>
  <c r="D12" i="3"/>
  <c r="F11" i="3"/>
  <c r="E18" i="3"/>
  <c r="E28" i="3"/>
  <c r="E80" i="3"/>
  <c r="E12" i="3"/>
  <c r="E44" i="3"/>
  <c r="E61" i="3"/>
  <c r="E67" i="3"/>
  <c r="D26" i="3"/>
  <c r="E22" i="3"/>
  <c r="O92" i="6" l="1"/>
  <c r="F85" i="3"/>
  <c r="O50" i="6"/>
  <c r="F43" i="3"/>
  <c r="F5" i="3"/>
  <c r="O76" i="6"/>
  <c r="F69" i="3"/>
  <c r="O63" i="6"/>
  <c r="F56" i="3"/>
  <c r="O31" i="6"/>
  <c r="F24" i="3"/>
  <c r="O33" i="6"/>
  <c r="F26" i="3"/>
  <c r="O73" i="6"/>
  <c r="F66" i="3"/>
  <c r="O47" i="6"/>
  <c r="F40" i="3"/>
  <c r="O81" i="6"/>
  <c r="F74" i="3"/>
  <c r="O87" i="6"/>
  <c r="F80" i="3"/>
  <c r="O53" i="6"/>
  <c r="F46" i="3"/>
  <c r="O38" i="6"/>
  <c r="F31" i="3"/>
  <c r="O21" i="6"/>
  <c r="F14" i="3"/>
  <c r="O45" i="6"/>
  <c r="F38" i="3"/>
  <c r="O15" i="6"/>
  <c r="F8" i="3"/>
  <c r="G26" i="3"/>
  <c r="I26" i="3" s="1"/>
  <c r="O70" i="6"/>
  <c r="F63" i="3"/>
  <c r="O37" i="6"/>
  <c r="F30" i="3"/>
  <c r="O20" i="6"/>
  <c r="F13" i="3"/>
  <c r="O32" i="6"/>
  <c r="F25" i="3"/>
  <c r="O60" i="6"/>
  <c r="F53" i="3"/>
  <c r="O65" i="6"/>
  <c r="F58" i="3"/>
  <c r="F37" i="3"/>
  <c r="O89" i="6"/>
  <c r="F82" i="3"/>
  <c r="H82" i="3" s="1"/>
  <c r="O95" i="6"/>
  <c r="F88" i="3"/>
  <c r="F71" i="3"/>
  <c r="O85" i="6"/>
  <c r="F78" i="3"/>
  <c r="O67" i="6"/>
  <c r="F60" i="3"/>
  <c r="H60" i="3" s="1"/>
  <c r="O19" i="6"/>
  <c r="F12" i="3"/>
  <c r="O49" i="6"/>
  <c r="F42" i="3"/>
  <c r="O83" i="6"/>
  <c r="F76" i="3"/>
  <c r="G48" i="3"/>
  <c r="I48" i="3" s="1"/>
  <c r="O84" i="6"/>
  <c r="F77" i="3"/>
  <c r="O34" i="6"/>
  <c r="F27" i="3"/>
  <c r="O43" i="6"/>
  <c r="F36" i="3"/>
  <c r="O48" i="6"/>
  <c r="F41" i="3"/>
  <c r="O74" i="6"/>
  <c r="F67" i="3"/>
  <c r="O59" i="6"/>
  <c r="F52" i="3"/>
  <c r="G60" i="3"/>
  <c r="I60" i="3" s="1"/>
  <c r="O11" i="6"/>
  <c r="F4" i="3"/>
  <c r="O93" i="6"/>
  <c r="F86" i="3"/>
  <c r="G86" i="3" s="1"/>
  <c r="I86" i="3" s="1"/>
  <c r="O25" i="6"/>
  <c r="F18" i="3"/>
  <c r="O54" i="6"/>
  <c r="F47" i="3"/>
  <c r="O86" i="6"/>
  <c r="F79" i="3"/>
  <c r="O79" i="6"/>
  <c r="F72" i="3"/>
  <c r="O9" i="6"/>
  <c r="F2" i="3"/>
  <c r="H2" i="3" s="1"/>
  <c r="O94" i="6"/>
  <c r="F87" i="3"/>
  <c r="O72" i="6"/>
  <c r="F65" i="3"/>
  <c r="O35" i="6"/>
  <c r="F28" i="3"/>
  <c r="O91" i="6"/>
  <c r="F84" i="3"/>
  <c r="O27" i="6"/>
  <c r="F20" i="3"/>
  <c r="F19" i="3"/>
  <c r="F33" i="3"/>
  <c r="F6" i="3"/>
  <c r="O69" i="6"/>
  <c r="F62" i="3"/>
  <c r="O71" i="6"/>
  <c r="F64" i="3"/>
  <c r="O39" i="6"/>
  <c r="F32" i="3"/>
  <c r="O56" i="6"/>
  <c r="F49" i="3"/>
  <c r="O57" i="6"/>
  <c r="F50" i="3"/>
  <c r="O28" i="6"/>
  <c r="F21" i="3"/>
  <c r="O77" i="6"/>
  <c r="F70" i="3"/>
  <c r="O51" i="6"/>
  <c r="F44" i="3"/>
  <c r="O75" i="6"/>
  <c r="F68" i="3"/>
  <c r="O96" i="6"/>
  <c r="F89" i="3"/>
  <c r="O90" i="6"/>
  <c r="F83" i="3"/>
  <c r="F17" i="3"/>
  <c r="O62" i="6"/>
  <c r="F55" i="3"/>
  <c r="O55" i="6"/>
  <c r="F48" i="3"/>
  <c r="O30" i="6"/>
  <c r="F23" i="3"/>
  <c r="O42" i="6"/>
  <c r="F35" i="3"/>
  <c r="G35" i="3" s="1"/>
  <c r="I35" i="3" s="1"/>
  <c r="O61" i="6"/>
  <c r="F54" i="3"/>
  <c r="O29" i="6"/>
  <c r="F22" i="3"/>
  <c r="O14" i="6"/>
  <c r="F7" i="3"/>
  <c r="D7" i="3"/>
  <c r="G7" i="3" s="1"/>
  <c r="I7" i="3" s="1"/>
  <c r="D22" i="3"/>
  <c r="D61" i="3"/>
  <c r="D19" i="3"/>
  <c r="G19" i="3" s="1"/>
  <c r="I19" i="3" s="1"/>
  <c r="D31" i="3"/>
  <c r="H31" i="3" s="1"/>
  <c r="D6" i="3"/>
  <c r="D51" i="3"/>
  <c r="D86" i="3"/>
  <c r="D14" i="3"/>
  <c r="D43" i="3"/>
  <c r="H43" i="3" s="1"/>
  <c r="D53" i="3"/>
  <c r="D34" i="3"/>
  <c r="H34" i="3" s="1"/>
  <c r="D78" i="3"/>
  <c r="H78" i="3" s="1"/>
  <c r="O67" i="1"/>
  <c r="D37" i="3"/>
  <c r="D67" i="3"/>
  <c r="G67" i="3" s="1"/>
  <c r="I67" i="3" s="1"/>
  <c r="D36" i="3"/>
  <c r="H36" i="3" s="1"/>
  <c r="D16" i="3"/>
  <c r="H16" i="3" s="1"/>
  <c r="D47" i="3"/>
  <c r="H47" i="3" s="1"/>
  <c r="D8" i="3"/>
  <c r="G8" i="3" s="1"/>
  <c r="I8" i="3" s="1"/>
  <c r="G82" i="3"/>
  <c r="I82" i="3" s="1"/>
  <c r="H63" i="3"/>
  <c r="D17" i="3"/>
  <c r="O24" i="1"/>
  <c r="D81" i="3"/>
  <c r="G81" i="3" s="1"/>
  <c r="I81" i="3" s="1"/>
  <c r="O88" i="1"/>
  <c r="D10" i="3"/>
  <c r="H10" i="3" s="1"/>
  <c r="D23" i="3"/>
  <c r="G23" i="3" s="1"/>
  <c r="I23" i="3" s="1"/>
  <c r="D49" i="3"/>
  <c r="O83" i="1"/>
  <c r="D76" i="3"/>
  <c r="G76" i="3" s="1"/>
  <c r="I76" i="3" s="1"/>
  <c r="D18" i="3"/>
  <c r="D68" i="3"/>
  <c r="H68" i="3" s="1"/>
  <c r="D40" i="3"/>
  <c r="D89" i="3"/>
  <c r="O96" i="1"/>
  <c r="D3" i="3"/>
  <c r="D75" i="3"/>
  <c r="H75" i="3" s="1"/>
  <c r="H48" i="3"/>
  <c r="D71" i="3"/>
  <c r="G71" i="3" s="1"/>
  <c r="O52" i="1"/>
  <c r="O73" i="1"/>
  <c r="D66" i="3"/>
  <c r="O76" i="1"/>
  <c r="D69" i="3"/>
  <c r="O72" i="1"/>
  <c r="D65" i="3"/>
  <c r="H65" i="3" s="1"/>
  <c r="O12" i="1"/>
  <c r="D5" i="3"/>
  <c r="G5" i="3" s="1"/>
  <c r="I5" i="3" s="1"/>
  <c r="D38" i="3"/>
  <c r="H38" i="3" s="1"/>
  <c r="O36" i="1"/>
  <c r="D29" i="3"/>
  <c r="G29" i="3" s="1"/>
  <c r="I29" i="3" s="1"/>
  <c r="D24" i="3"/>
  <c r="O31" i="1"/>
  <c r="D20" i="3"/>
  <c r="H20" i="3" s="1"/>
  <c r="D33" i="3"/>
  <c r="G33" i="3" s="1"/>
  <c r="I33" i="3" s="1"/>
  <c r="O80" i="1"/>
  <c r="D73" i="3"/>
  <c r="G73" i="3" s="1"/>
  <c r="I73" i="3" s="1"/>
  <c r="O59" i="1"/>
  <c r="D52" i="3"/>
  <c r="O20" i="1"/>
  <c r="D13" i="3"/>
  <c r="O71" i="1"/>
  <c r="D64" i="3"/>
  <c r="H64" i="3" s="1"/>
  <c r="D50" i="3"/>
  <c r="G50" i="3" s="1"/>
  <c r="I50" i="3" s="1"/>
  <c r="D39" i="3"/>
  <c r="H39" i="3" s="1"/>
  <c r="D46" i="3"/>
  <c r="G46" i="3" s="1"/>
  <c r="I46" i="3" s="1"/>
  <c r="D74" i="3"/>
  <c r="O16" i="1"/>
  <c r="D9" i="3"/>
  <c r="H9" i="3" s="1"/>
  <c r="D58" i="3"/>
  <c r="O65" i="1"/>
  <c r="O64" i="1"/>
  <c r="D57" i="3"/>
  <c r="G57" i="3" s="1"/>
  <c r="I57" i="3" s="1"/>
  <c r="D87" i="3"/>
  <c r="O94" i="1"/>
  <c r="D21" i="3"/>
  <c r="O28" i="1"/>
  <c r="D70" i="3"/>
  <c r="H70" i="3" s="1"/>
  <c r="O77" i="1"/>
  <c r="O51" i="1"/>
  <c r="D44" i="3"/>
  <c r="H44" i="3" s="1"/>
  <c r="D88" i="3"/>
  <c r="G88" i="3" s="1"/>
  <c r="I88" i="3" s="1"/>
  <c r="O95" i="1"/>
  <c r="D28" i="3"/>
  <c r="O35" i="1"/>
  <c r="D83" i="3"/>
  <c r="D55" i="3"/>
  <c r="O84" i="1"/>
  <c r="D77" i="3"/>
  <c r="D41" i="3"/>
  <c r="O48" i="1"/>
  <c r="D85" i="3"/>
  <c r="G85" i="3" s="1"/>
  <c r="I85" i="3" s="1"/>
  <c r="D72" i="3"/>
  <c r="H72" i="3" s="1"/>
  <c r="D42" i="3"/>
  <c r="G42" i="3" s="1"/>
  <c r="I42" i="3" s="1"/>
  <c r="D59" i="3"/>
  <c r="H59" i="3" s="1"/>
  <c r="D84" i="3"/>
  <c r="O39" i="1"/>
  <c r="D32" i="3"/>
  <c r="D62" i="3"/>
  <c r="O69" i="1"/>
  <c r="D80" i="3"/>
  <c r="H80" i="3" s="1"/>
  <c r="O87" i="1"/>
  <c r="O63" i="1"/>
  <c r="D56" i="3"/>
  <c r="H56" i="3" s="1"/>
  <c r="O61" i="1"/>
  <c r="D54" i="3"/>
  <c r="G2" i="3"/>
  <c r="I2" i="3" s="1"/>
  <c r="G45" i="3"/>
  <c r="I45" i="3" s="1"/>
  <c r="H79" i="3"/>
  <c r="H3" i="3"/>
  <c r="G79" i="3"/>
  <c r="I79" i="3" s="1"/>
  <c r="G12" i="1"/>
  <c r="G13" i="1" s="1"/>
  <c r="H7" i="3"/>
  <c r="H61" i="3"/>
  <c r="G61" i="3"/>
  <c r="I61" i="3" s="1"/>
  <c r="G63" i="3"/>
  <c r="I63" i="3" s="1"/>
  <c r="G11" i="6"/>
  <c r="H12" i="3"/>
  <c r="G3" i="3"/>
  <c r="I3" i="3" s="1"/>
  <c r="H35" i="3"/>
  <c r="H37" i="3"/>
  <c r="H15" i="3"/>
  <c r="G12" i="3"/>
  <c r="I12" i="3" s="1"/>
  <c r="G15" i="3"/>
  <c r="I15" i="3" s="1"/>
  <c r="H25" i="3"/>
  <c r="G25" i="3"/>
  <c r="H51" i="3"/>
  <c r="G51" i="3"/>
  <c r="I51" i="3" s="1"/>
  <c r="H22" i="3"/>
  <c r="G22" i="3"/>
  <c r="I22" i="3" s="1"/>
  <c r="G11" i="3"/>
  <c r="I11" i="3" s="1"/>
  <c r="H11" i="3"/>
  <c r="H30" i="3"/>
  <c r="G30" i="3"/>
  <c r="I30" i="3" s="1"/>
  <c r="H45" i="3"/>
  <c r="H14" i="3"/>
  <c r="H26" i="3"/>
  <c r="H6" i="3"/>
  <c r="G6" i="3"/>
  <c r="I6" i="3" s="1"/>
  <c r="G4" i="3"/>
  <c r="I4" i="3" s="1"/>
  <c r="H4" i="3"/>
  <c r="H27" i="3"/>
  <c r="G27" i="3"/>
  <c r="I27" i="3" s="1"/>
  <c r="G12" i="5"/>
  <c r="G18" i="3" l="1"/>
  <c r="I18" i="3" s="1"/>
  <c r="G84" i="3"/>
  <c r="I84" i="3" s="1"/>
  <c r="G37" i="3"/>
  <c r="I37" i="3" s="1"/>
  <c r="H49" i="3"/>
  <c r="G55" i="3"/>
  <c r="I55" i="3" s="1"/>
  <c r="G14" i="3"/>
  <c r="I14" i="3" s="1"/>
  <c r="G83" i="3"/>
  <c r="I83" i="3" s="1"/>
  <c r="G17" i="3"/>
  <c r="I17" i="3" s="1"/>
  <c r="H86" i="3"/>
  <c r="H28" i="3"/>
  <c r="H67" i="3"/>
  <c r="G44" i="3"/>
  <c r="I44" i="3" s="1"/>
  <c r="G43" i="3"/>
  <c r="I43" i="3" s="1"/>
  <c r="H73" i="3"/>
  <c r="G16" i="3"/>
  <c r="I16" i="3" s="1"/>
  <c r="H19" i="3"/>
  <c r="G31" i="3"/>
  <c r="I31" i="3" s="1"/>
  <c r="H71" i="3"/>
  <c r="G38" i="3"/>
  <c r="I38" i="3" s="1"/>
  <c r="G78" i="3"/>
  <c r="I78" i="3" s="1"/>
  <c r="H76" i="3"/>
  <c r="G34" i="3"/>
  <c r="I34" i="3" s="1"/>
  <c r="G39" i="3"/>
  <c r="I39" i="3" s="1"/>
  <c r="H23" i="3"/>
  <c r="H55" i="3"/>
  <c r="H81" i="3"/>
  <c r="H17" i="3"/>
  <c r="H53" i="3"/>
  <c r="G53" i="3"/>
  <c r="I53" i="3" s="1"/>
  <c r="G47" i="3"/>
  <c r="I47" i="3" s="1"/>
  <c r="H57" i="3"/>
  <c r="H8" i="3"/>
  <c r="G72" i="3"/>
  <c r="I72" i="3" s="1"/>
  <c r="H18" i="3"/>
  <c r="G36" i="3"/>
  <c r="I36" i="3" s="1"/>
  <c r="G49" i="3"/>
  <c r="I49" i="3" s="1"/>
  <c r="G75" i="3"/>
  <c r="I75" i="3" s="1"/>
  <c r="G56" i="3"/>
  <c r="I56" i="3" s="1"/>
  <c r="H42" i="3"/>
  <c r="G40" i="3"/>
  <c r="I40" i="3" s="1"/>
  <c r="H40" i="3"/>
  <c r="H83" i="3"/>
  <c r="G80" i="3"/>
  <c r="I80" i="3" s="1"/>
  <c r="G68" i="3"/>
  <c r="I68" i="3" s="1"/>
  <c r="G70" i="3"/>
  <c r="I70" i="3" s="1"/>
  <c r="H85" i="3"/>
  <c r="H46" i="3"/>
  <c r="H29" i="3"/>
  <c r="G89" i="3"/>
  <c r="I89" i="3" s="1"/>
  <c r="H89" i="3"/>
  <c r="G10" i="3"/>
  <c r="I10" i="3" s="1"/>
  <c r="G64" i="3"/>
  <c r="I64" i="3" s="1"/>
  <c r="G32" i="3"/>
  <c r="I32" i="3" s="1"/>
  <c r="H32" i="3"/>
  <c r="H5" i="3"/>
  <c r="H74" i="3"/>
  <c r="G74" i="3"/>
  <c r="I74" i="3" s="1"/>
  <c r="H84" i="3"/>
  <c r="G24" i="3"/>
  <c r="I24" i="3" s="1"/>
  <c r="H24" i="3"/>
  <c r="H88" i="3"/>
  <c r="G20" i="3"/>
  <c r="I20" i="3" s="1"/>
  <c r="G28" i="3"/>
  <c r="I28" i="3" s="1"/>
  <c r="H52" i="3"/>
  <c r="G52" i="3"/>
  <c r="I52" i="3" s="1"/>
  <c r="G69" i="3"/>
  <c r="I69" i="3" s="1"/>
  <c r="H69" i="3"/>
  <c r="G41" i="3"/>
  <c r="I41" i="3" s="1"/>
  <c r="H41" i="3"/>
  <c r="G9" i="3"/>
  <c r="I9" i="3" s="1"/>
  <c r="H77" i="3"/>
  <c r="G77" i="3"/>
  <c r="I77" i="3" s="1"/>
  <c r="H21" i="3"/>
  <c r="G21" i="3"/>
  <c r="I21" i="3" s="1"/>
  <c r="H50" i="3"/>
  <c r="H33" i="3"/>
  <c r="H87" i="3"/>
  <c r="G87" i="3"/>
  <c r="I87" i="3" s="1"/>
  <c r="G13" i="3"/>
  <c r="I13" i="3" s="1"/>
  <c r="H13" i="3"/>
  <c r="G65" i="3"/>
  <c r="I65" i="3" s="1"/>
  <c r="G59" i="3"/>
  <c r="I59" i="3" s="1"/>
  <c r="H54" i="3"/>
  <c r="G54" i="3"/>
  <c r="I54" i="3" s="1"/>
  <c r="G62" i="3"/>
  <c r="I62" i="3" s="1"/>
  <c r="H62" i="3"/>
  <c r="G58" i="3"/>
  <c r="I58" i="3" s="1"/>
  <c r="H58" i="3"/>
  <c r="G66" i="3"/>
  <c r="I66" i="3" s="1"/>
  <c r="H66" i="3"/>
  <c r="G12" i="6"/>
  <c r="I71" i="3"/>
  <c r="I25" i="3"/>
  <c r="G13" i="6"/>
  <c r="G14" i="1"/>
  <c r="G13" i="5"/>
  <c r="J67" i="3" l="1"/>
  <c r="K67" i="3" s="1"/>
  <c r="J23" i="3"/>
  <c r="K23" i="3" s="1"/>
  <c r="J45" i="3"/>
  <c r="K45" i="3" s="1"/>
  <c r="J89" i="3"/>
  <c r="K89" i="3" s="1"/>
  <c r="G14" i="5"/>
  <c r="G14" i="6"/>
</calcChain>
</file>

<file path=xl/sharedStrings.xml><?xml version="1.0" encoding="utf-8"?>
<sst xmlns="http://schemas.openxmlformats.org/spreadsheetml/2006/main" count="1065" uniqueCount="121">
  <si>
    <t>standards</t>
  </si>
  <si>
    <t>well position</t>
  </si>
  <si>
    <t>rfu</t>
  </si>
  <si>
    <t>ng/ul</t>
  </si>
  <si>
    <t>stdev</t>
  </si>
  <si>
    <t>Plate 1</t>
  </si>
  <si>
    <t>Plate 2</t>
  </si>
  <si>
    <t>Plate 3</t>
  </si>
  <si>
    <t>Average yield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</si>
  <si>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</si>
  <si>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</si>
  <si>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</si>
  <si>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</si>
  <si>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</si>
  <si>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</si>
  <si>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</si>
  <si>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</si>
  <si>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</si>
  <si>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</si>
  <si>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</si>
  <si>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</si>
  <si>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</si>
  <si>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</si>
  <si>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</si>
  <si>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</si>
  <si>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</si>
  <si>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</si>
  <si>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</si>
  <si>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</si>
  <si>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</si>
  <si>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F7</t>
  </si>
  <si>
    <t>G6</t>
  </si>
  <si>
    <t>F6</t>
  </si>
  <si>
    <t>H6</t>
  </si>
  <si>
    <t>A7</t>
  </si>
  <si>
    <t>B7</t>
  </si>
  <si>
    <t>C7</t>
  </si>
  <si>
    <t>D7</t>
  </si>
  <si>
    <t>E7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</si>
  <si>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</si>
  <si>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</si>
  <si>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</si>
  <si>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</si>
  <si>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</si>
  <si>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</si>
  <si>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</si>
  <si>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</si>
  <si>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</si>
  <si>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</si>
  <si>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</si>
  <si>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</si>
  <si>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</si>
  <si>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</si>
  <si>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</si>
  <si>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</si>
  <si>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</si>
  <si>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</si>
  <si>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</si>
  <si>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</si>
  <si>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</si>
  <si>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</si>
  <si>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</si>
  <si>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</si>
  <si>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</si>
  <si>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</si>
  <si>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</si>
  <si>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</si>
  <si>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</si>
  <si>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</si>
  <si>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</si>
  <si>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</si>
  <si>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</si>
  <si>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</si>
  <si>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</si>
  <si>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</si>
  <si>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</si>
  <si>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</si>
  <si>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</si>
  <si>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</si>
  <si>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</si>
  <si>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</si>
  <si>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Well position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</si>
  <si>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</si>
  <si>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</si>
  <si>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</si>
  <si>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</si>
  <si>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</si>
  <si>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</si>
  <si>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</si>
  <si>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</si>
  <si>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</si>
  <si>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</si>
  <si>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</si>
  <si>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</si>
  <si>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</si>
  <si>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</si>
  <si>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</si>
  <si>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</si>
  <si>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</si>
  <si>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</si>
  <si>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</si>
  <si>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</si>
  <si>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</si>
  <si>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</si>
  <si>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</si>
  <si>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</si>
  <si>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Fractionation well</t>
  </si>
  <si>
    <t>original fraction location</t>
  </si>
  <si>
    <t>Fraction #</t>
  </si>
  <si>
    <t>y = change me</t>
  </si>
  <si>
    <t>y=change me</t>
  </si>
  <si>
    <t>Sample Total (ng)</t>
  </si>
  <si>
    <t xml:space="preserve">% Recovery </t>
  </si>
  <si>
    <t>DNA loaded (ng)</t>
  </si>
  <si>
    <t>ng in 40ul</t>
  </si>
  <si>
    <r>
      <t>(RFU-</t>
    </r>
    <r>
      <rPr>
        <b/>
        <sz val="10"/>
        <rFont val="Arial"/>
        <family val="2"/>
      </rPr>
      <t>BLANK</t>
    </r>
    <r>
      <rPr>
        <sz val="10"/>
        <rFont val="Arial"/>
      </rPr>
      <t>)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SLOPE</t>
    </r>
  </si>
  <si>
    <t>Add starting amount</t>
  </si>
  <si>
    <t>Total yield (40 ul)</t>
  </si>
  <si>
    <t>ng in 40</t>
  </si>
  <si>
    <t>SLOPE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</si>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</sst>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362"/>
            <c:dispRSqr val="1"/>
            <c:dispEq val="1"/>
            <c:trendlineLbl>
              <c:layout>
                <c:manualLayout>
                  <c:x val="-0.15423758986238698"/>
                  <c:y val="-0.6836343478456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1'!$G$9:$G$15</c:f>
              <c:numCache>
                <c:formatCode>General</c:formatCode>
                <c:ptCount val="7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  <c:pt idx="6">
                  <c:v>0</c:v>
                </c:pt>
              </c:numCache>
            </c:numRef>
          </c:xVal>
          <c:yVal>
            <c:numRef>
              <c:f>'Plate 1'!$I$9:$I$15</c:f>
              <c:numCache>
                <c:formatCode>General</c:formatCode>
                <c:ptCount val="7"/>
                <c:pt idx="0">
                  <c:v>65002</c:v>
                </c:pt>
                <c:pt idx="1">
                  <c:v>55952</c:v>
                </c:pt>
                <c:pt idx="2">
                  <c:v>35440</c:v>
                </c:pt>
                <c:pt idx="3">
                  <c:v>11449</c:v>
                </c:pt>
                <c:pt idx="4">
                  <c:v>5138</c:v>
                </c:pt>
                <c:pt idx="5">
                  <c:v>4053</c:v>
                </c:pt>
                <c:pt idx="6">
                  <c:v>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A-4D56-84D1-C365ABCF2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205360"/>
        <c:axId val="617205688"/>
      </c:scatterChart>
      <c:valAx>
        <c:axId val="617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05688"/>
        <c:crosses val="autoZero"/>
        <c:crossBetween val="midCat"/>
      </c:valAx>
      <c:valAx>
        <c:axId val="61720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69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1'!$I$10:$I$15</c:f>
              <c:numCache>
                <c:formatCode>General</c:formatCode>
                <c:ptCount val="6"/>
                <c:pt idx="0">
                  <c:v>55952</c:v>
                </c:pt>
                <c:pt idx="1">
                  <c:v>35440</c:v>
                </c:pt>
                <c:pt idx="2">
                  <c:v>11449</c:v>
                </c:pt>
                <c:pt idx="3">
                  <c:v>5138</c:v>
                </c:pt>
                <c:pt idx="4">
                  <c:v>4053</c:v>
                </c:pt>
                <c:pt idx="5">
                  <c:v>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6-4550-9E76-0836750C8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498808"/>
        <c:axId val="765499136"/>
      </c:scatterChart>
      <c:valAx>
        <c:axId val="76549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99136"/>
        <c:crosses val="autoZero"/>
        <c:crossBetween val="midCat"/>
      </c:valAx>
      <c:valAx>
        <c:axId val="7654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9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389"/>
            <c:dispRSqr val="1"/>
            <c:dispEq val="1"/>
            <c:trendlineLbl>
              <c:layout>
                <c:manualLayout>
                  <c:x val="-3.6132515311408306E-2"/>
                  <c:y val="-0.35629925792624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2'!$G$9:$G$14</c:f>
              <c:numCache>
                <c:formatCode>General</c:formatCode>
                <c:ptCount val="6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</c:numCache>
            </c:numRef>
          </c:xVal>
          <c:yVal>
            <c:numRef>
              <c:f>'Plate 2'!$I$9:$I$14</c:f>
              <c:numCache>
                <c:formatCode>General</c:formatCode>
                <c:ptCount val="6"/>
                <c:pt idx="0">
                  <c:v>65003</c:v>
                </c:pt>
                <c:pt idx="1">
                  <c:v>56244</c:v>
                </c:pt>
                <c:pt idx="2">
                  <c:v>35329</c:v>
                </c:pt>
                <c:pt idx="3">
                  <c:v>11448</c:v>
                </c:pt>
                <c:pt idx="4">
                  <c:v>5143</c:v>
                </c:pt>
                <c:pt idx="5">
                  <c:v>4076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1E-4328-AE25-2803792F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990280"/>
        <c:axId val="622989952"/>
      </c:scatterChart>
      <c:valAx>
        <c:axId val="62299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989952"/>
        <c:crosses val="autoZero"/>
        <c:crossBetween val="midCat"/>
      </c:valAx>
      <c:valAx>
        <c:axId val="6229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99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149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2'!$I$10:$I$15</c:f>
              <c:numCache>
                <c:formatCode>General</c:formatCode>
                <c:ptCount val="6"/>
                <c:pt idx="0">
                  <c:v>56244</c:v>
                </c:pt>
                <c:pt idx="1">
                  <c:v>35329</c:v>
                </c:pt>
                <c:pt idx="2">
                  <c:v>11448</c:v>
                </c:pt>
                <c:pt idx="3">
                  <c:v>5143</c:v>
                </c:pt>
                <c:pt idx="4">
                  <c:v>4076</c:v>
                </c:pt>
                <c:pt idx="5">
                  <c:v>3691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6-4165-AE96-5B4A9380E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3295"/>
        <c:axId val="178582879"/>
      </c:scatterChart>
      <c:valAx>
        <c:axId val="17858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2879"/>
        <c:crosses val="autoZero"/>
        <c:crossBetween val="midCat"/>
      </c:valAx>
      <c:valAx>
        <c:axId val="1785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753"/>
            <c:dispRSqr val="1"/>
            <c:dispEq val="1"/>
            <c:trendlineLbl>
              <c:layout>
                <c:manualLayout>
                  <c:x val="7.9816176880960887E-3"/>
                  <c:y val="-0.49978050006005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3'!$G$9:$G$14</c:f>
              <c:numCache>
                <c:formatCode>General</c:formatCode>
                <c:ptCount val="6"/>
                <c:pt idx="0">
                  <c:v>30</c:v>
                </c:pt>
                <c:pt idx="1">
                  <c:v>15</c:v>
                </c:pt>
                <c:pt idx="2">
                  <c:v>7.5</c:v>
                </c:pt>
                <c:pt idx="3">
                  <c:v>1.875</c:v>
                </c:pt>
                <c:pt idx="4">
                  <c:v>0.46875</c:v>
                </c:pt>
                <c:pt idx="5">
                  <c:v>0.1171875</c:v>
                </c:pt>
              </c:numCache>
            </c:numRef>
          </c:xVal>
          <c:yVal>
            <c:numRef>
              <c:f>'Plate 3'!$I$9:$I$14</c:f>
              <c:numCache>
                <c:formatCode>General</c:formatCode>
                <c:ptCount val="6"/>
                <c:pt idx="0">
                  <c:v>64994</c:v>
                </c:pt>
                <c:pt idx="1">
                  <c:v>54470</c:v>
                </c:pt>
                <c:pt idx="2">
                  <c:v>33730</c:v>
                </c:pt>
                <c:pt idx="3">
                  <c:v>11309</c:v>
                </c:pt>
                <c:pt idx="4">
                  <c:v>5210</c:v>
                </c:pt>
                <c:pt idx="5">
                  <c:v>4139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5-4657-92C4-EE6753E45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70200"/>
        <c:axId val="620469872"/>
      </c:scatterChart>
      <c:valAx>
        <c:axId val="62047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69872"/>
        <c:crosses val="autoZero"/>
        <c:crossBetween val="midCat"/>
      </c:valAx>
      <c:valAx>
        <c:axId val="6204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70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00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3'!$G$10:$G$15</c:f>
              <c:numCache>
                <c:formatCode>General</c:formatCode>
                <c:ptCount val="6"/>
                <c:pt idx="0">
                  <c:v>15</c:v>
                </c:pt>
                <c:pt idx="1">
                  <c:v>7.5</c:v>
                </c:pt>
                <c:pt idx="2">
                  <c:v>1.875</c:v>
                </c:pt>
                <c:pt idx="3">
                  <c:v>0.46875</c:v>
                </c:pt>
                <c:pt idx="4">
                  <c:v>0.1171875</c:v>
                </c:pt>
                <c:pt idx="5">
                  <c:v>0</c:v>
                </c:pt>
              </c:numCache>
            </c:numRef>
          </c:xVal>
          <c:yVal>
            <c:numRef>
              <c:f>'Plate 3'!$I$10:$I$15</c:f>
              <c:numCache>
                <c:formatCode>General</c:formatCode>
                <c:ptCount val="6"/>
                <c:pt idx="0">
                  <c:v>54470</c:v>
                </c:pt>
                <c:pt idx="1">
                  <c:v>33730</c:v>
                </c:pt>
                <c:pt idx="2">
                  <c:v>11309</c:v>
                </c:pt>
                <c:pt idx="3">
                  <c:v>5210</c:v>
                </c:pt>
                <c:pt idx="4">
                  <c:v>4139</c:v>
                </c:pt>
                <c:pt idx="5">
                  <c:v>3797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1-4612-B89B-BB31C6873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264024"/>
        <c:axId val="757261072"/>
      </c:scatterChart>
      <c:valAx>
        <c:axId val="75726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61072"/>
        <c:crosses val="autoZero"/>
        <c:crossBetween val="midCat"/>
      </c:valAx>
      <c:valAx>
        <c:axId val="7572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64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Tube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Consolidated!$D$2:$D$23</c:f>
              <c:numCache>
                <c:formatCode>General</c:formatCode>
                <c:ptCount val="22"/>
                <c:pt idx="0">
                  <c:v>-2.7951393063895272E-2</c:v>
                </c:pt>
                <c:pt idx="1">
                  <c:v>-2.6833337341339462E-2</c:v>
                </c:pt>
                <c:pt idx="2">
                  <c:v>-2.2361114451116219E-3</c:v>
                </c:pt>
                <c:pt idx="3">
                  <c:v>2.5156253757505746E-2</c:v>
                </c:pt>
                <c:pt idx="4">
                  <c:v>0.10314064040577356</c:v>
                </c:pt>
                <c:pt idx="5">
                  <c:v>0.51738028561270144</c:v>
                </c:pt>
                <c:pt idx="6">
                  <c:v>1.3573196471827544</c:v>
                </c:pt>
                <c:pt idx="7">
                  <c:v>3.0626341380110049</c:v>
                </c:pt>
                <c:pt idx="8">
                  <c:v>5.3387160752039966</c:v>
                </c:pt>
                <c:pt idx="9">
                  <c:v>11.632531251401295</c:v>
                </c:pt>
                <c:pt idx="10">
                  <c:v>14.909273060281738</c:v>
                </c:pt>
                <c:pt idx="11">
                  <c:v>11.455598933306838</c:v>
                </c:pt>
                <c:pt idx="12">
                  <c:v>6.705539196028476</c:v>
                </c:pt>
                <c:pt idx="13">
                  <c:v>2.6528667156943002</c:v>
                </c:pt>
                <c:pt idx="14">
                  <c:v>1.2740244958523466</c:v>
                </c:pt>
                <c:pt idx="15">
                  <c:v>0.71695323208891371</c:v>
                </c:pt>
                <c:pt idx="16">
                  <c:v>0.36616324913702808</c:v>
                </c:pt>
                <c:pt idx="17">
                  <c:v>0.15540974543525771</c:v>
                </c:pt>
                <c:pt idx="18">
                  <c:v>0.13556425635989208</c:v>
                </c:pt>
                <c:pt idx="19">
                  <c:v>0.14143404890331007</c:v>
                </c:pt>
                <c:pt idx="20">
                  <c:v>9.3357652833410215E-2</c:v>
                </c:pt>
                <c:pt idx="21">
                  <c:v>5.1989591098845205E-2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20D-4ACA-8FD7-56084E7A67F0}"/>
            </c:ext>
          </c:extLst>
        </c:ser>
        <c:ser>
          <c:idx val="1"/>
          <c:order val="1"/>
          <c:tx>
            <c:v>Tube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Consolidated!$D$24:$D$45</c:f>
              <c:numCache>
                <c:formatCode>General</c:formatCode>
                <c:ptCount val="22"/>
                <c:pt idx="0">
                  <c:v>-1.9565975144726689E-3</c:v>
                </c:pt>
                <c:pt idx="1">
                  <c:v>-2.1243058728560405E-2</c:v>
                </c:pt>
                <c:pt idx="2">
                  <c:v>-1.4814238323864495E-2</c:v>
                </c:pt>
                <c:pt idx="3">
                  <c:v>6.4288204046959122E-3</c:v>
                </c:pt>
                <c:pt idx="4">
                  <c:v>5.8697925434180072E-2</c:v>
                </c:pt>
                <c:pt idx="5">
                  <c:v>0.2565937883265586</c:v>
                </c:pt>
                <c:pt idx="6">
                  <c:v>0.51514417416758984</c:v>
                </c:pt>
                <c:pt idx="7">
                  <c:v>0.98668417515550311</c:v>
                </c:pt>
                <c:pt idx="8">
                  <c:v>2.7831202073720522</c:v>
                </c:pt>
                <c:pt idx="9">
                  <c:v>7.4557545858634251</c:v>
                </c:pt>
                <c:pt idx="10">
                  <c:v>10.336425155028472</c:v>
                </c:pt>
                <c:pt idx="11">
                  <c:v>6.4587283952742807</c:v>
                </c:pt>
                <c:pt idx="12">
                  <c:v>1.0051320945776741</c:v>
                </c:pt>
                <c:pt idx="13">
                  <c:v>1.7623353326785969</c:v>
                </c:pt>
                <c:pt idx="14">
                  <c:v>0.7882292844018467</c:v>
                </c:pt>
                <c:pt idx="15">
                  <c:v>1.6770835838337164E-3</c:v>
                </c:pt>
                <c:pt idx="16">
                  <c:v>0.2454132311010005</c:v>
                </c:pt>
                <c:pt idx="17">
                  <c:v>0.1294149498858351</c:v>
                </c:pt>
                <c:pt idx="18">
                  <c:v>8.6369804567436398E-2</c:v>
                </c:pt>
                <c:pt idx="19">
                  <c:v>7.658681699507304E-2</c:v>
                </c:pt>
                <c:pt idx="20">
                  <c:v>4.025000601200919E-2</c:v>
                </c:pt>
                <c:pt idx="21">
                  <c:v>2.1802086589838312E-2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0D-4ACA-8FD7-56084E7A67F0}"/>
            </c:ext>
          </c:extLst>
        </c:ser>
        <c:ser>
          <c:idx val="2"/>
          <c:order val="2"/>
          <c:tx>
            <c:v>Tube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Consolidated!$D$46:$D$67</c:f>
              <c:numCache>
                <c:formatCode>General</c:formatCode>
                <c:ptCount val="22"/>
                <c:pt idx="0">
                  <c:v>-4.7517368208621963E-3</c:v>
                </c:pt>
                <c:pt idx="1">
                  <c:v>-3.410069953795223E-2</c:v>
                </c:pt>
                <c:pt idx="2">
                  <c:v>-2.9348962717090036E-2</c:v>
                </c:pt>
                <c:pt idx="3">
                  <c:v>-2.7671879133256319E-2</c:v>
                </c:pt>
                <c:pt idx="4">
                  <c:v>-3.5498269191146993E-2</c:v>
                </c:pt>
                <c:pt idx="5">
                  <c:v>-3.0746532370284799E-2</c:v>
                </c:pt>
                <c:pt idx="6">
                  <c:v>-1.2578126878752873E-2</c:v>
                </c:pt>
                <c:pt idx="7">
                  <c:v>1.8168405491531928E-2</c:v>
                </c:pt>
                <c:pt idx="8">
                  <c:v>9.8947931446189269E-2</c:v>
                </c:pt>
                <c:pt idx="9">
                  <c:v>0.27588024954064633</c:v>
                </c:pt>
                <c:pt idx="10">
                  <c:v>0.30774483763348692</c:v>
                </c:pt>
                <c:pt idx="11">
                  <c:v>0.21075350370177034</c:v>
                </c:pt>
                <c:pt idx="12">
                  <c:v>0.11124654439430319</c:v>
                </c:pt>
                <c:pt idx="13">
                  <c:v>2.5156253757505746E-2</c:v>
                </c:pt>
                <c:pt idx="14">
                  <c:v>8.385417919168582E-4</c:v>
                </c:pt>
                <c:pt idx="15">
                  <c:v>-6.7083343353348656E-3</c:v>
                </c:pt>
                <c:pt idx="16">
                  <c:v>-1.4534724393225541E-2</c:v>
                </c:pt>
                <c:pt idx="17">
                  <c:v>-2.4876739826866792E-2</c:v>
                </c:pt>
                <c:pt idx="18">
                  <c:v>-1.8168405491531928E-2</c:v>
                </c:pt>
                <c:pt idx="19">
                  <c:v>-2.3479170173672029E-2</c:v>
                </c:pt>
                <c:pt idx="20">
                  <c:v>-2.0963544797921455E-2</c:v>
                </c:pt>
                <c:pt idx="21">
                  <c:v>-2.5994795549422602E-2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0D-4ACA-8FD7-56084E7A67F0}"/>
            </c:ext>
          </c:extLst>
        </c:ser>
        <c:ser>
          <c:idx val="3"/>
          <c:order val="3"/>
          <c:tx>
            <c:v>Tube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Consolidated!$A$2:$A$23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Consolidated!$D$68:$D$89</c:f>
              <c:numCache>
                <c:formatCode>General</c:formatCode>
                <c:ptCount val="22"/>
                <c:pt idx="0">
                  <c:v>-2.6833337341339462E-2</c:v>
                </c:pt>
                <c:pt idx="1">
                  <c:v>-2.0404516936643548E-2</c:v>
                </c:pt>
                <c:pt idx="2">
                  <c:v>-1.0062501503002298E-2</c:v>
                </c:pt>
                <c:pt idx="3">
                  <c:v>8.3574665261046857E-2</c:v>
                </c:pt>
                <c:pt idx="4">
                  <c:v>0.10845140508791365</c:v>
                </c:pt>
                <c:pt idx="5">
                  <c:v>0.34380213468591186</c:v>
                </c:pt>
                <c:pt idx="6">
                  <c:v>0.78711122867929084</c:v>
                </c:pt>
                <c:pt idx="7">
                  <c:v>1.7587016515802905</c:v>
                </c:pt>
                <c:pt idx="8">
                  <c:v>3.8614849517771317</c:v>
                </c:pt>
                <c:pt idx="9">
                  <c:v>7.6374386407787442</c:v>
                </c:pt>
                <c:pt idx="10">
                  <c:v>7.8954299987584973</c:v>
                </c:pt>
                <c:pt idx="11">
                  <c:v>5.482945263413697</c:v>
                </c:pt>
                <c:pt idx="12">
                  <c:v>2.595566359913315</c:v>
                </c:pt>
                <c:pt idx="13">
                  <c:v>1.0685817568327163</c:v>
                </c:pt>
                <c:pt idx="14">
                  <c:v>0.56350008416812869</c:v>
                </c:pt>
                <c:pt idx="15">
                  <c:v>0.34715630185357926</c:v>
                </c:pt>
                <c:pt idx="16">
                  <c:v>0.15037849468375655</c:v>
                </c:pt>
                <c:pt idx="17">
                  <c:v>0.10062501503002298</c:v>
                </c:pt>
                <c:pt idx="18">
                  <c:v>9.5593764278521828E-2</c:v>
                </c:pt>
                <c:pt idx="19">
                  <c:v>0.10369966826705146</c:v>
                </c:pt>
                <c:pt idx="20">
                  <c:v>5.6741327919707402E-2</c:v>
                </c:pt>
                <c:pt idx="21">
                  <c:v>3.7175352774980713E-2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0D-4ACA-8FD7-56084E7A6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205823"/>
        <c:axId val="1862874735"/>
      </c:scatterChart>
      <c:valAx>
        <c:axId val="184620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74735"/>
        <c:crosses val="autoZero"/>
        <c:crossBetween val="midCat"/>
      </c:valAx>
      <c:valAx>
        <c:axId val="186287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20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D121CA-8F28-48C1-9964-7EB17938B509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58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9B477-FB55-497D-A88C-540E802FB6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18</xdr:row>
      <xdr:rowOff>0</xdr:rowOff>
    </xdr:from>
    <xdr:to>
      <xdr:col>10</xdr:col>
      <xdr:colOff>390525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3FFC2-A509-4108-B36C-8A2A0DCC8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98D28-1A58-4A20-B12E-6538844170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20</xdr:row>
      <xdr:rowOff>0</xdr:rowOff>
    </xdr:from>
    <xdr:to>
      <xdr:col>10</xdr:col>
      <xdr:colOff>1533525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D9E3A-508F-4F18-B64F-045D95388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58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AC615-5870-4177-9638-C274110724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16</xdr:row>
      <xdr:rowOff>114300</xdr:rowOff>
    </xdr:from>
    <xdr:to>
      <xdr:col>9</xdr:col>
      <xdr:colOff>361950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3AA67-C20C-48A4-A74A-CFA9C2F70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17</xdr:col>
      <xdr:colOff>592666</xdr:colOff>
      <xdr:row>19</xdr:row>
      <xdr:rowOff>151342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FF4E9-10A9-41C7-8D95-E511FECED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4"/>
  <sheetViews>
    <sheetView workbookViewId="0">
      <selection activeCell="E5" sqref="E5"/>
    </sheetView>
  </sheetViews>
  <sheetFormatPr defaultRowHeight="12.75" x14ac:dyDescent="0.2"/>
  <cols>
    <col min="11" max="11" width="24.42578125" customWidth="1"/>
    <col min="12" max="12" width="15.85546875" customWidth="1"/>
  </cols>
  <sheetData>
    <row r="1" spans="1:98" x14ac:dyDescent="0.2">
      <c r="B1" t="s">
        <v>120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2">
      <c r="B2">
        <v>1</v>
      </c>
      <c r="C2">
        <v>65002</v>
      </c>
      <c r="D2">
        <v>3564</v>
      </c>
      <c r="E2">
        <v>6229</v>
      </c>
      <c r="F2">
        <v>4974</v>
      </c>
      <c r="G2">
        <v>30338</v>
      </c>
      <c r="H2">
        <v>40644</v>
      </c>
      <c r="I2">
        <v>3565</v>
      </c>
      <c r="J2">
        <v>3537</v>
      </c>
      <c r="K2">
        <v>3580</v>
      </c>
      <c r="L2">
        <v>3589</v>
      </c>
      <c r="M2">
        <v>7487</v>
      </c>
      <c r="N2">
        <v>5680</v>
      </c>
      <c r="O2">
        <v>55952</v>
      </c>
      <c r="P2">
        <v>3568</v>
      </c>
      <c r="Q2">
        <v>8222</v>
      </c>
      <c r="R2">
        <v>4220</v>
      </c>
      <c r="S2">
        <v>13621</v>
      </c>
      <c r="T2">
        <v>26771</v>
      </c>
      <c r="U2">
        <v>3559</v>
      </c>
      <c r="V2">
        <v>3554</v>
      </c>
      <c r="W2">
        <v>3599</v>
      </c>
      <c r="X2">
        <v>3571</v>
      </c>
      <c r="Y2">
        <v>12950</v>
      </c>
      <c r="Z2">
        <v>4906</v>
      </c>
      <c r="AA2">
        <v>35440</v>
      </c>
      <c r="AB2">
        <v>3656</v>
      </c>
      <c r="AC2">
        <v>13155</v>
      </c>
      <c r="AD2">
        <v>4149</v>
      </c>
      <c r="AE2">
        <v>7194</v>
      </c>
      <c r="AF2">
        <v>7260</v>
      </c>
      <c r="AG2">
        <v>3542</v>
      </c>
      <c r="AH2">
        <v>3619</v>
      </c>
      <c r="AI2">
        <v>3575</v>
      </c>
      <c r="AJ2">
        <v>3568</v>
      </c>
      <c r="AK2">
        <v>23280</v>
      </c>
      <c r="AL2">
        <v>4202</v>
      </c>
      <c r="AM2">
        <v>11449</v>
      </c>
      <c r="AN2">
        <v>3754</v>
      </c>
      <c r="AO2">
        <v>27654</v>
      </c>
      <c r="AP2">
        <v>4170</v>
      </c>
      <c r="AQ2">
        <v>5507</v>
      </c>
      <c r="AR2">
        <v>9969</v>
      </c>
      <c r="AS2">
        <v>3647</v>
      </c>
      <c r="AT2">
        <v>3729</v>
      </c>
      <c r="AU2">
        <v>3612</v>
      </c>
      <c r="AV2">
        <v>3591</v>
      </c>
      <c r="AW2">
        <v>31911</v>
      </c>
      <c r="AX2">
        <v>4024</v>
      </c>
      <c r="AY2">
        <v>5138</v>
      </c>
      <c r="AZ2">
        <v>4033</v>
      </c>
      <c r="BA2">
        <v>44648</v>
      </c>
      <c r="BB2">
        <v>3998</v>
      </c>
      <c r="BC2">
        <v>4582</v>
      </c>
      <c r="BD2">
        <v>6484</v>
      </c>
      <c r="BE2">
        <v>3742</v>
      </c>
      <c r="BF2">
        <v>4018</v>
      </c>
      <c r="BG2">
        <v>3640</v>
      </c>
      <c r="BH2">
        <v>3628</v>
      </c>
      <c r="BI2">
        <v>30988</v>
      </c>
      <c r="BJ2">
        <v>4006</v>
      </c>
      <c r="BK2">
        <v>4053</v>
      </c>
      <c r="BL2">
        <v>5515</v>
      </c>
      <c r="BM2">
        <v>57004</v>
      </c>
      <c r="BN2">
        <v>3850</v>
      </c>
      <c r="BO2">
        <v>3874</v>
      </c>
      <c r="BP2">
        <v>3670</v>
      </c>
      <c r="BQ2">
        <v>3808</v>
      </c>
      <c r="BR2">
        <v>4651</v>
      </c>
      <c r="BS2">
        <v>3667</v>
      </c>
      <c r="BT2">
        <v>3963</v>
      </c>
      <c r="BU2">
        <v>17479</v>
      </c>
      <c r="BV2">
        <v>4035</v>
      </c>
      <c r="BW2">
        <v>3664</v>
      </c>
      <c r="BX2">
        <v>8520</v>
      </c>
      <c r="BY2">
        <v>45281</v>
      </c>
      <c r="BZ2">
        <v>3657</v>
      </c>
      <c r="CA2">
        <v>3687</v>
      </c>
      <c r="CB2">
        <v>4542</v>
      </c>
      <c r="CC2">
        <v>3938</v>
      </c>
      <c r="CD2">
        <v>4765</v>
      </c>
      <c r="CE2">
        <v>3754</v>
      </c>
      <c r="CF2">
        <v>4052</v>
      </c>
      <c r="CG2">
        <v>9956</v>
      </c>
      <c r="CH2">
        <v>3867</v>
      </c>
      <c r="CI2">
        <v>3650</v>
      </c>
      <c r="CJ2">
        <v>14621</v>
      </c>
      <c r="CK2">
        <v>22764</v>
      </c>
      <c r="CL2">
        <v>3588</v>
      </c>
      <c r="CM2">
        <v>3611</v>
      </c>
      <c r="CN2">
        <v>4127</v>
      </c>
      <c r="CO2">
        <v>3973</v>
      </c>
      <c r="CP2">
        <v>4418</v>
      </c>
      <c r="CQ2">
        <v>4062</v>
      </c>
      <c r="CR2">
        <v>4894</v>
      </c>
      <c r="CS2">
        <v>6480</v>
      </c>
      <c r="CT2">
        <v>3797</v>
      </c>
    </row>
    <row r="7" spans="1:98" x14ac:dyDescent="0.2">
      <c r="N7" s="9" t="s">
        <v>115</v>
      </c>
    </row>
    <row r="8" spans="1:98" x14ac:dyDescent="0.2">
      <c r="A8" t="s">
        <v>120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114</v>
      </c>
    </row>
    <row r="9" spans="1:98" x14ac:dyDescent="0.2">
      <c r="A9" t="s">
        <v>82</v>
      </c>
      <c r="B9">
        <v>65002</v>
      </c>
      <c r="E9" s="5">
        <v>30</v>
      </c>
      <c r="G9">
        <f>E9*1</f>
        <v>30</v>
      </c>
      <c r="H9" t="str">
        <f t="shared" ref="H9:I9" si="0">A9</f>
        <v>A1</v>
      </c>
      <c r="I9">
        <f t="shared" si="0"/>
        <v>65002</v>
      </c>
      <c r="K9" t="s">
        <v>82</v>
      </c>
      <c r="L9" s="8" t="str">
        <f>A10</f>
        <v>A2</v>
      </c>
      <c r="M9" s="8">
        <f>B10</f>
        <v>3564</v>
      </c>
      <c r="N9" s="8">
        <f>(M9-I$15)/I$16</f>
        <v>-2.7951393063895272E-2</v>
      </c>
      <c r="O9" s="8">
        <f>N9*40</f>
        <v>-1.118055722555811</v>
      </c>
    </row>
    <row r="10" spans="1:98" x14ac:dyDescent="0.2">
      <c r="A10" t="s">
        <v>83</v>
      </c>
      <c r="B10">
        <v>3564</v>
      </c>
      <c r="E10">
        <f>E9/2</f>
        <v>15</v>
      </c>
      <c r="G10">
        <f>G9/2</f>
        <v>15</v>
      </c>
      <c r="H10" t="str">
        <f>A21</f>
        <v>B1</v>
      </c>
      <c r="I10">
        <f>B21</f>
        <v>55952</v>
      </c>
      <c r="K10" t="s">
        <v>85</v>
      </c>
      <c r="L10" s="8" t="str">
        <f>A22</f>
        <v>B2</v>
      </c>
      <c r="M10" s="8">
        <f>B22</f>
        <v>3568</v>
      </c>
      <c r="N10" s="8">
        <f t="shared" ref="N10:N73" si="1">(M10-I$15)/I$16</f>
        <v>-2.6833337341339462E-2</v>
      </c>
      <c r="O10" s="8">
        <f t="shared" ref="O10:O73" si="2">N10*40</f>
        <v>-1.0733334936535786</v>
      </c>
    </row>
    <row r="11" spans="1:98" x14ac:dyDescent="0.2">
      <c r="A11" t="s">
        <v>84</v>
      </c>
      <c r="B11">
        <v>6229</v>
      </c>
      <c r="E11">
        <f>E10/2</f>
        <v>7.5</v>
      </c>
      <c r="G11">
        <f>G10/2</f>
        <v>7.5</v>
      </c>
      <c r="H11" t="str">
        <f>A33</f>
        <v>C1</v>
      </c>
      <c r="I11">
        <f>B33</f>
        <v>35440</v>
      </c>
      <c r="K11" t="s">
        <v>88</v>
      </c>
      <c r="L11" s="8" t="str">
        <f>A34</f>
        <v>C2</v>
      </c>
      <c r="M11" s="8">
        <f>B34</f>
        <v>3656</v>
      </c>
      <c r="N11" s="8">
        <f t="shared" si="1"/>
        <v>-2.2361114451116219E-3</v>
      </c>
      <c r="O11" s="8">
        <f t="shared" si="2"/>
        <v>-8.9444457804464875E-2</v>
      </c>
    </row>
    <row r="12" spans="1:98" x14ac:dyDescent="0.2">
      <c r="A12" t="s">
        <v>9</v>
      </c>
      <c r="B12">
        <v>4974</v>
      </c>
      <c r="E12">
        <f>E11/4</f>
        <v>1.875</v>
      </c>
      <c r="G12">
        <f>G11/4</f>
        <v>1.875</v>
      </c>
      <c r="H12" t="str">
        <f>A45</f>
        <v>D1</v>
      </c>
      <c r="I12">
        <f>B45</f>
        <v>11449</v>
      </c>
      <c r="K12" t="s">
        <v>91</v>
      </c>
      <c r="L12" s="8" t="str">
        <f>A46</f>
        <v>D2</v>
      </c>
      <c r="M12" s="8">
        <f>B46</f>
        <v>3754</v>
      </c>
      <c r="N12" s="8">
        <f t="shared" si="1"/>
        <v>2.5156253757505746E-2</v>
      </c>
      <c r="O12" s="8">
        <f t="shared" si="2"/>
        <v>1.0062501503002299</v>
      </c>
    </row>
    <row r="13" spans="1:98" x14ac:dyDescent="0.2">
      <c r="A13" t="s">
        <v>17</v>
      </c>
      <c r="B13">
        <v>30338</v>
      </c>
      <c r="E13">
        <f>E12/4</f>
        <v>0.46875</v>
      </c>
      <c r="G13">
        <f>G12/4</f>
        <v>0.46875</v>
      </c>
      <c r="H13" t="str">
        <f>A57</f>
        <v>E1</v>
      </c>
      <c r="I13">
        <f>B57</f>
        <v>5138</v>
      </c>
      <c r="K13" t="s">
        <v>94</v>
      </c>
      <c r="L13" s="8" t="str">
        <f>A58</f>
        <v>E2</v>
      </c>
      <c r="M13" s="8">
        <f>B58</f>
        <v>4033</v>
      </c>
      <c r="N13" s="8">
        <f t="shared" si="1"/>
        <v>0.10314064040577356</v>
      </c>
      <c r="O13" s="8">
        <f t="shared" si="2"/>
        <v>4.1256256162309421</v>
      </c>
    </row>
    <row r="14" spans="1:98" x14ac:dyDescent="0.2">
      <c r="A14" t="s">
        <v>25</v>
      </c>
      <c r="B14">
        <v>40644</v>
      </c>
      <c r="E14">
        <f>E13/4</f>
        <v>0.1171875</v>
      </c>
      <c r="G14">
        <f>G13/4</f>
        <v>0.1171875</v>
      </c>
      <c r="H14" t="str">
        <f>A69</f>
        <v>F1</v>
      </c>
      <c r="I14">
        <f>B69</f>
        <v>4053</v>
      </c>
      <c r="K14" t="s">
        <v>97</v>
      </c>
      <c r="L14" s="8" t="str">
        <f>A70</f>
        <v>F2</v>
      </c>
      <c r="M14" s="8">
        <f>B70</f>
        <v>5515</v>
      </c>
      <c r="N14" s="8">
        <f t="shared" si="1"/>
        <v>0.51738028561270144</v>
      </c>
      <c r="O14" s="8">
        <f t="shared" si="2"/>
        <v>20.695211424508059</v>
      </c>
    </row>
    <row r="15" spans="1:98" x14ac:dyDescent="0.2">
      <c r="A15" t="s">
        <v>34</v>
      </c>
      <c r="B15">
        <v>3565</v>
      </c>
      <c r="G15">
        <f t="shared" ref="G15" si="3">E15*1.14</f>
        <v>0</v>
      </c>
      <c r="H15" t="str">
        <f>A81</f>
        <v>G1</v>
      </c>
      <c r="I15">
        <f>B81</f>
        <v>3664</v>
      </c>
      <c r="K15" t="s">
        <v>100</v>
      </c>
      <c r="L15" s="8" t="str">
        <f>A82</f>
        <v>G2</v>
      </c>
      <c r="M15" s="8">
        <f>B82</f>
        <v>8520</v>
      </c>
      <c r="N15" s="8">
        <f t="shared" si="1"/>
        <v>1.3573196471827544</v>
      </c>
      <c r="O15" s="8">
        <f t="shared" si="2"/>
        <v>54.292785887310174</v>
      </c>
    </row>
    <row r="16" spans="1:98" x14ac:dyDescent="0.2">
      <c r="A16" t="s">
        <v>41</v>
      </c>
      <c r="B16">
        <v>3537</v>
      </c>
      <c r="H16" t="s">
        <v>119</v>
      </c>
      <c r="I16">
        <f>SLOPE(I10:I15, G10:G15)</f>
        <v>3577.6392171726743</v>
      </c>
      <c r="K16" t="s">
        <v>103</v>
      </c>
      <c r="L16" s="8" t="str">
        <f>A94</f>
        <v>H2</v>
      </c>
      <c r="M16" s="8">
        <f>B94</f>
        <v>14621</v>
      </c>
      <c r="N16" s="8">
        <f t="shared" si="1"/>
        <v>3.0626341380110049</v>
      </c>
      <c r="O16" s="8">
        <f t="shared" si="2"/>
        <v>122.50536552044019</v>
      </c>
    </row>
    <row r="17" spans="1:15" x14ac:dyDescent="0.2">
      <c r="A17" t="s">
        <v>49</v>
      </c>
      <c r="B17">
        <v>3580</v>
      </c>
      <c r="K17" t="s">
        <v>104</v>
      </c>
      <c r="L17" s="8" t="str">
        <f>A95</f>
        <v>H3</v>
      </c>
      <c r="M17" s="8">
        <f>B95</f>
        <v>22764</v>
      </c>
      <c r="N17" s="8">
        <f t="shared" si="1"/>
        <v>5.3387160752039966</v>
      </c>
      <c r="O17" s="8">
        <f t="shared" si="2"/>
        <v>213.54864300815987</v>
      </c>
    </row>
    <row r="18" spans="1:15" x14ac:dyDescent="0.2">
      <c r="A18" t="s">
        <v>57</v>
      </c>
      <c r="B18">
        <v>3589</v>
      </c>
      <c r="K18" t="s">
        <v>101</v>
      </c>
      <c r="L18" s="8" t="str">
        <f>A83</f>
        <v>G3</v>
      </c>
      <c r="M18" s="8">
        <f>B83</f>
        <v>45281</v>
      </c>
      <c r="N18" s="8">
        <f t="shared" si="1"/>
        <v>11.632531251401295</v>
      </c>
      <c r="O18" s="8">
        <f t="shared" si="2"/>
        <v>465.3012500560518</v>
      </c>
    </row>
    <row r="19" spans="1:15" x14ac:dyDescent="0.2">
      <c r="A19" t="s">
        <v>65</v>
      </c>
      <c r="B19">
        <v>7487</v>
      </c>
      <c r="K19" t="s">
        <v>98</v>
      </c>
      <c r="L19" s="8" t="str">
        <f>A71</f>
        <v>F3</v>
      </c>
      <c r="M19" s="8">
        <f>B71</f>
        <v>57004</v>
      </c>
      <c r="N19" s="8">
        <f t="shared" si="1"/>
        <v>14.909273060281738</v>
      </c>
      <c r="O19" s="8">
        <f t="shared" si="2"/>
        <v>596.37092241126948</v>
      </c>
    </row>
    <row r="20" spans="1:15" x14ac:dyDescent="0.2">
      <c r="A20" t="s">
        <v>73</v>
      </c>
      <c r="B20">
        <v>5680</v>
      </c>
      <c r="K20" t="s">
        <v>95</v>
      </c>
      <c r="L20" s="8" t="str">
        <f>A59</f>
        <v>E3</v>
      </c>
      <c r="M20" s="8">
        <f>B59</f>
        <v>44648</v>
      </c>
      <c r="N20" s="8">
        <f t="shared" si="1"/>
        <v>11.455598933306838</v>
      </c>
      <c r="O20" s="8">
        <f t="shared" si="2"/>
        <v>458.22395733227353</v>
      </c>
    </row>
    <row r="21" spans="1:15" x14ac:dyDescent="0.2">
      <c r="A21" t="s">
        <v>85</v>
      </c>
      <c r="B21">
        <v>55952</v>
      </c>
      <c r="K21" t="s">
        <v>92</v>
      </c>
      <c r="L21" s="8" t="str">
        <f>A47</f>
        <v>D3</v>
      </c>
      <c r="M21" s="8">
        <f>B47</f>
        <v>27654</v>
      </c>
      <c r="N21" s="8">
        <f t="shared" si="1"/>
        <v>6.705539196028476</v>
      </c>
      <c r="O21" s="8">
        <f t="shared" si="2"/>
        <v>268.22156784113906</v>
      </c>
    </row>
    <row r="22" spans="1:15" x14ac:dyDescent="0.2">
      <c r="A22" t="s">
        <v>86</v>
      </c>
      <c r="B22">
        <v>3568</v>
      </c>
      <c r="K22" t="s">
        <v>89</v>
      </c>
      <c r="L22" s="8" t="str">
        <f>A35</f>
        <v>C3</v>
      </c>
      <c r="M22" s="8">
        <f>B35</f>
        <v>13155</v>
      </c>
      <c r="N22" s="8">
        <f t="shared" si="1"/>
        <v>2.6528667156943002</v>
      </c>
      <c r="O22" s="8">
        <f t="shared" si="2"/>
        <v>106.11466862777201</v>
      </c>
    </row>
    <row r="23" spans="1:15" x14ac:dyDescent="0.2">
      <c r="A23" t="s">
        <v>87</v>
      </c>
      <c r="B23">
        <v>8222</v>
      </c>
      <c r="K23" t="s">
        <v>86</v>
      </c>
      <c r="L23" s="8" t="str">
        <f>A23</f>
        <v>B3</v>
      </c>
      <c r="M23" s="8">
        <f>B23</f>
        <v>8222</v>
      </c>
      <c r="N23" s="8">
        <f t="shared" si="1"/>
        <v>1.2740244958523466</v>
      </c>
      <c r="O23" s="8">
        <f t="shared" si="2"/>
        <v>50.960979834093862</v>
      </c>
    </row>
    <row r="24" spans="1:15" x14ac:dyDescent="0.2">
      <c r="A24" t="s">
        <v>10</v>
      </c>
      <c r="B24">
        <v>4220</v>
      </c>
      <c r="K24" t="s">
        <v>83</v>
      </c>
      <c r="L24" s="8" t="str">
        <f>A11</f>
        <v>A3</v>
      </c>
      <c r="M24" s="8">
        <f>B11</f>
        <v>6229</v>
      </c>
      <c r="N24" s="8">
        <f t="shared" si="1"/>
        <v>0.71695323208891371</v>
      </c>
      <c r="O24" s="8">
        <f t="shared" si="2"/>
        <v>28.678129283556547</v>
      </c>
    </row>
    <row r="25" spans="1:15" x14ac:dyDescent="0.2">
      <c r="A25" t="s">
        <v>18</v>
      </c>
      <c r="B25">
        <v>13621</v>
      </c>
      <c r="K25" t="s">
        <v>84</v>
      </c>
      <c r="L25" s="8" t="str">
        <f>A12</f>
        <v>A4</v>
      </c>
      <c r="M25" s="8">
        <f>B12</f>
        <v>4974</v>
      </c>
      <c r="N25" s="8">
        <f t="shared" si="1"/>
        <v>0.36616324913702808</v>
      </c>
      <c r="O25" s="8">
        <f t="shared" si="2"/>
        <v>14.646529965481124</v>
      </c>
    </row>
    <row r="26" spans="1:15" x14ac:dyDescent="0.2">
      <c r="A26" t="s">
        <v>26</v>
      </c>
      <c r="B26">
        <v>26771</v>
      </c>
      <c r="K26" t="s">
        <v>87</v>
      </c>
      <c r="L26" s="8" t="str">
        <f>A24</f>
        <v>B4</v>
      </c>
      <c r="M26" s="8">
        <f>B24</f>
        <v>4220</v>
      </c>
      <c r="N26" s="8">
        <f t="shared" si="1"/>
        <v>0.15540974543525771</v>
      </c>
      <c r="O26" s="8">
        <f t="shared" si="2"/>
        <v>6.2163898174103078</v>
      </c>
    </row>
    <row r="27" spans="1:15" x14ac:dyDescent="0.2">
      <c r="A27" t="s">
        <v>35</v>
      </c>
      <c r="B27">
        <v>3559</v>
      </c>
      <c r="K27" t="s">
        <v>90</v>
      </c>
      <c r="L27" s="8" t="str">
        <f>A36</f>
        <v>C4</v>
      </c>
      <c r="M27" s="8">
        <f>B36</f>
        <v>4149</v>
      </c>
      <c r="N27" s="8">
        <f t="shared" si="1"/>
        <v>0.13556425635989208</v>
      </c>
      <c r="O27" s="8">
        <f t="shared" si="2"/>
        <v>5.4225702543956835</v>
      </c>
    </row>
    <row r="28" spans="1:15" x14ac:dyDescent="0.2">
      <c r="A28" t="s">
        <v>42</v>
      </c>
      <c r="B28">
        <v>3554</v>
      </c>
      <c r="K28" t="s">
        <v>93</v>
      </c>
      <c r="L28" s="8" t="str">
        <f>A48</f>
        <v>D4</v>
      </c>
      <c r="M28" s="8">
        <f>B48</f>
        <v>4170</v>
      </c>
      <c r="N28" s="8">
        <f t="shared" si="1"/>
        <v>0.14143404890331007</v>
      </c>
      <c r="O28" s="8">
        <f t="shared" si="2"/>
        <v>5.6573619561324033</v>
      </c>
    </row>
    <row r="29" spans="1:15" x14ac:dyDescent="0.2">
      <c r="A29" t="s">
        <v>50</v>
      </c>
      <c r="B29">
        <v>3599</v>
      </c>
      <c r="K29" t="s">
        <v>96</v>
      </c>
      <c r="L29" s="8" t="str">
        <f>A60</f>
        <v>E4</v>
      </c>
      <c r="M29" s="8">
        <f>B60</f>
        <v>3998</v>
      </c>
      <c r="N29" s="8">
        <f t="shared" si="1"/>
        <v>9.3357652833410215E-2</v>
      </c>
      <c r="O29" s="8">
        <f t="shared" si="2"/>
        <v>3.7343061133364088</v>
      </c>
    </row>
    <row r="30" spans="1:15" x14ac:dyDescent="0.2">
      <c r="A30" t="s">
        <v>58</v>
      </c>
      <c r="B30">
        <v>3571</v>
      </c>
      <c r="K30" t="s">
        <v>99</v>
      </c>
      <c r="L30" s="8" t="str">
        <f>A72</f>
        <v>F4</v>
      </c>
      <c r="M30" s="8">
        <f>B72</f>
        <v>3850</v>
      </c>
      <c r="N30" s="8">
        <f t="shared" si="1"/>
        <v>5.1989591098845205E-2</v>
      </c>
      <c r="O30" s="8">
        <f t="shared" si="2"/>
        <v>2.079583643953808</v>
      </c>
    </row>
    <row r="31" spans="1:15" x14ac:dyDescent="0.2">
      <c r="A31" t="s">
        <v>66</v>
      </c>
      <c r="B31">
        <v>12950</v>
      </c>
      <c r="K31" t="s">
        <v>102</v>
      </c>
      <c r="L31" s="8" t="str">
        <f>A84</f>
        <v>G4</v>
      </c>
      <c r="M31" s="8">
        <f>B84</f>
        <v>3657</v>
      </c>
      <c r="N31" s="8">
        <f t="shared" si="1"/>
        <v>-1.9565975144726689E-3</v>
      </c>
      <c r="O31" s="8">
        <f t="shared" si="2"/>
        <v>-7.8263900578906753E-2</v>
      </c>
    </row>
    <row r="32" spans="1:15" x14ac:dyDescent="0.2">
      <c r="A32" t="s">
        <v>74</v>
      </c>
      <c r="B32">
        <v>4906</v>
      </c>
      <c r="K32" t="s">
        <v>105</v>
      </c>
      <c r="L32" t="str">
        <f>A96</f>
        <v>H4</v>
      </c>
      <c r="M32">
        <f>B96</f>
        <v>3588</v>
      </c>
      <c r="N32" s="8">
        <f t="shared" si="1"/>
        <v>-2.1243058728560405E-2</v>
      </c>
      <c r="O32" s="8">
        <f t="shared" si="2"/>
        <v>-0.84972234914241618</v>
      </c>
    </row>
    <row r="33" spans="1:15" x14ac:dyDescent="0.2">
      <c r="A33" t="s">
        <v>88</v>
      </c>
      <c r="B33">
        <v>35440</v>
      </c>
      <c r="K33" t="s">
        <v>16</v>
      </c>
      <c r="L33" t="str">
        <f>A97</f>
        <v>H5</v>
      </c>
      <c r="M33">
        <f>B97</f>
        <v>3611</v>
      </c>
      <c r="N33" s="8">
        <f t="shared" si="1"/>
        <v>-1.4814238323864495E-2</v>
      </c>
      <c r="O33" s="8">
        <f t="shared" si="2"/>
        <v>-0.59256953295457981</v>
      </c>
    </row>
    <row r="34" spans="1:15" x14ac:dyDescent="0.2">
      <c r="A34" t="s">
        <v>89</v>
      </c>
      <c r="B34">
        <v>3656</v>
      </c>
      <c r="K34" t="s">
        <v>15</v>
      </c>
      <c r="L34" t="str">
        <f>A85</f>
        <v>G5</v>
      </c>
      <c r="M34">
        <f>B85</f>
        <v>3687</v>
      </c>
      <c r="N34" s="8">
        <f t="shared" si="1"/>
        <v>6.4288204046959122E-3</v>
      </c>
      <c r="O34" s="8">
        <f t="shared" si="2"/>
        <v>0.25715281618783647</v>
      </c>
    </row>
    <row r="35" spans="1:15" x14ac:dyDescent="0.2">
      <c r="A35" t="s">
        <v>90</v>
      </c>
      <c r="B35">
        <v>13155</v>
      </c>
      <c r="K35" t="s">
        <v>14</v>
      </c>
      <c r="L35" t="str">
        <f>A73</f>
        <v>F5</v>
      </c>
      <c r="M35">
        <f>B73</f>
        <v>3874</v>
      </c>
      <c r="N35" s="8">
        <f t="shared" si="1"/>
        <v>5.8697925434180072E-2</v>
      </c>
      <c r="O35" s="8">
        <f t="shared" si="2"/>
        <v>2.347917017367203</v>
      </c>
    </row>
    <row r="36" spans="1:15" x14ac:dyDescent="0.2">
      <c r="A36" t="s">
        <v>11</v>
      </c>
      <c r="B36">
        <v>4149</v>
      </c>
      <c r="K36" t="s">
        <v>13</v>
      </c>
      <c r="L36" t="str">
        <f>A61</f>
        <v>E5</v>
      </c>
      <c r="M36">
        <f>B61</f>
        <v>4582</v>
      </c>
      <c r="N36" s="8">
        <f t="shared" si="1"/>
        <v>0.2565937883265586</v>
      </c>
      <c r="O36" s="8">
        <f t="shared" si="2"/>
        <v>10.263751533062344</v>
      </c>
    </row>
    <row r="37" spans="1:15" x14ac:dyDescent="0.2">
      <c r="A37" t="s">
        <v>19</v>
      </c>
      <c r="B37">
        <v>7194</v>
      </c>
      <c r="K37" t="s">
        <v>12</v>
      </c>
      <c r="L37" t="str">
        <f>A49</f>
        <v>D5</v>
      </c>
      <c r="M37">
        <f>B49</f>
        <v>5507</v>
      </c>
      <c r="N37" s="8">
        <f t="shared" si="1"/>
        <v>0.51514417416758984</v>
      </c>
      <c r="O37" s="8">
        <f t="shared" si="2"/>
        <v>20.605766966703595</v>
      </c>
    </row>
    <row r="38" spans="1:15" x14ac:dyDescent="0.2">
      <c r="A38" t="s">
        <v>27</v>
      </c>
      <c r="B38">
        <v>7260</v>
      </c>
      <c r="K38" t="s">
        <v>11</v>
      </c>
      <c r="L38" t="str">
        <f>A37</f>
        <v>C5</v>
      </c>
      <c r="M38">
        <f>B37</f>
        <v>7194</v>
      </c>
      <c r="N38" s="8">
        <f t="shared" si="1"/>
        <v>0.98668417515550311</v>
      </c>
      <c r="O38" s="8">
        <f t="shared" si="2"/>
        <v>39.467367006220123</v>
      </c>
    </row>
    <row r="39" spans="1:15" x14ac:dyDescent="0.2">
      <c r="A39" t="s">
        <v>36</v>
      </c>
      <c r="B39">
        <v>3542</v>
      </c>
      <c r="K39" t="s">
        <v>10</v>
      </c>
      <c r="L39" t="str">
        <f>A25</f>
        <v>B5</v>
      </c>
      <c r="M39">
        <f>B25</f>
        <v>13621</v>
      </c>
      <c r="N39" s="8">
        <f t="shared" si="1"/>
        <v>2.7831202073720522</v>
      </c>
      <c r="O39" s="8">
        <f t="shared" si="2"/>
        <v>111.32480829488209</v>
      </c>
    </row>
    <row r="40" spans="1:15" x14ac:dyDescent="0.2">
      <c r="A40" t="s">
        <v>43</v>
      </c>
      <c r="B40">
        <v>3619</v>
      </c>
      <c r="K40" t="s">
        <v>9</v>
      </c>
      <c r="L40" t="str">
        <f>A13</f>
        <v>A5</v>
      </c>
      <c r="M40">
        <f>B13</f>
        <v>30338</v>
      </c>
      <c r="N40" s="8">
        <f t="shared" si="1"/>
        <v>7.4557545858634251</v>
      </c>
      <c r="O40" s="8">
        <f t="shared" si="2"/>
        <v>298.23018343453703</v>
      </c>
    </row>
    <row r="41" spans="1:15" x14ac:dyDescent="0.2">
      <c r="A41" t="s">
        <v>51</v>
      </c>
      <c r="B41">
        <v>3575</v>
      </c>
      <c r="K41" t="s">
        <v>17</v>
      </c>
      <c r="L41" t="str">
        <f>A14</f>
        <v>A6</v>
      </c>
      <c r="M41">
        <f>B14</f>
        <v>40644</v>
      </c>
      <c r="N41" s="8">
        <f t="shared" si="1"/>
        <v>10.336425155028472</v>
      </c>
      <c r="O41" s="8">
        <f t="shared" si="2"/>
        <v>413.45700620113888</v>
      </c>
    </row>
    <row r="42" spans="1:15" x14ac:dyDescent="0.2">
      <c r="A42" t="s">
        <v>59</v>
      </c>
      <c r="B42">
        <v>3568</v>
      </c>
      <c r="K42" t="s">
        <v>18</v>
      </c>
      <c r="L42" t="str">
        <f>A26</f>
        <v>B6</v>
      </c>
      <c r="M42">
        <f>B26</f>
        <v>26771</v>
      </c>
      <c r="N42" s="8">
        <f t="shared" si="1"/>
        <v>6.4587283952742807</v>
      </c>
      <c r="O42" s="8">
        <f t="shared" si="2"/>
        <v>258.34913581097123</v>
      </c>
    </row>
    <row r="43" spans="1:15" x14ac:dyDescent="0.2">
      <c r="A43" t="s">
        <v>67</v>
      </c>
      <c r="B43">
        <v>23280</v>
      </c>
      <c r="K43" t="s">
        <v>19</v>
      </c>
      <c r="L43" t="str">
        <f>A38</f>
        <v>C6</v>
      </c>
      <c r="M43">
        <f>B38</f>
        <v>7260</v>
      </c>
      <c r="N43" s="8">
        <f t="shared" si="1"/>
        <v>1.0051320945776741</v>
      </c>
      <c r="O43" s="8">
        <f t="shared" si="2"/>
        <v>40.205283783106964</v>
      </c>
    </row>
    <row r="44" spans="1:15" x14ac:dyDescent="0.2">
      <c r="A44" t="s">
        <v>75</v>
      </c>
      <c r="B44">
        <v>4202</v>
      </c>
      <c r="K44" t="s">
        <v>20</v>
      </c>
      <c r="L44" t="str">
        <f>A50</f>
        <v>D6</v>
      </c>
      <c r="M44">
        <f>B50</f>
        <v>9969</v>
      </c>
      <c r="N44" s="8">
        <f t="shared" si="1"/>
        <v>1.7623353326785969</v>
      </c>
      <c r="O44" s="8">
        <f t="shared" si="2"/>
        <v>70.493413307143868</v>
      </c>
    </row>
    <row r="45" spans="1:15" x14ac:dyDescent="0.2">
      <c r="A45" t="s">
        <v>91</v>
      </c>
      <c r="B45">
        <v>11449</v>
      </c>
      <c r="K45" t="s">
        <v>21</v>
      </c>
      <c r="L45" t="str">
        <f>A62</f>
        <v>E6</v>
      </c>
      <c r="M45">
        <f>B62</f>
        <v>6484</v>
      </c>
      <c r="N45" s="8">
        <f t="shared" si="1"/>
        <v>0.7882292844018467</v>
      </c>
      <c r="O45" s="8">
        <f t="shared" si="2"/>
        <v>31.529171376073869</v>
      </c>
    </row>
    <row r="46" spans="1:15" x14ac:dyDescent="0.2">
      <c r="A46" t="s">
        <v>92</v>
      </c>
      <c r="B46">
        <v>3754</v>
      </c>
      <c r="K46" t="s">
        <v>22</v>
      </c>
      <c r="L46" t="str">
        <f>A74</f>
        <v>F6</v>
      </c>
      <c r="M46">
        <f>B74</f>
        <v>3670</v>
      </c>
      <c r="N46" s="8">
        <f t="shared" si="1"/>
        <v>1.6770835838337164E-3</v>
      </c>
      <c r="O46" s="8">
        <f t="shared" si="2"/>
        <v>6.7083343353348659E-2</v>
      </c>
    </row>
    <row r="47" spans="1:15" x14ac:dyDescent="0.2">
      <c r="A47" t="s">
        <v>93</v>
      </c>
      <c r="B47">
        <v>27654</v>
      </c>
      <c r="K47" t="s">
        <v>23</v>
      </c>
      <c r="L47" t="str">
        <f>A86</f>
        <v>G6</v>
      </c>
      <c r="M47">
        <f>B86</f>
        <v>4542</v>
      </c>
      <c r="N47" s="8">
        <f t="shared" si="1"/>
        <v>0.2454132311010005</v>
      </c>
      <c r="O47" s="8">
        <f t="shared" si="2"/>
        <v>9.8165292440400194</v>
      </c>
    </row>
    <row r="48" spans="1:15" x14ac:dyDescent="0.2">
      <c r="A48" t="s">
        <v>12</v>
      </c>
      <c r="B48">
        <v>4170</v>
      </c>
      <c r="K48" t="s">
        <v>24</v>
      </c>
      <c r="L48" t="str">
        <f>A98</f>
        <v>H6</v>
      </c>
      <c r="M48">
        <f>B98</f>
        <v>4127</v>
      </c>
      <c r="N48" s="8">
        <f t="shared" si="1"/>
        <v>0.1294149498858351</v>
      </c>
      <c r="O48" s="8">
        <f t="shared" si="2"/>
        <v>5.1765979954334043</v>
      </c>
    </row>
    <row r="49" spans="1:15" x14ac:dyDescent="0.2">
      <c r="A49" t="s">
        <v>20</v>
      </c>
      <c r="B49">
        <v>5507</v>
      </c>
      <c r="K49" t="s">
        <v>33</v>
      </c>
      <c r="L49" t="str">
        <f>A99</f>
        <v>H7</v>
      </c>
      <c r="M49">
        <f>B99</f>
        <v>3973</v>
      </c>
      <c r="N49" s="8">
        <f t="shared" si="1"/>
        <v>8.6369804567436398E-2</v>
      </c>
      <c r="O49" s="8">
        <f t="shared" si="2"/>
        <v>3.4547921826974557</v>
      </c>
    </row>
    <row r="50" spans="1:15" x14ac:dyDescent="0.2">
      <c r="A50" t="s">
        <v>28</v>
      </c>
      <c r="B50">
        <v>9969</v>
      </c>
      <c r="K50" t="s">
        <v>31</v>
      </c>
      <c r="L50" t="str">
        <f>A87</f>
        <v>G7</v>
      </c>
      <c r="M50">
        <f>B87</f>
        <v>3938</v>
      </c>
      <c r="N50" s="8">
        <f t="shared" si="1"/>
        <v>7.658681699507304E-2</v>
      </c>
      <c r="O50" s="8">
        <f t="shared" si="2"/>
        <v>3.0634726798029215</v>
      </c>
    </row>
    <row r="51" spans="1:15" x14ac:dyDescent="0.2">
      <c r="A51" t="s">
        <v>37</v>
      </c>
      <c r="B51">
        <v>3647</v>
      </c>
      <c r="K51" t="s">
        <v>32</v>
      </c>
      <c r="L51" t="str">
        <f>A75</f>
        <v>F7</v>
      </c>
      <c r="M51">
        <f>B75</f>
        <v>3808</v>
      </c>
      <c r="N51" s="8">
        <f t="shared" si="1"/>
        <v>4.025000601200919E-2</v>
      </c>
      <c r="O51" s="8">
        <f t="shared" si="2"/>
        <v>1.6100002404803675</v>
      </c>
    </row>
    <row r="52" spans="1:15" x14ac:dyDescent="0.2">
      <c r="A52" t="s">
        <v>44</v>
      </c>
      <c r="B52">
        <v>3729</v>
      </c>
      <c r="K52" t="s">
        <v>29</v>
      </c>
      <c r="L52" t="str">
        <f>A63</f>
        <v>E7</v>
      </c>
      <c r="M52">
        <f>B63</f>
        <v>3742</v>
      </c>
      <c r="N52" s="8">
        <f t="shared" si="1"/>
        <v>2.1802086589838312E-2</v>
      </c>
      <c r="O52" s="8">
        <f t="shared" si="2"/>
        <v>0.8720834635935325</v>
      </c>
    </row>
    <row r="53" spans="1:15" x14ac:dyDescent="0.2">
      <c r="A53" t="s">
        <v>52</v>
      </c>
      <c r="B53">
        <v>3612</v>
      </c>
      <c r="K53" t="s">
        <v>28</v>
      </c>
      <c r="L53" t="str">
        <f>A51</f>
        <v>D7</v>
      </c>
      <c r="M53">
        <f>B51</f>
        <v>3647</v>
      </c>
      <c r="N53" s="8">
        <f t="shared" si="1"/>
        <v>-4.7517368208621963E-3</v>
      </c>
      <c r="O53" s="8">
        <f t="shared" si="2"/>
        <v>-0.19006947283448786</v>
      </c>
    </row>
    <row r="54" spans="1:15" x14ac:dyDescent="0.2">
      <c r="A54" t="s">
        <v>60</v>
      </c>
      <c r="B54">
        <v>3591</v>
      </c>
      <c r="K54" t="s">
        <v>27</v>
      </c>
      <c r="L54" s="8" t="str">
        <f>A39</f>
        <v>C7</v>
      </c>
      <c r="M54" s="8">
        <f>B39</f>
        <v>3542</v>
      </c>
      <c r="N54" s="8">
        <f t="shared" si="1"/>
        <v>-3.410069953795223E-2</v>
      </c>
      <c r="O54" s="8">
        <f t="shared" si="2"/>
        <v>-1.3640279815180891</v>
      </c>
    </row>
    <row r="55" spans="1:15" x14ac:dyDescent="0.2">
      <c r="A55" t="s">
        <v>68</v>
      </c>
      <c r="B55">
        <v>31911</v>
      </c>
      <c r="K55" t="s">
        <v>26</v>
      </c>
      <c r="L55" s="8" t="str">
        <f>A27</f>
        <v>B7</v>
      </c>
      <c r="M55" s="8">
        <f>B27</f>
        <v>3559</v>
      </c>
      <c r="N55" s="8">
        <f t="shared" si="1"/>
        <v>-2.9348962717090036E-2</v>
      </c>
      <c r="O55" s="8">
        <f t="shared" si="2"/>
        <v>-1.1739585086836015</v>
      </c>
    </row>
    <row r="56" spans="1:15" x14ac:dyDescent="0.2">
      <c r="A56" t="s">
        <v>76</v>
      </c>
      <c r="B56">
        <v>4024</v>
      </c>
      <c r="K56" t="s">
        <v>25</v>
      </c>
      <c r="L56" s="8" t="str">
        <f>A15</f>
        <v>A7</v>
      </c>
      <c r="M56" s="8">
        <f>B15</f>
        <v>3565</v>
      </c>
      <c r="N56" s="8">
        <f t="shared" si="1"/>
        <v>-2.7671879133256319E-2</v>
      </c>
      <c r="O56" s="8">
        <f t="shared" si="2"/>
        <v>-1.1068751653302527</v>
      </c>
    </row>
    <row r="57" spans="1:15" x14ac:dyDescent="0.2">
      <c r="A57" t="s">
        <v>94</v>
      </c>
      <c r="B57">
        <v>5138</v>
      </c>
      <c r="K57" t="s">
        <v>34</v>
      </c>
      <c r="L57" s="8" t="str">
        <f>A16</f>
        <v>A8</v>
      </c>
      <c r="M57" s="8">
        <f>B16</f>
        <v>3537</v>
      </c>
      <c r="N57" s="8">
        <f t="shared" si="1"/>
        <v>-3.5498269191146993E-2</v>
      </c>
      <c r="O57" s="8">
        <f t="shared" si="2"/>
        <v>-1.4199307676458797</v>
      </c>
    </row>
    <row r="58" spans="1:15" x14ac:dyDescent="0.2">
      <c r="A58" t="s">
        <v>95</v>
      </c>
      <c r="B58">
        <v>4033</v>
      </c>
      <c r="K58" t="s">
        <v>35</v>
      </c>
      <c r="L58" s="8" t="str">
        <f>A28</f>
        <v>B8</v>
      </c>
      <c r="M58" s="8">
        <f>B28</f>
        <v>3554</v>
      </c>
      <c r="N58" s="8">
        <f t="shared" si="1"/>
        <v>-3.0746532370284799E-2</v>
      </c>
      <c r="O58" s="8">
        <f t="shared" si="2"/>
        <v>-1.2298612948113921</v>
      </c>
    </row>
    <row r="59" spans="1:15" x14ac:dyDescent="0.2">
      <c r="A59" t="s">
        <v>96</v>
      </c>
      <c r="B59">
        <v>44648</v>
      </c>
      <c r="K59" t="s">
        <v>36</v>
      </c>
      <c r="L59" s="8" t="str">
        <f>A40</f>
        <v>C8</v>
      </c>
      <c r="M59" s="8">
        <f>B40</f>
        <v>3619</v>
      </c>
      <c r="N59" s="8">
        <f t="shared" si="1"/>
        <v>-1.2578126878752873E-2</v>
      </c>
      <c r="O59" s="8">
        <f t="shared" si="2"/>
        <v>-0.50312507515011495</v>
      </c>
    </row>
    <row r="60" spans="1:15" x14ac:dyDescent="0.2">
      <c r="A60" t="s">
        <v>13</v>
      </c>
      <c r="B60">
        <v>3998</v>
      </c>
      <c r="K60" t="s">
        <v>37</v>
      </c>
      <c r="L60" s="8" t="str">
        <f>A52</f>
        <v>D8</v>
      </c>
      <c r="M60" s="8">
        <f>B52</f>
        <v>3729</v>
      </c>
      <c r="N60" s="8">
        <f t="shared" si="1"/>
        <v>1.8168405491531928E-2</v>
      </c>
      <c r="O60" s="8">
        <f t="shared" si="2"/>
        <v>0.72673621966127711</v>
      </c>
    </row>
    <row r="61" spans="1:15" x14ac:dyDescent="0.2">
      <c r="A61" t="s">
        <v>21</v>
      </c>
      <c r="B61">
        <v>4582</v>
      </c>
      <c r="K61" t="s">
        <v>38</v>
      </c>
      <c r="L61" s="8" t="str">
        <f>A64</f>
        <v>E8</v>
      </c>
      <c r="M61" s="8">
        <f>B64</f>
        <v>4018</v>
      </c>
      <c r="N61" s="8">
        <f t="shared" si="1"/>
        <v>9.8947931446189269E-2</v>
      </c>
      <c r="O61" s="8">
        <f t="shared" si="2"/>
        <v>3.957917257847571</v>
      </c>
    </row>
    <row r="62" spans="1:15" x14ac:dyDescent="0.2">
      <c r="A62" t="s">
        <v>29</v>
      </c>
      <c r="B62">
        <v>6484</v>
      </c>
      <c r="K62" t="s">
        <v>30</v>
      </c>
      <c r="L62" s="8" t="str">
        <f>A76</f>
        <v>F8</v>
      </c>
      <c r="M62" s="8">
        <f>B76</f>
        <v>4651</v>
      </c>
      <c r="N62" s="8">
        <f t="shared" si="1"/>
        <v>0.27588024954064633</v>
      </c>
      <c r="O62" s="8">
        <f t="shared" si="2"/>
        <v>11.035209981625853</v>
      </c>
    </row>
    <row r="63" spans="1:15" x14ac:dyDescent="0.2">
      <c r="A63" t="s">
        <v>38</v>
      </c>
      <c r="B63">
        <v>3742</v>
      </c>
      <c r="K63" t="s">
        <v>39</v>
      </c>
      <c r="L63" s="8" t="str">
        <f>A88</f>
        <v>G8</v>
      </c>
      <c r="M63" s="8">
        <f>B88</f>
        <v>4765</v>
      </c>
      <c r="N63" s="8">
        <f t="shared" si="1"/>
        <v>0.30774483763348692</v>
      </c>
      <c r="O63" s="8">
        <f t="shared" si="2"/>
        <v>12.309793505339478</v>
      </c>
    </row>
    <row r="64" spans="1:15" x14ac:dyDescent="0.2">
      <c r="A64" t="s">
        <v>45</v>
      </c>
      <c r="B64">
        <v>4018</v>
      </c>
      <c r="K64" t="s">
        <v>40</v>
      </c>
      <c r="L64" s="8" t="str">
        <f>A100</f>
        <v>H8</v>
      </c>
      <c r="M64" s="8">
        <f>B100</f>
        <v>4418</v>
      </c>
      <c r="N64" s="8">
        <f t="shared" si="1"/>
        <v>0.21075350370177034</v>
      </c>
      <c r="O64" s="8">
        <f t="shared" si="2"/>
        <v>8.430140148070814</v>
      </c>
    </row>
    <row r="65" spans="1:15" x14ac:dyDescent="0.2">
      <c r="A65" t="s">
        <v>53</v>
      </c>
      <c r="B65">
        <v>3640</v>
      </c>
      <c r="K65" t="s">
        <v>48</v>
      </c>
      <c r="L65" s="8" t="str">
        <f>A101</f>
        <v>H9</v>
      </c>
      <c r="M65" s="8">
        <f>B101</f>
        <v>4062</v>
      </c>
      <c r="N65" s="8">
        <f t="shared" si="1"/>
        <v>0.11124654439430319</v>
      </c>
      <c r="O65" s="8">
        <f t="shared" si="2"/>
        <v>4.4498617757721277</v>
      </c>
    </row>
    <row r="66" spans="1:15" x14ac:dyDescent="0.2">
      <c r="A66" t="s">
        <v>61</v>
      </c>
      <c r="B66">
        <v>3628</v>
      </c>
      <c r="K66" t="s">
        <v>47</v>
      </c>
      <c r="L66" s="8" t="str">
        <f>A89</f>
        <v>G9</v>
      </c>
      <c r="M66" s="8">
        <f>B89</f>
        <v>3754</v>
      </c>
      <c r="N66" s="8">
        <f t="shared" si="1"/>
        <v>2.5156253757505746E-2</v>
      </c>
      <c r="O66" s="8">
        <f t="shared" si="2"/>
        <v>1.0062501503002299</v>
      </c>
    </row>
    <row r="67" spans="1:15" x14ac:dyDescent="0.2">
      <c r="A67" t="s">
        <v>69</v>
      </c>
      <c r="B67">
        <v>30988</v>
      </c>
      <c r="K67" t="s">
        <v>46</v>
      </c>
      <c r="L67" s="8" t="str">
        <f>A77</f>
        <v>F9</v>
      </c>
      <c r="M67" s="8">
        <f>B77</f>
        <v>3667</v>
      </c>
      <c r="N67" s="8">
        <f t="shared" si="1"/>
        <v>8.385417919168582E-4</v>
      </c>
      <c r="O67" s="8">
        <f t="shared" si="2"/>
        <v>3.354167167667433E-2</v>
      </c>
    </row>
    <row r="68" spans="1:15" x14ac:dyDescent="0.2">
      <c r="A68" t="s">
        <v>77</v>
      </c>
      <c r="B68">
        <v>4006</v>
      </c>
      <c r="K68" t="s">
        <v>45</v>
      </c>
      <c r="L68" s="8" t="str">
        <f>A65</f>
        <v>E9</v>
      </c>
      <c r="M68" s="8">
        <f>B65</f>
        <v>3640</v>
      </c>
      <c r="N68" s="8">
        <f t="shared" si="1"/>
        <v>-6.7083343353348656E-3</v>
      </c>
      <c r="O68" s="8">
        <f t="shared" si="2"/>
        <v>-0.26833337341339464</v>
      </c>
    </row>
    <row r="69" spans="1:15" x14ac:dyDescent="0.2">
      <c r="A69" t="s">
        <v>97</v>
      </c>
      <c r="B69">
        <v>4053</v>
      </c>
      <c r="K69" t="s">
        <v>44</v>
      </c>
      <c r="L69" s="8" t="str">
        <f>A53</f>
        <v>D9</v>
      </c>
      <c r="M69" s="8">
        <f>B53</f>
        <v>3612</v>
      </c>
      <c r="N69" s="8">
        <f t="shared" si="1"/>
        <v>-1.4534724393225541E-2</v>
      </c>
      <c r="O69" s="8">
        <f t="shared" si="2"/>
        <v>-0.5813889757290216</v>
      </c>
    </row>
    <row r="70" spans="1:15" x14ac:dyDescent="0.2">
      <c r="A70" t="s">
        <v>98</v>
      </c>
      <c r="B70">
        <v>5515</v>
      </c>
      <c r="K70" t="s">
        <v>43</v>
      </c>
      <c r="L70" s="8" t="str">
        <f>A41</f>
        <v>C9</v>
      </c>
      <c r="M70" s="8">
        <f>B41</f>
        <v>3575</v>
      </c>
      <c r="N70" s="8">
        <f t="shared" si="1"/>
        <v>-2.4876739826866792E-2</v>
      </c>
      <c r="O70" s="8">
        <f t="shared" si="2"/>
        <v>-0.99506959307467169</v>
      </c>
    </row>
    <row r="71" spans="1:15" x14ac:dyDescent="0.2">
      <c r="A71" t="s">
        <v>99</v>
      </c>
      <c r="B71">
        <v>57004</v>
      </c>
      <c r="K71" t="s">
        <v>42</v>
      </c>
      <c r="L71" s="8" t="str">
        <f>A29</f>
        <v>B9</v>
      </c>
      <c r="M71" s="8">
        <f>B29</f>
        <v>3599</v>
      </c>
      <c r="N71" s="8">
        <f t="shared" si="1"/>
        <v>-1.8168405491531928E-2</v>
      </c>
      <c r="O71" s="8">
        <f t="shared" si="2"/>
        <v>-0.72673621966127711</v>
      </c>
    </row>
    <row r="72" spans="1:15" x14ac:dyDescent="0.2">
      <c r="A72" t="s">
        <v>14</v>
      </c>
      <c r="B72">
        <v>3850</v>
      </c>
      <c r="K72" t="s">
        <v>41</v>
      </c>
      <c r="L72" s="8" t="str">
        <f>A17</f>
        <v>A9</v>
      </c>
      <c r="M72" s="8">
        <f>B17</f>
        <v>3580</v>
      </c>
      <c r="N72" s="8">
        <f t="shared" si="1"/>
        <v>-2.3479170173672029E-2</v>
      </c>
      <c r="O72" s="8">
        <f t="shared" si="2"/>
        <v>-0.93916680694688115</v>
      </c>
    </row>
    <row r="73" spans="1:15" x14ac:dyDescent="0.2">
      <c r="A73" t="s">
        <v>22</v>
      </c>
      <c r="B73">
        <v>3874</v>
      </c>
      <c r="K73" t="s">
        <v>49</v>
      </c>
      <c r="L73" s="8" t="str">
        <f>A18</f>
        <v>A10</v>
      </c>
      <c r="M73" s="8">
        <f>B18</f>
        <v>3589</v>
      </c>
      <c r="N73" s="8">
        <f t="shared" si="1"/>
        <v>-2.0963544797921455E-2</v>
      </c>
      <c r="O73" s="8">
        <f t="shared" si="2"/>
        <v>-0.83854179191685818</v>
      </c>
    </row>
    <row r="74" spans="1:15" x14ac:dyDescent="0.2">
      <c r="A74" t="s">
        <v>32</v>
      </c>
      <c r="B74">
        <v>3670</v>
      </c>
      <c r="K74" t="s">
        <v>50</v>
      </c>
      <c r="L74" s="8" t="str">
        <f>A30</f>
        <v>B10</v>
      </c>
      <c r="M74" s="8">
        <f>B30</f>
        <v>3571</v>
      </c>
      <c r="N74" s="8">
        <f t="shared" ref="N74:N96" si="4">(M74-I$15)/I$16</f>
        <v>-2.5994795549422602E-2</v>
      </c>
      <c r="O74" s="8">
        <f t="shared" ref="O74:O96" si="5">N74*40</f>
        <v>-1.039791821976904</v>
      </c>
    </row>
    <row r="75" spans="1:15" x14ac:dyDescent="0.2">
      <c r="A75" t="s">
        <v>30</v>
      </c>
      <c r="B75">
        <v>3808</v>
      </c>
      <c r="K75" t="s">
        <v>51</v>
      </c>
      <c r="L75" s="8" t="str">
        <f>A42</f>
        <v>C10</v>
      </c>
      <c r="M75" s="8">
        <f>B42</f>
        <v>3568</v>
      </c>
      <c r="N75" s="8">
        <f t="shared" si="4"/>
        <v>-2.6833337341339462E-2</v>
      </c>
      <c r="O75" s="8">
        <f t="shared" si="5"/>
        <v>-1.0733334936535786</v>
      </c>
    </row>
    <row r="76" spans="1:15" x14ac:dyDescent="0.2">
      <c r="A76" t="s">
        <v>46</v>
      </c>
      <c r="B76">
        <v>4651</v>
      </c>
      <c r="K76" t="s">
        <v>52</v>
      </c>
      <c r="L76" t="str">
        <f>A54</f>
        <v>D10</v>
      </c>
      <c r="M76">
        <f>B54</f>
        <v>3591</v>
      </c>
      <c r="N76" s="8">
        <f t="shared" si="4"/>
        <v>-2.0404516936643548E-2</v>
      </c>
      <c r="O76" s="8">
        <f t="shared" si="5"/>
        <v>-0.81618067746574197</v>
      </c>
    </row>
    <row r="77" spans="1:15" x14ac:dyDescent="0.2">
      <c r="A77" t="s">
        <v>54</v>
      </c>
      <c r="B77">
        <v>3667</v>
      </c>
      <c r="K77" t="s">
        <v>53</v>
      </c>
      <c r="L77" t="str">
        <f>A66</f>
        <v>E10</v>
      </c>
      <c r="M77">
        <f>B66</f>
        <v>3628</v>
      </c>
      <c r="N77" s="8">
        <f t="shared" si="4"/>
        <v>-1.0062501503002298E-2</v>
      </c>
      <c r="O77" s="8">
        <f t="shared" si="5"/>
        <v>-0.40250006012009187</v>
      </c>
    </row>
    <row r="78" spans="1:15" x14ac:dyDescent="0.2">
      <c r="A78" t="s">
        <v>62</v>
      </c>
      <c r="B78">
        <v>3963</v>
      </c>
      <c r="K78" t="s">
        <v>54</v>
      </c>
      <c r="L78" t="str">
        <f>A78</f>
        <v>F10</v>
      </c>
      <c r="M78">
        <f>B78</f>
        <v>3963</v>
      </c>
      <c r="N78" s="8">
        <f t="shared" si="4"/>
        <v>8.3574665261046857E-2</v>
      </c>
      <c r="O78" s="8">
        <f t="shared" si="5"/>
        <v>3.3429866104418742</v>
      </c>
    </row>
    <row r="79" spans="1:15" x14ac:dyDescent="0.2">
      <c r="A79" t="s">
        <v>70</v>
      </c>
      <c r="B79">
        <v>17479</v>
      </c>
      <c r="K79" t="s">
        <v>55</v>
      </c>
      <c r="L79" t="str">
        <f>A90</f>
        <v>G10</v>
      </c>
      <c r="M79">
        <f>B90</f>
        <v>4052</v>
      </c>
      <c r="N79" s="8">
        <f t="shared" si="4"/>
        <v>0.10845140508791365</v>
      </c>
      <c r="O79" s="8">
        <f t="shared" si="5"/>
        <v>4.3380562035165458</v>
      </c>
    </row>
    <row r="80" spans="1:15" x14ac:dyDescent="0.2">
      <c r="A80" t="s">
        <v>78</v>
      </c>
      <c r="B80">
        <v>4035</v>
      </c>
      <c r="K80" t="s">
        <v>56</v>
      </c>
      <c r="L80" t="str">
        <f>A102</f>
        <v>H10</v>
      </c>
      <c r="M80">
        <f>B102</f>
        <v>4894</v>
      </c>
      <c r="N80" s="8">
        <f t="shared" si="4"/>
        <v>0.34380213468591186</v>
      </c>
      <c r="O80" s="8">
        <f t="shared" si="5"/>
        <v>13.752085387436475</v>
      </c>
    </row>
    <row r="81" spans="1:15" x14ac:dyDescent="0.2">
      <c r="A81" t="s">
        <v>100</v>
      </c>
      <c r="B81">
        <v>3664</v>
      </c>
      <c r="K81" t="s">
        <v>64</v>
      </c>
      <c r="L81" t="str">
        <f>A103</f>
        <v>H11</v>
      </c>
      <c r="M81">
        <f>B103</f>
        <v>6480</v>
      </c>
      <c r="N81" s="8">
        <f t="shared" si="4"/>
        <v>0.78711122867929084</v>
      </c>
      <c r="O81" s="8">
        <f t="shared" si="5"/>
        <v>31.484449147171635</v>
      </c>
    </row>
    <row r="82" spans="1:15" x14ac:dyDescent="0.2">
      <c r="A82" t="s">
        <v>101</v>
      </c>
      <c r="B82">
        <v>8520</v>
      </c>
      <c r="K82" t="s">
        <v>63</v>
      </c>
      <c r="L82" t="str">
        <f>A91</f>
        <v>G11</v>
      </c>
      <c r="M82">
        <f>B91</f>
        <v>9956</v>
      </c>
      <c r="N82" s="8">
        <f t="shared" si="4"/>
        <v>1.7587016515802905</v>
      </c>
      <c r="O82" s="8">
        <f t="shared" si="5"/>
        <v>70.348066063211618</v>
      </c>
    </row>
    <row r="83" spans="1:15" x14ac:dyDescent="0.2">
      <c r="A83" t="s">
        <v>102</v>
      </c>
      <c r="B83">
        <v>45281</v>
      </c>
      <c r="K83" t="s">
        <v>62</v>
      </c>
      <c r="L83" t="str">
        <f>A79</f>
        <v>F11</v>
      </c>
      <c r="M83">
        <f>B79</f>
        <v>17479</v>
      </c>
      <c r="N83" s="8">
        <f t="shared" si="4"/>
        <v>3.8614849517771317</v>
      </c>
      <c r="O83" s="8">
        <f t="shared" si="5"/>
        <v>154.45939807108527</v>
      </c>
    </row>
    <row r="84" spans="1:15" x14ac:dyDescent="0.2">
      <c r="A84" t="s">
        <v>15</v>
      </c>
      <c r="B84">
        <v>3657</v>
      </c>
      <c r="K84" t="s">
        <v>61</v>
      </c>
      <c r="L84" t="str">
        <f>A67</f>
        <v>E11</v>
      </c>
      <c r="M84">
        <f>B67</f>
        <v>30988</v>
      </c>
      <c r="N84" s="8">
        <f t="shared" si="4"/>
        <v>7.6374386407787442</v>
      </c>
      <c r="O84" s="8">
        <f t="shared" si="5"/>
        <v>305.49754563114976</v>
      </c>
    </row>
    <row r="85" spans="1:15" x14ac:dyDescent="0.2">
      <c r="A85" t="s">
        <v>23</v>
      </c>
      <c r="B85">
        <v>3687</v>
      </c>
      <c r="K85" t="s">
        <v>60</v>
      </c>
      <c r="L85" t="str">
        <f>A55</f>
        <v>D11</v>
      </c>
      <c r="M85">
        <f>B55</f>
        <v>31911</v>
      </c>
      <c r="N85" s="8">
        <f t="shared" si="4"/>
        <v>7.8954299987584973</v>
      </c>
      <c r="O85" s="8">
        <f t="shared" si="5"/>
        <v>315.8171999503399</v>
      </c>
    </row>
    <row r="86" spans="1:15" x14ac:dyDescent="0.2">
      <c r="A86" t="s">
        <v>31</v>
      </c>
      <c r="B86">
        <v>4542</v>
      </c>
      <c r="K86" t="s">
        <v>59</v>
      </c>
      <c r="L86" t="str">
        <f>A43</f>
        <v>C11</v>
      </c>
      <c r="M86">
        <f>B43</f>
        <v>23280</v>
      </c>
      <c r="N86" s="8">
        <f t="shared" si="4"/>
        <v>5.482945263413697</v>
      </c>
      <c r="O86" s="8">
        <f t="shared" si="5"/>
        <v>219.31781053654788</v>
      </c>
    </row>
    <row r="87" spans="1:15" x14ac:dyDescent="0.2">
      <c r="A87" t="s">
        <v>39</v>
      </c>
      <c r="B87">
        <v>3938</v>
      </c>
      <c r="K87" t="s">
        <v>58</v>
      </c>
      <c r="L87" t="str">
        <f>A31</f>
        <v>B11</v>
      </c>
      <c r="M87">
        <f>B31</f>
        <v>12950</v>
      </c>
      <c r="N87" s="8">
        <f t="shared" si="4"/>
        <v>2.595566359913315</v>
      </c>
      <c r="O87" s="8">
        <f t="shared" si="5"/>
        <v>103.8226543965326</v>
      </c>
    </row>
    <row r="88" spans="1:15" x14ac:dyDescent="0.2">
      <c r="A88" t="s">
        <v>47</v>
      </c>
      <c r="B88">
        <v>4765</v>
      </c>
      <c r="K88" t="s">
        <v>57</v>
      </c>
      <c r="L88" t="str">
        <f>A19</f>
        <v>A11</v>
      </c>
      <c r="M88">
        <f>B19</f>
        <v>7487</v>
      </c>
      <c r="N88" s="8">
        <f t="shared" si="4"/>
        <v>1.0685817568327163</v>
      </c>
      <c r="O88" s="8">
        <f t="shared" si="5"/>
        <v>42.743270273308653</v>
      </c>
    </row>
    <row r="89" spans="1:15" x14ac:dyDescent="0.2">
      <c r="A89" t="s">
        <v>55</v>
      </c>
      <c r="B89">
        <v>3754</v>
      </c>
      <c r="K89" t="s">
        <v>65</v>
      </c>
      <c r="L89" t="str">
        <f>A20</f>
        <v>A12</v>
      </c>
      <c r="M89">
        <f>B20</f>
        <v>5680</v>
      </c>
      <c r="N89" s="8">
        <f t="shared" si="4"/>
        <v>0.56350008416812869</v>
      </c>
      <c r="O89" s="8">
        <f t="shared" si="5"/>
        <v>22.540003366725148</v>
      </c>
    </row>
    <row r="90" spans="1:15" x14ac:dyDescent="0.2">
      <c r="A90" t="s">
        <v>63</v>
      </c>
      <c r="B90">
        <v>4052</v>
      </c>
      <c r="K90" t="s">
        <v>66</v>
      </c>
      <c r="L90" t="str">
        <f>A32</f>
        <v>B12</v>
      </c>
      <c r="M90">
        <f>B32</f>
        <v>4906</v>
      </c>
      <c r="N90" s="8">
        <f t="shared" si="4"/>
        <v>0.34715630185357926</v>
      </c>
      <c r="O90" s="8">
        <f t="shared" si="5"/>
        <v>13.886252074143171</v>
      </c>
    </row>
    <row r="91" spans="1:15" x14ac:dyDescent="0.2">
      <c r="A91" t="s">
        <v>71</v>
      </c>
      <c r="B91">
        <v>9956</v>
      </c>
      <c r="K91" t="s">
        <v>67</v>
      </c>
      <c r="L91" t="str">
        <f>A44</f>
        <v>C12</v>
      </c>
      <c r="M91">
        <f>B44</f>
        <v>4202</v>
      </c>
      <c r="N91" s="8">
        <f t="shared" si="4"/>
        <v>0.15037849468375655</v>
      </c>
      <c r="O91" s="8">
        <f t="shared" si="5"/>
        <v>6.0151397873502619</v>
      </c>
    </row>
    <row r="92" spans="1:15" x14ac:dyDescent="0.2">
      <c r="A92" t="s">
        <v>79</v>
      </c>
      <c r="B92">
        <v>3867</v>
      </c>
      <c r="K92" t="s">
        <v>68</v>
      </c>
      <c r="L92" t="str">
        <f>A56</f>
        <v>D12</v>
      </c>
      <c r="M92">
        <f>B56</f>
        <v>4024</v>
      </c>
      <c r="N92" s="8">
        <f t="shared" si="4"/>
        <v>0.10062501503002298</v>
      </c>
      <c r="O92" s="8">
        <f t="shared" si="5"/>
        <v>4.0250006012009196</v>
      </c>
    </row>
    <row r="93" spans="1:15" x14ac:dyDescent="0.2">
      <c r="A93" t="s">
        <v>103</v>
      </c>
      <c r="B93">
        <v>3650</v>
      </c>
      <c r="K93" t="s">
        <v>69</v>
      </c>
      <c r="L93" t="str">
        <f>A68</f>
        <v>E12</v>
      </c>
      <c r="M93">
        <f>B68</f>
        <v>4006</v>
      </c>
      <c r="N93" s="8">
        <f t="shared" si="4"/>
        <v>9.5593764278521828E-2</v>
      </c>
      <c r="O93" s="8">
        <f t="shared" si="5"/>
        <v>3.8237505711408732</v>
      </c>
    </row>
    <row r="94" spans="1:15" x14ac:dyDescent="0.2">
      <c r="A94" t="s">
        <v>104</v>
      </c>
      <c r="B94">
        <v>14621</v>
      </c>
      <c r="K94" t="s">
        <v>70</v>
      </c>
      <c r="L94" t="str">
        <f>A80</f>
        <v>F12</v>
      </c>
      <c r="M94">
        <f>B80</f>
        <v>4035</v>
      </c>
      <c r="N94" s="8">
        <f t="shared" si="4"/>
        <v>0.10369966826705146</v>
      </c>
      <c r="O94" s="8">
        <f t="shared" si="5"/>
        <v>4.1479867306820584</v>
      </c>
    </row>
    <row r="95" spans="1:15" x14ac:dyDescent="0.2">
      <c r="A95" t="s">
        <v>105</v>
      </c>
      <c r="B95">
        <v>22764</v>
      </c>
      <c r="K95" t="s">
        <v>71</v>
      </c>
      <c r="L95" t="str">
        <f>A92</f>
        <v>G12</v>
      </c>
      <c r="M95">
        <f>B92</f>
        <v>3867</v>
      </c>
      <c r="N95" s="8">
        <f t="shared" si="4"/>
        <v>5.6741327919707402E-2</v>
      </c>
      <c r="O95" s="8">
        <f t="shared" si="5"/>
        <v>2.2696531167882963</v>
      </c>
    </row>
    <row r="96" spans="1:15" x14ac:dyDescent="0.2">
      <c r="A96" t="s">
        <v>16</v>
      </c>
      <c r="B96">
        <v>3588</v>
      </c>
      <c r="K96" t="s">
        <v>72</v>
      </c>
      <c r="L96" t="str">
        <f>A104</f>
        <v>H12</v>
      </c>
      <c r="M96">
        <f>B104</f>
        <v>3797</v>
      </c>
      <c r="N96" s="8">
        <f t="shared" si="4"/>
        <v>3.7175352774980713E-2</v>
      </c>
      <c r="O96" s="8">
        <f t="shared" si="5"/>
        <v>1.4870141109992285</v>
      </c>
    </row>
    <row r="97" spans="1:2" x14ac:dyDescent="0.2">
      <c r="A97" t="s">
        <v>24</v>
      </c>
      <c r="B97">
        <v>3611</v>
      </c>
    </row>
    <row r="98" spans="1:2" x14ac:dyDescent="0.2">
      <c r="A98" t="s">
        <v>33</v>
      </c>
      <c r="B98">
        <v>4127</v>
      </c>
    </row>
    <row r="99" spans="1:2" x14ac:dyDescent="0.2">
      <c r="A99" t="s">
        <v>40</v>
      </c>
      <c r="B99">
        <v>3973</v>
      </c>
    </row>
    <row r="100" spans="1:2" x14ac:dyDescent="0.2">
      <c r="A100" t="s">
        <v>48</v>
      </c>
      <c r="B100">
        <v>4418</v>
      </c>
    </row>
    <row r="101" spans="1:2" x14ac:dyDescent="0.2">
      <c r="A101" t="s">
        <v>56</v>
      </c>
      <c r="B101">
        <v>4062</v>
      </c>
    </row>
    <row r="102" spans="1:2" x14ac:dyDescent="0.2">
      <c r="A102" t="s">
        <v>64</v>
      </c>
      <c r="B102">
        <v>4894</v>
      </c>
    </row>
    <row r="103" spans="1:2" x14ac:dyDescent="0.2">
      <c r="A103" t="s">
        <v>72</v>
      </c>
      <c r="B103">
        <v>6480</v>
      </c>
    </row>
    <row r="104" spans="1:2" x14ac:dyDescent="0.2">
      <c r="A104" t="s">
        <v>80</v>
      </c>
      <c r="B104">
        <v>3797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04"/>
  <sheetViews>
    <sheetView topLeftCell="A4" workbookViewId="0">
      <selection activeCell="E14" sqref="E14"/>
    </sheetView>
  </sheetViews>
  <sheetFormatPr defaultRowHeight="12.75" x14ac:dyDescent="0.2"/>
  <cols>
    <col min="11" max="11" width="24.42578125" customWidth="1"/>
    <col min="12" max="12" width="15.85546875" customWidth="1"/>
  </cols>
  <sheetData>
    <row r="1" spans="1:98" x14ac:dyDescent="0.2">
      <c r="B1" t="s">
        <v>120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2">
      <c r="B2">
        <v>1</v>
      </c>
      <c r="C2">
        <v>65003</v>
      </c>
      <c r="D2">
        <v>3547</v>
      </c>
      <c r="E2">
        <v>6142</v>
      </c>
      <c r="F2">
        <v>4897</v>
      </c>
      <c r="G2">
        <v>28422</v>
      </c>
      <c r="H2">
        <v>38090</v>
      </c>
      <c r="I2">
        <v>3537</v>
      </c>
      <c r="J2">
        <v>3508</v>
      </c>
      <c r="K2">
        <v>3539</v>
      </c>
      <c r="L2">
        <v>3560</v>
      </c>
      <c r="M2">
        <v>7441</v>
      </c>
      <c r="N2">
        <v>5634</v>
      </c>
      <c r="O2">
        <v>56244</v>
      </c>
      <c r="P2">
        <v>3560</v>
      </c>
      <c r="Q2">
        <v>8140</v>
      </c>
      <c r="R2">
        <v>4199</v>
      </c>
      <c r="S2">
        <v>13427</v>
      </c>
      <c r="T2">
        <v>26610</v>
      </c>
      <c r="U2">
        <v>3550</v>
      </c>
      <c r="V2">
        <v>3555</v>
      </c>
      <c r="W2">
        <v>3575</v>
      </c>
      <c r="X2">
        <v>3552</v>
      </c>
      <c r="Y2">
        <v>12757</v>
      </c>
      <c r="Z2">
        <v>4859</v>
      </c>
      <c r="AA2">
        <v>35329</v>
      </c>
      <c r="AB2">
        <v>3631</v>
      </c>
      <c r="AC2">
        <v>12888</v>
      </c>
      <c r="AD2">
        <v>4133</v>
      </c>
      <c r="AE2">
        <v>7186</v>
      </c>
      <c r="AF2">
        <v>7314</v>
      </c>
      <c r="AG2">
        <v>3536</v>
      </c>
      <c r="AH2">
        <v>3622</v>
      </c>
      <c r="AI2">
        <v>3569</v>
      </c>
      <c r="AJ2">
        <v>3569</v>
      </c>
      <c r="AK2">
        <v>23154</v>
      </c>
      <c r="AL2">
        <v>4190</v>
      </c>
      <c r="AM2">
        <v>11448</v>
      </c>
      <c r="AN2">
        <v>3740</v>
      </c>
      <c r="AO2">
        <v>26485</v>
      </c>
      <c r="AP2">
        <v>4129</v>
      </c>
      <c r="AQ2">
        <v>5480</v>
      </c>
      <c r="AR2">
        <v>9913</v>
      </c>
      <c r="AS2">
        <v>3646</v>
      </c>
      <c r="AT2">
        <v>3722</v>
      </c>
      <c r="AU2">
        <v>3606</v>
      </c>
      <c r="AV2">
        <v>3612</v>
      </c>
      <c r="AW2">
        <v>31588</v>
      </c>
      <c r="AX2">
        <v>4029</v>
      </c>
      <c r="AY2">
        <v>5143</v>
      </c>
      <c r="AZ2">
        <v>4023</v>
      </c>
      <c r="BA2">
        <v>43065</v>
      </c>
      <c r="BB2">
        <v>3979</v>
      </c>
      <c r="BC2">
        <v>4447</v>
      </c>
      <c r="BD2">
        <v>6482</v>
      </c>
      <c r="BE2">
        <v>3733</v>
      </c>
      <c r="BF2">
        <v>4018</v>
      </c>
      <c r="BG2">
        <v>3643</v>
      </c>
      <c r="BH2">
        <v>3627</v>
      </c>
      <c r="BI2">
        <v>30964</v>
      </c>
      <c r="BJ2">
        <v>4035</v>
      </c>
      <c r="BK2">
        <v>4076</v>
      </c>
      <c r="BL2">
        <v>5462</v>
      </c>
      <c r="BM2">
        <v>56928</v>
      </c>
      <c r="BN2">
        <v>3834</v>
      </c>
      <c r="BO2">
        <v>3884</v>
      </c>
      <c r="BP2">
        <v>3717</v>
      </c>
      <c r="BQ2">
        <v>3813</v>
      </c>
      <c r="BR2">
        <v>4580</v>
      </c>
      <c r="BS2">
        <v>3683</v>
      </c>
      <c r="BT2">
        <v>3737</v>
      </c>
      <c r="BU2">
        <v>17351</v>
      </c>
      <c r="BV2">
        <v>4075</v>
      </c>
      <c r="BW2">
        <v>3691</v>
      </c>
      <c r="BX2">
        <v>8402</v>
      </c>
      <c r="BY2">
        <v>44283</v>
      </c>
      <c r="BZ2">
        <v>3656</v>
      </c>
      <c r="CA2">
        <v>3689</v>
      </c>
      <c r="CB2">
        <v>4475</v>
      </c>
      <c r="CC2">
        <v>3937</v>
      </c>
      <c r="CD2">
        <v>4740</v>
      </c>
      <c r="CE2">
        <v>3774</v>
      </c>
      <c r="CF2">
        <v>4057</v>
      </c>
      <c r="CG2">
        <v>9978</v>
      </c>
      <c r="CH2">
        <v>3873</v>
      </c>
      <c r="CI2">
        <v>3671</v>
      </c>
      <c r="CJ2">
        <v>14150</v>
      </c>
      <c r="CK2">
        <v>22058</v>
      </c>
      <c r="CL2">
        <v>3598</v>
      </c>
      <c r="CM2">
        <v>3616</v>
      </c>
      <c r="CN2">
        <v>4113</v>
      </c>
      <c r="CO2">
        <v>3951</v>
      </c>
      <c r="CP2">
        <v>4423</v>
      </c>
      <c r="CQ2">
        <v>4061</v>
      </c>
      <c r="CR2">
        <v>4852</v>
      </c>
      <c r="CS2">
        <v>6510</v>
      </c>
      <c r="CT2">
        <v>3809</v>
      </c>
    </row>
    <row r="7" spans="1:98" ht="18" x14ac:dyDescent="0.25">
      <c r="N7" s="4" t="s">
        <v>110</v>
      </c>
    </row>
    <row r="8" spans="1:98" x14ac:dyDescent="0.2">
      <c r="A8" t="s">
        <v>120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118</v>
      </c>
    </row>
    <row r="9" spans="1:98" x14ac:dyDescent="0.2">
      <c r="A9" t="s">
        <v>82</v>
      </c>
      <c r="B9">
        <v>65003</v>
      </c>
      <c r="G9">
        <f>'Plate 1'!G9</f>
        <v>30</v>
      </c>
      <c r="H9" t="str">
        <f t="shared" ref="H9:I9" si="0">A9</f>
        <v>A1</v>
      </c>
      <c r="I9">
        <f t="shared" si="0"/>
        <v>65003</v>
      </c>
      <c r="K9" t="s">
        <v>82</v>
      </c>
      <c r="L9" t="str">
        <f>A10</f>
        <v>A2</v>
      </c>
      <c r="M9">
        <f>B10</f>
        <v>3547</v>
      </c>
      <c r="N9" s="8">
        <f>(M9-I$15)/I$16</f>
        <v>-4.0090845139988292E-2</v>
      </c>
      <c r="O9">
        <f>N9*40</f>
        <v>-1.6036338055995316</v>
      </c>
    </row>
    <row r="10" spans="1:98" x14ac:dyDescent="0.2">
      <c r="A10" t="s">
        <v>83</v>
      </c>
      <c r="B10">
        <v>3547</v>
      </c>
      <c r="G10">
        <f>'Plate 1'!G10</f>
        <v>15</v>
      </c>
      <c r="H10" t="str">
        <f>A21</f>
        <v>B1</v>
      </c>
      <c r="I10">
        <f>B21</f>
        <v>56244</v>
      </c>
      <c r="K10" t="s">
        <v>85</v>
      </c>
      <c r="L10" t="str">
        <f>A22</f>
        <v>B2</v>
      </c>
      <c r="M10">
        <f>B22</f>
        <v>3560</v>
      </c>
      <c r="N10" s="8">
        <f t="shared" ref="N10:N73" si="1">(M10-I$15)/I$16</f>
        <v>-3.6471532731517126E-2</v>
      </c>
      <c r="O10">
        <f t="shared" ref="O10:O73" si="2">N10*40</f>
        <v>-1.458861309260685</v>
      </c>
    </row>
    <row r="11" spans="1:98" x14ac:dyDescent="0.2">
      <c r="A11" t="s">
        <v>84</v>
      </c>
      <c r="B11">
        <v>6142</v>
      </c>
      <c r="G11">
        <f>'Plate 1'!G11</f>
        <v>7.5</v>
      </c>
      <c r="H11" t="str">
        <f>A33</f>
        <v>C1</v>
      </c>
      <c r="I11">
        <f>B33</f>
        <v>35329</v>
      </c>
      <c r="K11" t="s">
        <v>88</v>
      </c>
      <c r="L11" t="str">
        <f>A34</f>
        <v>C2</v>
      </c>
      <c r="M11">
        <f>B34</f>
        <v>3631</v>
      </c>
      <c r="N11" s="8">
        <f t="shared" si="1"/>
        <v>-1.6704518808328454E-2</v>
      </c>
      <c r="O11">
        <f t="shared" si="2"/>
        <v>-0.66818075233313823</v>
      </c>
    </row>
    <row r="12" spans="1:98" x14ac:dyDescent="0.2">
      <c r="A12" t="s">
        <v>9</v>
      </c>
      <c r="B12">
        <v>4897</v>
      </c>
      <c r="G12">
        <f>'Plate 1'!G12</f>
        <v>1.875</v>
      </c>
      <c r="H12" t="str">
        <f>A45</f>
        <v>D1</v>
      </c>
      <c r="I12">
        <f>B45</f>
        <v>11448</v>
      </c>
      <c r="K12" t="s">
        <v>91</v>
      </c>
      <c r="L12" t="str">
        <f>A46</f>
        <v>D2</v>
      </c>
      <c r="M12">
        <f>B46</f>
        <v>3740</v>
      </c>
      <c r="N12" s="8">
        <f t="shared" si="1"/>
        <v>1.3642023693468239E-2</v>
      </c>
      <c r="O12">
        <f t="shared" si="2"/>
        <v>0.54568094773872955</v>
      </c>
    </row>
    <row r="13" spans="1:98" x14ac:dyDescent="0.2">
      <c r="A13" t="s">
        <v>17</v>
      </c>
      <c r="B13">
        <v>28422</v>
      </c>
      <c r="G13">
        <f>'Plate 1'!G13</f>
        <v>0.46875</v>
      </c>
      <c r="H13" t="str">
        <f>A57</f>
        <v>E1</v>
      </c>
      <c r="I13">
        <f>B57</f>
        <v>5143</v>
      </c>
      <c r="K13" t="s">
        <v>94</v>
      </c>
      <c r="L13" t="str">
        <f>A58</f>
        <v>E2</v>
      </c>
      <c r="M13">
        <f>B58</f>
        <v>4023</v>
      </c>
      <c r="N13" s="8">
        <f t="shared" si="1"/>
        <v>9.2431670739417451E-2</v>
      </c>
      <c r="O13">
        <f t="shared" si="2"/>
        <v>3.6972668295766979</v>
      </c>
    </row>
    <row r="14" spans="1:98" x14ac:dyDescent="0.2">
      <c r="A14" t="s">
        <v>25</v>
      </c>
      <c r="B14">
        <v>38090</v>
      </c>
      <c r="G14">
        <f>'Plate 1'!G14</f>
        <v>0.1171875</v>
      </c>
      <c r="H14" t="str">
        <f>A69</f>
        <v>F1</v>
      </c>
      <c r="I14">
        <f>B69</f>
        <v>4076</v>
      </c>
      <c r="K14" t="s">
        <v>97</v>
      </c>
      <c r="L14" t="str">
        <f>A70</f>
        <v>F2</v>
      </c>
      <c r="M14">
        <f>B70</f>
        <v>5462</v>
      </c>
      <c r="N14" s="8">
        <f t="shared" si="1"/>
        <v>0.49306171349249489</v>
      </c>
      <c r="O14">
        <f t="shared" si="2"/>
        <v>19.722468539699797</v>
      </c>
    </row>
    <row r="15" spans="1:98" x14ac:dyDescent="0.2">
      <c r="A15" t="s">
        <v>34</v>
      </c>
      <c r="B15">
        <v>3537</v>
      </c>
      <c r="G15">
        <f>'Plate 1'!G15</f>
        <v>0</v>
      </c>
      <c r="H15" t="str">
        <f>A81</f>
        <v>G1</v>
      </c>
      <c r="I15">
        <f>B81</f>
        <v>3691</v>
      </c>
      <c r="K15" t="s">
        <v>100</v>
      </c>
      <c r="L15" t="str">
        <f>A82</f>
        <v>G2</v>
      </c>
      <c r="M15">
        <f>B82</f>
        <v>8402</v>
      </c>
      <c r="N15" s="8">
        <f t="shared" si="1"/>
        <v>1.3115831351005893</v>
      </c>
      <c r="O15">
        <f t="shared" si="2"/>
        <v>52.463325404023571</v>
      </c>
    </row>
    <row r="16" spans="1:98" x14ac:dyDescent="0.2">
      <c r="A16" t="s">
        <v>41</v>
      </c>
      <c r="B16">
        <v>3508</v>
      </c>
      <c r="H16" t="s">
        <v>119</v>
      </c>
      <c r="I16">
        <f>SLOPE(I10:I15, G10:G15)</f>
        <v>3591.8424642130667</v>
      </c>
      <c r="K16" t="s">
        <v>103</v>
      </c>
      <c r="L16" t="str">
        <f>A94</f>
        <v>H2</v>
      </c>
      <c r="M16">
        <f>B94</f>
        <v>14150</v>
      </c>
      <c r="N16" s="8">
        <f t="shared" si="1"/>
        <v>2.9118760369384553</v>
      </c>
      <c r="O16">
        <f t="shared" si="2"/>
        <v>116.47504147753821</v>
      </c>
    </row>
    <row r="17" spans="1:15" x14ac:dyDescent="0.2">
      <c r="A17" t="s">
        <v>49</v>
      </c>
      <c r="B17">
        <v>3539</v>
      </c>
      <c r="K17" t="s">
        <v>104</v>
      </c>
      <c r="L17" t="str">
        <f>A95</f>
        <v>H3</v>
      </c>
      <c r="M17">
        <f>B95</f>
        <v>22058</v>
      </c>
      <c r="N17" s="8">
        <f t="shared" si="1"/>
        <v>5.1135316158761457</v>
      </c>
      <c r="O17">
        <f t="shared" si="2"/>
        <v>204.54126463504582</v>
      </c>
    </row>
    <row r="18" spans="1:15" x14ac:dyDescent="0.2">
      <c r="A18" t="s">
        <v>57</v>
      </c>
      <c r="B18">
        <v>3560</v>
      </c>
      <c r="K18" t="s">
        <v>101</v>
      </c>
      <c r="L18" t="str">
        <f>A83</f>
        <v>G3</v>
      </c>
      <c r="M18">
        <f>B83</f>
        <v>44283</v>
      </c>
      <c r="N18" s="8">
        <f t="shared" si="1"/>
        <v>11.301163791127811</v>
      </c>
      <c r="O18">
        <f t="shared" si="2"/>
        <v>452.04655164511246</v>
      </c>
    </row>
    <row r="19" spans="1:15" x14ac:dyDescent="0.2">
      <c r="A19" t="s">
        <v>65</v>
      </c>
      <c r="B19">
        <v>7441</v>
      </c>
      <c r="K19" t="s">
        <v>98</v>
      </c>
      <c r="L19" t="str">
        <f>A71</f>
        <v>F3</v>
      </c>
      <c r="M19">
        <f>B71</f>
        <v>56928</v>
      </c>
      <c r="N19" s="8">
        <f t="shared" si="1"/>
        <v>14.821641129983034</v>
      </c>
      <c r="O19">
        <f t="shared" si="2"/>
        <v>592.86564519932131</v>
      </c>
    </row>
    <row r="20" spans="1:15" x14ac:dyDescent="0.2">
      <c r="A20" t="s">
        <v>73</v>
      </c>
      <c r="B20">
        <v>5634</v>
      </c>
      <c r="K20" t="s">
        <v>95</v>
      </c>
      <c r="L20" t="str">
        <f>A59</f>
        <v>E3</v>
      </c>
      <c r="M20">
        <f>B59</f>
        <v>43065</v>
      </c>
      <c r="N20" s="8">
        <f t="shared" si="1"/>
        <v>10.962062059318743</v>
      </c>
      <c r="O20">
        <f t="shared" si="2"/>
        <v>438.4824823727497</v>
      </c>
    </row>
    <row r="21" spans="1:15" x14ac:dyDescent="0.2">
      <c r="A21" t="s">
        <v>85</v>
      </c>
      <c r="B21">
        <v>56244</v>
      </c>
      <c r="K21" t="s">
        <v>92</v>
      </c>
      <c r="L21" t="str">
        <f>A47</f>
        <v>D3</v>
      </c>
      <c r="M21">
        <f>B47</f>
        <v>26485</v>
      </c>
      <c r="N21" s="8">
        <f t="shared" si="1"/>
        <v>6.34604669528398</v>
      </c>
      <c r="O21">
        <f t="shared" si="2"/>
        <v>253.84186781135921</v>
      </c>
    </row>
    <row r="22" spans="1:15" x14ac:dyDescent="0.2">
      <c r="A22" t="s">
        <v>86</v>
      </c>
      <c r="B22">
        <v>3560</v>
      </c>
      <c r="K22" t="s">
        <v>89</v>
      </c>
      <c r="L22" t="str">
        <f>A35</f>
        <v>C3</v>
      </c>
      <c r="M22">
        <f>B35</f>
        <v>12888</v>
      </c>
      <c r="N22" s="8">
        <f t="shared" si="1"/>
        <v>2.5605243246699469</v>
      </c>
      <c r="O22">
        <f t="shared" si="2"/>
        <v>102.42097298679788</v>
      </c>
    </row>
    <row r="23" spans="1:15" x14ac:dyDescent="0.2">
      <c r="A23" t="s">
        <v>87</v>
      </c>
      <c r="B23">
        <v>8140</v>
      </c>
      <c r="K23" t="s">
        <v>86</v>
      </c>
      <c r="L23" t="str">
        <f>A23</f>
        <v>B3</v>
      </c>
      <c r="M23">
        <f>B23</f>
        <v>8140</v>
      </c>
      <c r="N23" s="8">
        <f t="shared" si="1"/>
        <v>1.238640069637555</v>
      </c>
      <c r="O23">
        <f t="shared" si="2"/>
        <v>49.545602785502197</v>
      </c>
    </row>
    <row r="24" spans="1:15" x14ac:dyDescent="0.2">
      <c r="A24" t="s">
        <v>10</v>
      </c>
      <c r="B24">
        <v>4199</v>
      </c>
      <c r="K24" t="s">
        <v>83</v>
      </c>
      <c r="L24" t="str">
        <f>A11</f>
        <v>A3</v>
      </c>
      <c r="M24">
        <f>B11</f>
        <v>6142</v>
      </c>
      <c r="N24" s="8">
        <f t="shared" si="1"/>
        <v>0.68237959332021736</v>
      </c>
      <c r="O24">
        <f t="shared" si="2"/>
        <v>27.295183732808695</v>
      </c>
    </row>
    <row r="25" spans="1:15" x14ac:dyDescent="0.2">
      <c r="A25" t="s">
        <v>18</v>
      </c>
      <c r="B25">
        <v>13427</v>
      </c>
      <c r="K25" t="s">
        <v>84</v>
      </c>
      <c r="L25" t="str">
        <f>A12</f>
        <v>A4</v>
      </c>
      <c r="M25">
        <f>B12</f>
        <v>4897</v>
      </c>
      <c r="N25" s="8">
        <f t="shared" si="1"/>
        <v>0.33576082804740198</v>
      </c>
      <c r="O25">
        <f t="shared" si="2"/>
        <v>13.43043312189608</v>
      </c>
    </row>
    <row r="26" spans="1:15" x14ac:dyDescent="0.2">
      <c r="A26" t="s">
        <v>26</v>
      </c>
      <c r="B26">
        <v>26610</v>
      </c>
      <c r="K26" t="s">
        <v>87</v>
      </c>
      <c r="L26" t="str">
        <f>A24</f>
        <v>B4</v>
      </c>
      <c r="M26">
        <f>B24</f>
        <v>4199</v>
      </c>
      <c r="N26" s="8">
        <f t="shared" si="1"/>
        <v>0.14143159257718094</v>
      </c>
      <c r="O26">
        <f t="shared" si="2"/>
        <v>5.6572637030872377</v>
      </c>
    </row>
    <row r="27" spans="1:15" x14ac:dyDescent="0.2">
      <c r="A27" t="s">
        <v>35</v>
      </c>
      <c r="B27">
        <v>3550</v>
      </c>
      <c r="K27" t="s">
        <v>90</v>
      </c>
      <c r="L27" t="str">
        <f>A36</f>
        <v>C4</v>
      </c>
      <c r="M27">
        <f>B36</f>
        <v>4133</v>
      </c>
      <c r="N27" s="8">
        <f t="shared" si="1"/>
        <v>0.12305662188801962</v>
      </c>
      <c r="O27">
        <f t="shared" si="2"/>
        <v>4.922264875520785</v>
      </c>
    </row>
    <row r="28" spans="1:15" x14ac:dyDescent="0.2">
      <c r="A28" t="s">
        <v>42</v>
      </c>
      <c r="B28">
        <v>3555</v>
      </c>
      <c r="K28" t="s">
        <v>93</v>
      </c>
      <c r="L28" t="str">
        <f>A48</f>
        <v>D4</v>
      </c>
      <c r="M28">
        <f>B48</f>
        <v>4129</v>
      </c>
      <c r="N28" s="8">
        <f t="shared" si="1"/>
        <v>0.12194298730079772</v>
      </c>
      <c r="O28">
        <f t="shared" si="2"/>
        <v>4.8777194920319094</v>
      </c>
    </row>
    <row r="29" spans="1:15" x14ac:dyDescent="0.2">
      <c r="A29" t="s">
        <v>50</v>
      </c>
      <c r="B29">
        <v>3575</v>
      </c>
      <c r="K29" t="s">
        <v>96</v>
      </c>
      <c r="L29" t="str">
        <f>A60</f>
        <v>E4</v>
      </c>
      <c r="M29">
        <f>B60</f>
        <v>3979</v>
      </c>
      <c r="N29" s="8">
        <f t="shared" si="1"/>
        <v>8.0181690279976583E-2</v>
      </c>
      <c r="O29">
        <f t="shared" si="2"/>
        <v>3.2072676111990632</v>
      </c>
    </row>
    <row r="30" spans="1:15" x14ac:dyDescent="0.2">
      <c r="A30" t="s">
        <v>58</v>
      </c>
      <c r="B30">
        <v>3552</v>
      </c>
      <c r="K30" t="s">
        <v>99</v>
      </c>
      <c r="L30" t="str">
        <f>A72</f>
        <v>F4</v>
      </c>
      <c r="M30">
        <f>B72</f>
        <v>3834</v>
      </c>
      <c r="N30" s="8">
        <f t="shared" si="1"/>
        <v>3.9812436493182821E-2</v>
      </c>
      <c r="O30">
        <f t="shared" si="2"/>
        <v>1.5924974597273129</v>
      </c>
    </row>
    <row r="31" spans="1:15" x14ac:dyDescent="0.2">
      <c r="A31" t="s">
        <v>66</v>
      </c>
      <c r="B31">
        <v>12757</v>
      </c>
      <c r="K31" t="s">
        <v>102</v>
      </c>
      <c r="L31" t="str">
        <f>A84</f>
        <v>G4</v>
      </c>
      <c r="M31">
        <f>B84</f>
        <v>3656</v>
      </c>
      <c r="N31" s="8">
        <f t="shared" si="1"/>
        <v>-9.7443026381915984E-3</v>
      </c>
      <c r="O31">
        <f t="shared" si="2"/>
        <v>-0.38977210552766395</v>
      </c>
    </row>
    <row r="32" spans="1:15" x14ac:dyDescent="0.2">
      <c r="A32" t="s">
        <v>74</v>
      </c>
      <c r="B32">
        <v>4859</v>
      </c>
      <c r="K32" t="s">
        <v>105</v>
      </c>
      <c r="L32" t="str">
        <f>A96</f>
        <v>H4</v>
      </c>
      <c r="M32">
        <f>B96</f>
        <v>3598</v>
      </c>
      <c r="N32" s="8">
        <f t="shared" si="1"/>
        <v>-2.5892004152909105E-2</v>
      </c>
      <c r="O32">
        <f t="shared" si="2"/>
        <v>-1.0356801661163642</v>
      </c>
    </row>
    <row r="33" spans="1:15" x14ac:dyDescent="0.2">
      <c r="A33" t="s">
        <v>88</v>
      </c>
      <c r="B33">
        <v>35329</v>
      </c>
      <c r="K33" t="s">
        <v>16</v>
      </c>
      <c r="L33" t="str">
        <f>A97</f>
        <v>H5</v>
      </c>
      <c r="M33">
        <f>B97</f>
        <v>3616</v>
      </c>
      <c r="N33" s="8">
        <f t="shared" si="1"/>
        <v>-2.088064851041057E-2</v>
      </c>
      <c r="O33">
        <f t="shared" si="2"/>
        <v>-0.83522594041642284</v>
      </c>
    </row>
    <row r="34" spans="1:15" x14ac:dyDescent="0.2">
      <c r="A34" t="s">
        <v>89</v>
      </c>
      <c r="B34">
        <v>3631</v>
      </c>
      <c r="K34" t="s">
        <v>15</v>
      </c>
      <c r="L34" t="str">
        <f>A85</f>
        <v>G5</v>
      </c>
      <c r="M34">
        <f>B85</f>
        <v>3689</v>
      </c>
      <c r="N34" s="8">
        <f t="shared" si="1"/>
        <v>-5.5681729361094852E-4</v>
      </c>
      <c r="O34">
        <f t="shared" si="2"/>
        <v>-2.2272691744437939E-2</v>
      </c>
    </row>
    <row r="35" spans="1:15" x14ac:dyDescent="0.2">
      <c r="A35" t="s">
        <v>90</v>
      </c>
      <c r="B35">
        <v>12888</v>
      </c>
      <c r="K35" t="s">
        <v>14</v>
      </c>
      <c r="L35" t="str">
        <f>A73</f>
        <v>F5</v>
      </c>
      <c r="M35">
        <f>B73</f>
        <v>3884</v>
      </c>
      <c r="N35" s="8">
        <f t="shared" si="1"/>
        <v>5.3732868833456529E-2</v>
      </c>
      <c r="O35">
        <f t="shared" si="2"/>
        <v>2.1493147533382611</v>
      </c>
    </row>
    <row r="36" spans="1:15" x14ac:dyDescent="0.2">
      <c r="A36" t="s">
        <v>11</v>
      </c>
      <c r="B36">
        <v>4133</v>
      </c>
      <c r="K36" t="s">
        <v>13</v>
      </c>
      <c r="L36" t="str">
        <f>A61</f>
        <v>E5</v>
      </c>
      <c r="M36">
        <f>B61</f>
        <v>4447</v>
      </c>
      <c r="N36" s="8">
        <f t="shared" si="1"/>
        <v>0.21047693698493855</v>
      </c>
      <c r="O36">
        <f t="shared" si="2"/>
        <v>8.4190774793975418</v>
      </c>
    </row>
    <row r="37" spans="1:15" x14ac:dyDescent="0.2">
      <c r="A37" t="s">
        <v>19</v>
      </c>
      <c r="B37">
        <v>7186</v>
      </c>
      <c r="K37" t="s">
        <v>12</v>
      </c>
      <c r="L37" t="str">
        <f>A49</f>
        <v>D5</v>
      </c>
      <c r="M37">
        <f>B49</f>
        <v>5480</v>
      </c>
      <c r="N37" s="8">
        <f t="shared" si="1"/>
        <v>0.49807306913499344</v>
      </c>
      <c r="O37">
        <f t="shared" si="2"/>
        <v>19.922922765399736</v>
      </c>
    </row>
    <row r="38" spans="1:15" x14ac:dyDescent="0.2">
      <c r="A38" t="s">
        <v>27</v>
      </c>
      <c r="B38">
        <v>7314</v>
      </c>
      <c r="K38" t="s">
        <v>11</v>
      </c>
      <c r="L38" t="str">
        <f>A37</f>
        <v>C5</v>
      </c>
      <c r="M38">
        <f>B37</f>
        <v>7186</v>
      </c>
      <c r="N38" s="8">
        <f t="shared" si="1"/>
        <v>0.97303822058513256</v>
      </c>
      <c r="O38">
        <f t="shared" si="2"/>
        <v>38.921528823405303</v>
      </c>
    </row>
    <row r="39" spans="1:15" x14ac:dyDescent="0.2">
      <c r="A39" t="s">
        <v>36</v>
      </c>
      <c r="B39">
        <v>3536</v>
      </c>
      <c r="K39" t="s">
        <v>10</v>
      </c>
      <c r="L39" t="str">
        <f>A25</f>
        <v>B5</v>
      </c>
      <c r="M39">
        <f>B25</f>
        <v>13427</v>
      </c>
      <c r="N39" s="8">
        <f t="shared" si="1"/>
        <v>2.7105865852980973</v>
      </c>
      <c r="O39">
        <f t="shared" si="2"/>
        <v>108.42346341192389</v>
      </c>
    </row>
    <row r="40" spans="1:15" x14ac:dyDescent="0.2">
      <c r="A40" t="s">
        <v>43</v>
      </c>
      <c r="B40">
        <v>3622</v>
      </c>
      <c r="K40" t="s">
        <v>9</v>
      </c>
      <c r="L40" t="str">
        <f>A13</f>
        <v>A5</v>
      </c>
      <c r="M40">
        <f>B13</f>
        <v>28422</v>
      </c>
      <c r="N40" s="8">
        <f t="shared" si="1"/>
        <v>6.8853242441461839</v>
      </c>
      <c r="O40">
        <f t="shared" si="2"/>
        <v>275.41296976584738</v>
      </c>
    </row>
    <row r="41" spans="1:15" x14ac:dyDescent="0.2">
      <c r="A41" t="s">
        <v>51</v>
      </c>
      <c r="B41">
        <v>3569</v>
      </c>
      <c r="K41" t="s">
        <v>17</v>
      </c>
      <c r="L41" t="str">
        <f>A14</f>
        <v>A6</v>
      </c>
      <c r="M41">
        <f>B14</f>
        <v>38090</v>
      </c>
      <c r="N41" s="8">
        <f t="shared" si="1"/>
        <v>9.5769790414615095</v>
      </c>
      <c r="O41">
        <f t="shared" si="2"/>
        <v>383.07916165846041</v>
      </c>
    </row>
    <row r="42" spans="1:15" x14ac:dyDescent="0.2">
      <c r="A42" t="s">
        <v>59</v>
      </c>
      <c r="B42">
        <v>3569</v>
      </c>
      <c r="K42" t="s">
        <v>18</v>
      </c>
      <c r="L42" t="str">
        <f>A26</f>
        <v>B6</v>
      </c>
      <c r="M42">
        <f>B26</f>
        <v>26610</v>
      </c>
      <c r="N42" s="8">
        <f t="shared" si="1"/>
        <v>6.3808477761346643</v>
      </c>
      <c r="O42">
        <f t="shared" si="2"/>
        <v>255.23391104538658</v>
      </c>
    </row>
    <row r="43" spans="1:15" x14ac:dyDescent="0.2">
      <c r="A43" t="s">
        <v>67</v>
      </c>
      <c r="B43">
        <v>23154</v>
      </c>
      <c r="K43" t="s">
        <v>19</v>
      </c>
      <c r="L43" t="str">
        <f>A38</f>
        <v>C6</v>
      </c>
      <c r="M43">
        <f>B38</f>
        <v>7314</v>
      </c>
      <c r="N43" s="8">
        <f t="shared" si="1"/>
        <v>1.0086745273762332</v>
      </c>
      <c r="O43">
        <f t="shared" si="2"/>
        <v>40.34698109504933</v>
      </c>
    </row>
    <row r="44" spans="1:15" x14ac:dyDescent="0.2">
      <c r="A44" t="s">
        <v>75</v>
      </c>
      <c r="B44">
        <v>4190</v>
      </c>
      <c r="K44" t="s">
        <v>20</v>
      </c>
      <c r="L44" t="str">
        <f>A50</f>
        <v>D6</v>
      </c>
      <c r="M44">
        <f>B50</f>
        <v>9913</v>
      </c>
      <c r="N44" s="8">
        <f t="shared" si="1"/>
        <v>1.7322586004236609</v>
      </c>
      <c r="O44">
        <f t="shared" si="2"/>
        <v>69.290344016946435</v>
      </c>
    </row>
    <row r="45" spans="1:15" x14ac:dyDescent="0.2">
      <c r="A45" t="s">
        <v>91</v>
      </c>
      <c r="B45">
        <v>11448</v>
      </c>
      <c r="K45" t="s">
        <v>21</v>
      </c>
      <c r="L45" t="str">
        <f>A62</f>
        <v>E6</v>
      </c>
      <c r="M45">
        <f>B62</f>
        <v>6482</v>
      </c>
      <c r="N45" s="8">
        <f t="shared" si="1"/>
        <v>0.77703853323407868</v>
      </c>
      <c r="O45">
        <f t="shared" si="2"/>
        <v>31.081541329363148</v>
      </c>
    </row>
    <row r="46" spans="1:15" x14ac:dyDescent="0.2">
      <c r="A46" t="s">
        <v>92</v>
      </c>
      <c r="B46">
        <v>3740</v>
      </c>
      <c r="K46" t="s">
        <v>22</v>
      </c>
      <c r="L46" t="str">
        <f>A74</f>
        <v>F6</v>
      </c>
      <c r="M46">
        <f>B74</f>
        <v>3717</v>
      </c>
      <c r="N46" s="8">
        <f t="shared" si="1"/>
        <v>7.2386248169423306E-3</v>
      </c>
      <c r="O46">
        <f t="shared" si="2"/>
        <v>0.28954499267769324</v>
      </c>
    </row>
    <row r="47" spans="1:15" x14ac:dyDescent="0.2">
      <c r="A47" t="s">
        <v>93</v>
      </c>
      <c r="B47">
        <v>26485</v>
      </c>
      <c r="K47" t="s">
        <v>23</v>
      </c>
      <c r="L47" t="str">
        <f>A86</f>
        <v>G6</v>
      </c>
      <c r="M47">
        <f>B86</f>
        <v>4475</v>
      </c>
      <c r="N47" s="8">
        <f t="shared" si="1"/>
        <v>0.21827237909549183</v>
      </c>
      <c r="O47">
        <f t="shared" si="2"/>
        <v>8.7308951638196728</v>
      </c>
    </row>
    <row r="48" spans="1:15" x14ac:dyDescent="0.2">
      <c r="A48" t="s">
        <v>12</v>
      </c>
      <c r="B48">
        <v>4129</v>
      </c>
      <c r="K48" t="s">
        <v>24</v>
      </c>
      <c r="L48" t="str">
        <f>A98</f>
        <v>H6</v>
      </c>
      <c r="M48">
        <f>B98</f>
        <v>4113</v>
      </c>
      <c r="N48" s="8">
        <f t="shared" si="1"/>
        <v>0.11748844895191014</v>
      </c>
      <c r="O48">
        <f t="shared" si="2"/>
        <v>4.6995379580764061</v>
      </c>
    </row>
    <row r="49" spans="1:15" x14ac:dyDescent="0.2">
      <c r="A49" t="s">
        <v>20</v>
      </c>
      <c r="B49">
        <v>5480</v>
      </c>
      <c r="K49" t="s">
        <v>33</v>
      </c>
      <c r="L49" t="str">
        <f>A99</f>
        <v>H7</v>
      </c>
      <c r="M49">
        <f>B99</f>
        <v>3951</v>
      </c>
      <c r="N49" s="8">
        <f t="shared" si="1"/>
        <v>7.2386248169423309E-2</v>
      </c>
      <c r="O49">
        <f t="shared" si="2"/>
        <v>2.8954499267769322</v>
      </c>
    </row>
    <row r="50" spans="1:15" x14ac:dyDescent="0.2">
      <c r="A50" t="s">
        <v>28</v>
      </c>
      <c r="B50">
        <v>9913</v>
      </c>
      <c r="K50" t="s">
        <v>31</v>
      </c>
      <c r="L50" t="str">
        <f>A87</f>
        <v>G7</v>
      </c>
      <c r="M50">
        <f>B87</f>
        <v>3937</v>
      </c>
      <c r="N50" s="8">
        <f t="shared" si="1"/>
        <v>6.8488527114146672E-2</v>
      </c>
      <c r="O50">
        <f t="shared" si="2"/>
        <v>2.7395410845658668</v>
      </c>
    </row>
    <row r="51" spans="1:15" x14ac:dyDescent="0.2">
      <c r="A51" t="s">
        <v>37</v>
      </c>
      <c r="B51">
        <v>3646</v>
      </c>
      <c r="K51" t="s">
        <v>32</v>
      </c>
      <c r="L51" t="str">
        <f>A75</f>
        <v>F7</v>
      </c>
      <c r="M51">
        <f>B75</f>
        <v>3813</v>
      </c>
      <c r="N51" s="8">
        <f t="shared" si="1"/>
        <v>3.3965854910267858E-2</v>
      </c>
      <c r="O51">
        <f t="shared" si="2"/>
        <v>1.3586341964107143</v>
      </c>
    </row>
    <row r="52" spans="1:15" x14ac:dyDescent="0.2">
      <c r="A52" t="s">
        <v>44</v>
      </c>
      <c r="B52">
        <v>3722</v>
      </c>
      <c r="K52" t="s">
        <v>29</v>
      </c>
      <c r="L52" t="str">
        <f>A63</f>
        <v>E7</v>
      </c>
      <c r="M52">
        <f>B63</f>
        <v>3733</v>
      </c>
      <c r="N52" s="8">
        <f t="shared" si="1"/>
        <v>1.1693163165829919E-2</v>
      </c>
      <c r="O52">
        <f t="shared" si="2"/>
        <v>0.46772652663319675</v>
      </c>
    </row>
    <row r="53" spans="1:15" x14ac:dyDescent="0.2">
      <c r="A53" t="s">
        <v>52</v>
      </c>
      <c r="B53">
        <v>3606</v>
      </c>
      <c r="K53" t="s">
        <v>28</v>
      </c>
      <c r="L53" t="str">
        <f>A51</f>
        <v>D7</v>
      </c>
      <c r="M53">
        <f>B51</f>
        <v>3646</v>
      </c>
      <c r="N53" s="8">
        <f t="shared" si="1"/>
        <v>-1.2528389106246341E-2</v>
      </c>
      <c r="O53">
        <f t="shared" si="2"/>
        <v>-0.50113556424985362</v>
      </c>
    </row>
    <row r="54" spans="1:15" x14ac:dyDescent="0.2">
      <c r="A54" t="s">
        <v>60</v>
      </c>
      <c r="B54">
        <v>3612</v>
      </c>
      <c r="K54" t="s">
        <v>27</v>
      </c>
      <c r="L54" t="str">
        <f>A39</f>
        <v>C7</v>
      </c>
      <c r="M54">
        <f>B39</f>
        <v>3536</v>
      </c>
      <c r="N54" s="8">
        <f t="shared" si="1"/>
        <v>-4.3153340254848509E-2</v>
      </c>
      <c r="O54">
        <f t="shared" si="2"/>
        <v>-1.7261336101939404</v>
      </c>
    </row>
    <row r="55" spans="1:15" x14ac:dyDescent="0.2">
      <c r="A55" t="s">
        <v>68</v>
      </c>
      <c r="B55">
        <v>31588</v>
      </c>
      <c r="K55" t="s">
        <v>26</v>
      </c>
      <c r="L55" t="str">
        <f>A27</f>
        <v>B7</v>
      </c>
      <c r="M55">
        <f>B27</f>
        <v>3550</v>
      </c>
      <c r="N55" s="8">
        <f t="shared" si="1"/>
        <v>-3.9255619199571871E-2</v>
      </c>
      <c r="O55">
        <f t="shared" si="2"/>
        <v>-1.5702247679828749</v>
      </c>
    </row>
    <row r="56" spans="1:15" x14ac:dyDescent="0.2">
      <c r="A56" t="s">
        <v>76</v>
      </c>
      <c r="B56">
        <v>4029</v>
      </c>
      <c r="K56" t="s">
        <v>25</v>
      </c>
      <c r="L56" t="str">
        <f>A15</f>
        <v>A7</v>
      </c>
      <c r="M56">
        <f>B15</f>
        <v>3537</v>
      </c>
      <c r="N56" s="8">
        <f t="shared" si="1"/>
        <v>-4.2874931608043038E-2</v>
      </c>
      <c r="O56">
        <f t="shared" si="2"/>
        <v>-1.7149972643217215</v>
      </c>
    </row>
    <row r="57" spans="1:15" x14ac:dyDescent="0.2">
      <c r="A57" t="s">
        <v>94</v>
      </c>
      <c r="B57">
        <v>5143</v>
      </c>
      <c r="K57" t="s">
        <v>34</v>
      </c>
      <c r="L57" t="str">
        <f>A16</f>
        <v>A8</v>
      </c>
      <c r="M57">
        <f>B16</f>
        <v>3508</v>
      </c>
      <c r="N57" s="8">
        <f t="shared" si="1"/>
        <v>-5.094878236540179E-2</v>
      </c>
      <c r="O57">
        <f t="shared" si="2"/>
        <v>-2.0379512946160716</v>
      </c>
    </row>
    <row r="58" spans="1:15" x14ac:dyDescent="0.2">
      <c r="A58" t="s">
        <v>95</v>
      </c>
      <c r="B58">
        <v>4023</v>
      </c>
      <c r="K58" t="s">
        <v>35</v>
      </c>
      <c r="L58" t="str">
        <f>A28</f>
        <v>B8</v>
      </c>
      <c r="M58">
        <f>B28</f>
        <v>3555</v>
      </c>
      <c r="N58" s="8">
        <f t="shared" si="1"/>
        <v>-3.7863575965544502E-2</v>
      </c>
      <c r="O58">
        <f t="shared" si="2"/>
        <v>-1.5145430386217802</v>
      </c>
    </row>
    <row r="59" spans="1:15" x14ac:dyDescent="0.2">
      <c r="A59" t="s">
        <v>96</v>
      </c>
      <c r="B59">
        <v>43065</v>
      </c>
      <c r="K59" t="s">
        <v>36</v>
      </c>
      <c r="L59" t="str">
        <f>A40</f>
        <v>C8</v>
      </c>
      <c r="M59">
        <f>B40</f>
        <v>3622</v>
      </c>
      <c r="N59" s="8">
        <f t="shared" si="1"/>
        <v>-1.9210196629577722E-2</v>
      </c>
      <c r="O59">
        <f t="shared" si="2"/>
        <v>-0.76840786518310888</v>
      </c>
    </row>
    <row r="60" spans="1:15" x14ac:dyDescent="0.2">
      <c r="A60" t="s">
        <v>13</v>
      </c>
      <c r="B60">
        <v>3979</v>
      </c>
      <c r="K60" t="s">
        <v>37</v>
      </c>
      <c r="L60" t="str">
        <f>A52</f>
        <v>D8</v>
      </c>
      <c r="M60">
        <f>B52</f>
        <v>3722</v>
      </c>
      <c r="N60" s="8">
        <f t="shared" si="1"/>
        <v>8.6306680509697017E-3</v>
      </c>
      <c r="O60">
        <f t="shared" si="2"/>
        <v>0.34522672203878807</v>
      </c>
    </row>
    <row r="61" spans="1:15" x14ac:dyDescent="0.2">
      <c r="A61" t="s">
        <v>21</v>
      </c>
      <c r="B61">
        <v>4447</v>
      </c>
      <c r="K61" t="s">
        <v>38</v>
      </c>
      <c r="L61" t="str">
        <f>A64</f>
        <v>E8</v>
      </c>
      <c r="M61">
        <f>B64</f>
        <v>4018</v>
      </c>
      <c r="N61" s="8">
        <f t="shared" si="1"/>
        <v>9.1039627505390089E-2</v>
      </c>
      <c r="O61">
        <f t="shared" si="2"/>
        <v>3.6415851002156034</v>
      </c>
    </row>
    <row r="62" spans="1:15" x14ac:dyDescent="0.2">
      <c r="A62" t="s">
        <v>29</v>
      </c>
      <c r="B62">
        <v>6482</v>
      </c>
      <c r="K62" t="s">
        <v>30</v>
      </c>
      <c r="L62" t="str">
        <f>A76</f>
        <v>F8</v>
      </c>
      <c r="M62">
        <f>B76</f>
        <v>4580</v>
      </c>
      <c r="N62" s="8">
        <f t="shared" si="1"/>
        <v>0.2475052870100666</v>
      </c>
      <c r="O62">
        <f t="shared" si="2"/>
        <v>9.900211480402664</v>
      </c>
    </row>
    <row r="63" spans="1:15" x14ac:dyDescent="0.2">
      <c r="A63" t="s">
        <v>38</v>
      </c>
      <c r="B63">
        <v>3733</v>
      </c>
      <c r="K63" t="s">
        <v>39</v>
      </c>
      <c r="L63" t="str">
        <f>A88</f>
        <v>G8</v>
      </c>
      <c r="M63">
        <f>B88</f>
        <v>4740</v>
      </c>
      <c r="N63" s="8">
        <f t="shared" si="1"/>
        <v>0.29205067049894251</v>
      </c>
      <c r="O63">
        <f t="shared" si="2"/>
        <v>11.6820268199577</v>
      </c>
    </row>
    <row r="64" spans="1:15" x14ac:dyDescent="0.2">
      <c r="A64" t="s">
        <v>45</v>
      </c>
      <c r="B64">
        <v>4018</v>
      </c>
      <c r="K64" t="s">
        <v>40</v>
      </c>
      <c r="L64" t="str">
        <f>A100</f>
        <v>H8</v>
      </c>
      <c r="M64">
        <f>B100</f>
        <v>4423</v>
      </c>
      <c r="N64" s="8">
        <f t="shared" si="1"/>
        <v>0.20379512946160716</v>
      </c>
      <c r="O64">
        <f t="shared" si="2"/>
        <v>8.1518051784642864</v>
      </c>
    </row>
    <row r="65" spans="1:15" x14ac:dyDescent="0.2">
      <c r="A65" t="s">
        <v>53</v>
      </c>
      <c r="B65">
        <v>3643</v>
      </c>
      <c r="K65" t="s">
        <v>48</v>
      </c>
      <c r="L65" t="str">
        <f>A101</f>
        <v>H9</v>
      </c>
      <c r="M65">
        <f>B101</f>
        <v>4061</v>
      </c>
      <c r="N65" s="8">
        <f t="shared" si="1"/>
        <v>0.10301119931802548</v>
      </c>
      <c r="O65">
        <f t="shared" si="2"/>
        <v>4.1204479727210188</v>
      </c>
    </row>
    <row r="66" spans="1:15" x14ac:dyDescent="0.2">
      <c r="A66" t="s">
        <v>61</v>
      </c>
      <c r="B66">
        <v>3627</v>
      </c>
      <c r="K66" t="s">
        <v>47</v>
      </c>
      <c r="L66" t="str">
        <f>A89</f>
        <v>G9</v>
      </c>
      <c r="M66">
        <f>B89</f>
        <v>3774</v>
      </c>
      <c r="N66" s="8">
        <f t="shared" si="1"/>
        <v>2.3107917684854363E-2</v>
      </c>
      <c r="O66">
        <f t="shared" si="2"/>
        <v>0.92431670739417449</v>
      </c>
    </row>
    <row r="67" spans="1:15" x14ac:dyDescent="0.2">
      <c r="A67" t="s">
        <v>69</v>
      </c>
      <c r="B67">
        <v>30964</v>
      </c>
      <c r="K67" t="s">
        <v>46</v>
      </c>
      <c r="L67" t="str">
        <f>A77</f>
        <v>F9</v>
      </c>
      <c r="M67">
        <f>B77</f>
        <v>3683</v>
      </c>
      <c r="N67" s="8">
        <f t="shared" si="1"/>
        <v>-2.2272691744437941E-3</v>
      </c>
      <c r="O67">
        <f t="shared" si="2"/>
        <v>-8.9090766977751756E-2</v>
      </c>
    </row>
    <row r="68" spans="1:15" x14ac:dyDescent="0.2">
      <c r="A68" t="s">
        <v>77</v>
      </c>
      <c r="B68">
        <v>4035</v>
      </c>
      <c r="K68" t="s">
        <v>45</v>
      </c>
      <c r="L68" t="str">
        <f>A65</f>
        <v>E9</v>
      </c>
      <c r="M68">
        <f>B65</f>
        <v>3643</v>
      </c>
      <c r="N68" s="8">
        <f t="shared" si="1"/>
        <v>-1.3363615046662764E-2</v>
      </c>
      <c r="O68">
        <f t="shared" si="2"/>
        <v>-0.53454460186651054</v>
      </c>
    </row>
    <row r="69" spans="1:15" x14ac:dyDescent="0.2">
      <c r="A69" t="s">
        <v>97</v>
      </c>
      <c r="B69">
        <v>4076</v>
      </c>
      <c r="K69" t="s">
        <v>44</v>
      </c>
      <c r="L69" t="str">
        <f>A53</f>
        <v>D9</v>
      </c>
      <c r="M69">
        <f>B53</f>
        <v>3606</v>
      </c>
      <c r="N69" s="8">
        <f t="shared" si="1"/>
        <v>-2.3664734978465312E-2</v>
      </c>
      <c r="O69">
        <f t="shared" si="2"/>
        <v>-0.94658939913861251</v>
      </c>
    </row>
    <row r="70" spans="1:15" x14ac:dyDescent="0.2">
      <c r="A70" t="s">
        <v>98</v>
      </c>
      <c r="B70">
        <v>5462</v>
      </c>
      <c r="K70" t="s">
        <v>43</v>
      </c>
      <c r="L70" t="str">
        <f>A41</f>
        <v>C9</v>
      </c>
      <c r="M70">
        <f>B41</f>
        <v>3569</v>
      </c>
      <c r="N70" s="8">
        <f t="shared" si="1"/>
        <v>-3.3965854910267858E-2</v>
      </c>
      <c r="O70">
        <f t="shared" si="2"/>
        <v>-1.3586341964107143</v>
      </c>
    </row>
    <row r="71" spans="1:15" x14ac:dyDescent="0.2">
      <c r="A71" t="s">
        <v>99</v>
      </c>
      <c r="B71">
        <v>56928</v>
      </c>
      <c r="K71" t="s">
        <v>42</v>
      </c>
      <c r="L71" t="str">
        <f>A29</f>
        <v>B9</v>
      </c>
      <c r="M71">
        <f>B29</f>
        <v>3575</v>
      </c>
      <c r="N71" s="8">
        <f t="shared" si="1"/>
        <v>-3.2295403029435017E-2</v>
      </c>
      <c r="O71">
        <f t="shared" si="2"/>
        <v>-1.2918161211774006</v>
      </c>
    </row>
    <row r="72" spans="1:15" x14ac:dyDescent="0.2">
      <c r="A72" t="s">
        <v>14</v>
      </c>
      <c r="B72">
        <v>3834</v>
      </c>
      <c r="K72" t="s">
        <v>41</v>
      </c>
      <c r="L72" t="str">
        <f>A17</f>
        <v>A9</v>
      </c>
      <c r="M72">
        <f>B17</f>
        <v>3539</v>
      </c>
      <c r="N72" s="8">
        <f t="shared" si="1"/>
        <v>-4.2318114314432088E-2</v>
      </c>
      <c r="O72">
        <f t="shared" si="2"/>
        <v>-1.6927245725772835</v>
      </c>
    </row>
    <row r="73" spans="1:15" x14ac:dyDescent="0.2">
      <c r="A73" t="s">
        <v>22</v>
      </c>
      <c r="B73">
        <v>3884</v>
      </c>
      <c r="K73" t="s">
        <v>49</v>
      </c>
      <c r="L73" t="str">
        <f>A18</f>
        <v>A10</v>
      </c>
      <c r="M73">
        <f>B18</f>
        <v>3560</v>
      </c>
      <c r="N73" s="8">
        <f t="shared" si="1"/>
        <v>-3.6471532731517126E-2</v>
      </c>
      <c r="O73">
        <f t="shared" si="2"/>
        <v>-1.458861309260685</v>
      </c>
    </row>
    <row r="74" spans="1:15" x14ac:dyDescent="0.2">
      <c r="A74" t="s">
        <v>32</v>
      </c>
      <c r="B74">
        <v>3717</v>
      </c>
      <c r="K74" t="s">
        <v>50</v>
      </c>
      <c r="L74" t="str">
        <f>A30</f>
        <v>B10</v>
      </c>
      <c r="M74">
        <f>B30</f>
        <v>3552</v>
      </c>
      <c r="N74" s="8">
        <f t="shared" ref="N74:N96" si="3">(M74-I$15)/I$16</f>
        <v>-3.8698801905960922E-2</v>
      </c>
      <c r="O74">
        <f t="shared" ref="O74:O96" si="4">N74*40</f>
        <v>-1.5479520762384369</v>
      </c>
    </row>
    <row r="75" spans="1:15" x14ac:dyDescent="0.2">
      <c r="A75" t="s">
        <v>30</v>
      </c>
      <c r="B75">
        <v>3813</v>
      </c>
      <c r="K75" t="s">
        <v>51</v>
      </c>
      <c r="L75" t="str">
        <f>A42</f>
        <v>C10</v>
      </c>
      <c r="M75">
        <f>B42</f>
        <v>3569</v>
      </c>
      <c r="N75" s="8">
        <f t="shared" si="3"/>
        <v>-3.3965854910267858E-2</v>
      </c>
      <c r="O75">
        <f t="shared" si="4"/>
        <v>-1.3586341964107143</v>
      </c>
    </row>
    <row r="76" spans="1:15" x14ac:dyDescent="0.2">
      <c r="A76" t="s">
        <v>46</v>
      </c>
      <c r="B76">
        <v>4580</v>
      </c>
      <c r="K76" t="s">
        <v>52</v>
      </c>
      <c r="L76" t="str">
        <f>A54</f>
        <v>D10</v>
      </c>
      <c r="M76">
        <f>B54</f>
        <v>3612</v>
      </c>
      <c r="N76" s="8">
        <f t="shared" si="3"/>
        <v>-2.1994283097632468E-2</v>
      </c>
      <c r="O76">
        <f t="shared" si="4"/>
        <v>-0.87977132390529866</v>
      </c>
    </row>
    <row r="77" spans="1:15" x14ac:dyDescent="0.2">
      <c r="A77" t="s">
        <v>54</v>
      </c>
      <c r="B77">
        <v>3683</v>
      </c>
      <c r="K77" t="s">
        <v>53</v>
      </c>
      <c r="L77" t="str">
        <f>A66</f>
        <v>E10</v>
      </c>
      <c r="M77">
        <f>B66</f>
        <v>3627</v>
      </c>
      <c r="N77" s="8">
        <f t="shared" si="3"/>
        <v>-1.7818153395550353E-2</v>
      </c>
      <c r="O77">
        <f t="shared" si="4"/>
        <v>-0.71272613582201405</v>
      </c>
    </row>
    <row r="78" spans="1:15" x14ac:dyDescent="0.2">
      <c r="A78" t="s">
        <v>62</v>
      </c>
      <c r="B78">
        <v>3737</v>
      </c>
      <c r="K78" t="s">
        <v>54</v>
      </c>
      <c r="L78" t="str">
        <f>A78</f>
        <v>F10</v>
      </c>
      <c r="M78">
        <f>B78</f>
        <v>3737</v>
      </c>
      <c r="N78" s="8">
        <f t="shared" si="3"/>
        <v>1.2806797753051815E-2</v>
      </c>
      <c r="O78">
        <f t="shared" si="4"/>
        <v>0.51227191012207263</v>
      </c>
    </row>
    <row r="79" spans="1:15" x14ac:dyDescent="0.2">
      <c r="A79" t="s">
        <v>70</v>
      </c>
      <c r="B79">
        <v>17351</v>
      </c>
      <c r="K79" t="s">
        <v>55</v>
      </c>
      <c r="L79" t="str">
        <f>A90</f>
        <v>G10</v>
      </c>
      <c r="M79">
        <f>B90</f>
        <v>4057</v>
      </c>
      <c r="N79" s="8">
        <f t="shared" si="3"/>
        <v>0.10189756473080358</v>
      </c>
      <c r="O79">
        <f t="shared" si="4"/>
        <v>4.0759025892321432</v>
      </c>
    </row>
    <row r="80" spans="1:15" x14ac:dyDescent="0.2">
      <c r="A80" t="s">
        <v>78</v>
      </c>
      <c r="B80">
        <v>4075</v>
      </c>
      <c r="K80" t="s">
        <v>56</v>
      </c>
      <c r="L80" t="str">
        <f>A102</f>
        <v>H10</v>
      </c>
      <c r="M80">
        <f>B102</f>
        <v>4852</v>
      </c>
      <c r="N80" s="8">
        <f t="shared" si="3"/>
        <v>0.32323243894115561</v>
      </c>
      <c r="O80">
        <f t="shared" si="4"/>
        <v>12.929297557646224</v>
      </c>
    </row>
    <row r="81" spans="1:15" x14ac:dyDescent="0.2">
      <c r="A81" t="s">
        <v>100</v>
      </c>
      <c r="B81">
        <v>3691</v>
      </c>
      <c r="K81" t="s">
        <v>64</v>
      </c>
      <c r="L81" t="str">
        <f>A103</f>
        <v>H11</v>
      </c>
      <c r="M81">
        <f>B103</f>
        <v>6510</v>
      </c>
      <c r="N81" s="8">
        <f t="shared" si="3"/>
        <v>0.78483397534463195</v>
      </c>
      <c r="O81">
        <f t="shared" si="4"/>
        <v>31.393359013785279</v>
      </c>
    </row>
    <row r="82" spans="1:15" x14ac:dyDescent="0.2">
      <c r="A82" t="s">
        <v>101</v>
      </c>
      <c r="B82">
        <v>8402</v>
      </c>
      <c r="K82" t="s">
        <v>63</v>
      </c>
      <c r="L82" t="str">
        <f>A91</f>
        <v>G11</v>
      </c>
      <c r="M82">
        <f>B91</f>
        <v>9978</v>
      </c>
      <c r="N82" s="8">
        <f t="shared" si="3"/>
        <v>1.7503551624660167</v>
      </c>
      <c r="O82">
        <f t="shared" si="4"/>
        <v>70.014206498640675</v>
      </c>
    </row>
    <row r="83" spans="1:15" x14ac:dyDescent="0.2">
      <c r="A83" t="s">
        <v>102</v>
      </c>
      <c r="B83">
        <v>44283</v>
      </c>
      <c r="K83" t="s">
        <v>62</v>
      </c>
      <c r="L83" t="str">
        <f>A79</f>
        <v>F11</v>
      </c>
      <c r="M83">
        <f>B79</f>
        <v>17351</v>
      </c>
      <c r="N83" s="8">
        <f t="shared" si="3"/>
        <v>3.8030621153627782</v>
      </c>
      <c r="O83">
        <f t="shared" si="4"/>
        <v>152.12248461451114</v>
      </c>
    </row>
    <row r="84" spans="1:15" x14ac:dyDescent="0.2">
      <c r="A84" t="s">
        <v>15</v>
      </c>
      <c r="B84">
        <v>3656</v>
      </c>
      <c r="K84" t="s">
        <v>61</v>
      </c>
      <c r="L84" t="str">
        <f>A67</f>
        <v>E11</v>
      </c>
      <c r="M84">
        <f>B67</f>
        <v>30964</v>
      </c>
      <c r="N84" s="8">
        <f t="shared" si="3"/>
        <v>7.5930390243256998</v>
      </c>
      <c r="O84">
        <f t="shared" si="4"/>
        <v>303.72156097302798</v>
      </c>
    </row>
    <row r="85" spans="1:15" x14ac:dyDescent="0.2">
      <c r="A85" t="s">
        <v>23</v>
      </c>
      <c r="B85">
        <v>3689</v>
      </c>
      <c r="K85" t="s">
        <v>60</v>
      </c>
      <c r="L85" t="str">
        <f>A55</f>
        <v>D11</v>
      </c>
      <c r="M85">
        <f>B55</f>
        <v>31588</v>
      </c>
      <c r="N85" s="8">
        <f t="shared" si="3"/>
        <v>7.766766019932315</v>
      </c>
      <c r="O85">
        <f t="shared" si="4"/>
        <v>310.67064079729261</v>
      </c>
    </row>
    <row r="86" spans="1:15" x14ac:dyDescent="0.2">
      <c r="A86" t="s">
        <v>31</v>
      </c>
      <c r="B86">
        <v>4475</v>
      </c>
      <c r="K86" t="s">
        <v>59</v>
      </c>
      <c r="L86" t="str">
        <f>A43</f>
        <v>C11</v>
      </c>
      <c r="M86">
        <f>B43</f>
        <v>23154</v>
      </c>
      <c r="N86" s="8">
        <f t="shared" si="3"/>
        <v>5.4186674927749454</v>
      </c>
      <c r="O86">
        <f t="shared" si="4"/>
        <v>216.7466997109978</v>
      </c>
    </row>
    <row r="87" spans="1:15" x14ac:dyDescent="0.2">
      <c r="A87" t="s">
        <v>39</v>
      </c>
      <c r="B87">
        <v>3937</v>
      </c>
      <c r="K87" t="s">
        <v>58</v>
      </c>
      <c r="L87" t="str">
        <f>A31</f>
        <v>B11</v>
      </c>
      <c r="M87">
        <f>B31</f>
        <v>12757</v>
      </c>
      <c r="N87" s="8">
        <f t="shared" si="3"/>
        <v>2.5240527919384297</v>
      </c>
      <c r="O87">
        <f t="shared" si="4"/>
        <v>100.96211167753719</v>
      </c>
    </row>
    <row r="88" spans="1:15" x14ac:dyDescent="0.2">
      <c r="A88" t="s">
        <v>47</v>
      </c>
      <c r="B88">
        <v>4740</v>
      </c>
      <c r="K88" t="s">
        <v>57</v>
      </c>
      <c r="L88" t="str">
        <f>A19</f>
        <v>A11</v>
      </c>
      <c r="M88">
        <f>B19</f>
        <v>7441</v>
      </c>
      <c r="N88" s="8">
        <f t="shared" si="3"/>
        <v>1.0440324255205284</v>
      </c>
      <c r="O88">
        <f t="shared" si="4"/>
        <v>41.761297020821139</v>
      </c>
    </row>
    <row r="89" spans="1:15" x14ac:dyDescent="0.2">
      <c r="A89" t="s">
        <v>55</v>
      </c>
      <c r="B89">
        <v>3774</v>
      </c>
      <c r="K89" t="s">
        <v>65</v>
      </c>
      <c r="L89" t="str">
        <f>A20</f>
        <v>A12</v>
      </c>
      <c r="M89">
        <f>B20</f>
        <v>5634</v>
      </c>
      <c r="N89" s="8">
        <f t="shared" si="3"/>
        <v>0.54094800074303651</v>
      </c>
      <c r="O89">
        <f t="shared" si="4"/>
        <v>21.63792002972146</v>
      </c>
    </row>
    <row r="90" spans="1:15" x14ac:dyDescent="0.2">
      <c r="A90" t="s">
        <v>63</v>
      </c>
      <c r="B90">
        <v>4057</v>
      </c>
      <c r="K90" t="s">
        <v>66</v>
      </c>
      <c r="L90" t="str">
        <f>A32</f>
        <v>B12</v>
      </c>
      <c r="M90">
        <f>B32</f>
        <v>4859</v>
      </c>
      <c r="N90" s="8">
        <f t="shared" si="3"/>
        <v>0.32518129946879393</v>
      </c>
      <c r="O90">
        <f t="shared" si="4"/>
        <v>13.007251978751757</v>
      </c>
    </row>
    <row r="91" spans="1:15" x14ac:dyDescent="0.2">
      <c r="A91" t="s">
        <v>71</v>
      </c>
      <c r="B91">
        <v>9978</v>
      </c>
      <c r="K91" t="s">
        <v>67</v>
      </c>
      <c r="L91" t="str">
        <f>A44</f>
        <v>C12</v>
      </c>
      <c r="M91">
        <f>B44</f>
        <v>4190</v>
      </c>
      <c r="N91" s="8">
        <f t="shared" si="3"/>
        <v>0.13892591475593166</v>
      </c>
      <c r="O91">
        <f t="shared" si="4"/>
        <v>5.5570365902372663</v>
      </c>
    </row>
    <row r="92" spans="1:15" x14ac:dyDescent="0.2">
      <c r="A92" t="s">
        <v>79</v>
      </c>
      <c r="B92">
        <v>3873</v>
      </c>
      <c r="K92" t="s">
        <v>68</v>
      </c>
      <c r="L92" t="str">
        <f>A56</f>
        <v>D12</v>
      </c>
      <c r="M92">
        <f>B56</f>
        <v>4029</v>
      </c>
      <c r="N92" s="8">
        <f t="shared" si="3"/>
        <v>9.4102122620250306E-2</v>
      </c>
      <c r="O92">
        <f t="shared" si="4"/>
        <v>3.7640849048100122</v>
      </c>
    </row>
    <row r="93" spans="1:15" x14ac:dyDescent="0.2">
      <c r="A93" t="s">
        <v>103</v>
      </c>
      <c r="B93">
        <v>3671</v>
      </c>
      <c r="K93" t="s">
        <v>69</v>
      </c>
      <c r="L93" t="str">
        <f>A68</f>
        <v>E12</v>
      </c>
      <c r="M93">
        <f>B68</f>
        <v>4035</v>
      </c>
      <c r="N93" s="8">
        <f t="shared" si="3"/>
        <v>9.5772574501083146E-2</v>
      </c>
      <c r="O93">
        <f t="shared" si="4"/>
        <v>3.8309029800433256</v>
      </c>
    </row>
    <row r="94" spans="1:15" x14ac:dyDescent="0.2">
      <c r="A94" t="s">
        <v>104</v>
      </c>
      <c r="B94">
        <v>14150</v>
      </c>
      <c r="K94" t="s">
        <v>70</v>
      </c>
      <c r="L94" t="str">
        <f>A80</f>
        <v>F12</v>
      </c>
      <c r="M94">
        <f>B80</f>
        <v>4075</v>
      </c>
      <c r="N94" s="8">
        <f t="shared" si="3"/>
        <v>0.10690892037330212</v>
      </c>
      <c r="O94">
        <f t="shared" si="4"/>
        <v>4.2763568149320843</v>
      </c>
    </row>
    <row r="95" spans="1:15" x14ac:dyDescent="0.2">
      <c r="A95" t="s">
        <v>105</v>
      </c>
      <c r="B95">
        <v>22058</v>
      </c>
      <c r="K95" t="s">
        <v>71</v>
      </c>
      <c r="L95" t="str">
        <f>A92</f>
        <v>G12</v>
      </c>
      <c r="M95">
        <f>B92</f>
        <v>3873</v>
      </c>
      <c r="N95" s="8">
        <f t="shared" si="3"/>
        <v>5.0670373718596312E-2</v>
      </c>
      <c r="O95">
        <f t="shared" si="4"/>
        <v>2.0268149487438523</v>
      </c>
    </row>
    <row r="96" spans="1:15" x14ac:dyDescent="0.2">
      <c r="A96" t="s">
        <v>16</v>
      </c>
      <c r="B96">
        <v>3598</v>
      </c>
      <c r="K96" t="s">
        <v>72</v>
      </c>
      <c r="L96" t="str">
        <f>A104</f>
        <v>H12</v>
      </c>
      <c r="M96">
        <f>B104</f>
        <v>3809</v>
      </c>
      <c r="N96" s="8">
        <f t="shared" si="3"/>
        <v>3.2852220323045959E-2</v>
      </c>
      <c r="O96">
        <f t="shared" si="4"/>
        <v>1.3140888129218384</v>
      </c>
    </row>
    <row r="97" spans="1:2" x14ac:dyDescent="0.2">
      <c r="A97" t="s">
        <v>24</v>
      </c>
      <c r="B97">
        <v>3616</v>
      </c>
    </row>
    <row r="98" spans="1:2" x14ac:dyDescent="0.2">
      <c r="A98" t="s">
        <v>33</v>
      </c>
      <c r="B98">
        <v>4113</v>
      </c>
    </row>
    <row r="99" spans="1:2" x14ac:dyDescent="0.2">
      <c r="A99" t="s">
        <v>40</v>
      </c>
      <c r="B99">
        <v>3951</v>
      </c>
    </row>
    <row r="100" spans="1:2" x14ac:dyDescent="0.2">
      <c r="A100" t="s">
        <v>48</v>
      </c>
      <c r="B100">
        <v>4423</v>
      </c>
    </row>
    <row r="101" spans="1:2" x14ac:dyDescent="0.2">
      <c r="A101" t="s">
        <v>56</v>
      </c>
      <c r="B101">
        <v>4061</v>
      </c>
    </row>
    <row r="102" spans="1:2" x14ac:dyDescent="0.2">
      <c r="A102" t="s">
        <v>64</v>
      </c>
      <c r="B102">
        <v>4852</v>
      </c>
    </row>
    <row r="103" spans="1:2" x14ac:dyDescent="0.2">
      <c r="A103" t="s">
        <v>72</v>
      </c>
      <c r="B103">
        <v>6510</v>
      </c>
    </row>
    <row r="104" spans="1:2" x14ac:dyDescent="0.2">
      <c r="A104" t="s">
        <v>80</v>
      </c>
      <c r="B104">
        <v>3809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104"/>
  <sheetViews>
    <sheetView tabSelected="1" topLeftCell="A4" workbookViewId="0">
      <selection activeCell="E8" sqref="E8"/>
    </sheetView>
  </sheetViews>
  <sheetFormatPr defaultRowHeight="12.75" x14ac:dyDescent="0.2"/>
  <cols>
    <col min="11" max="11" width="24.42578125" customWidth="1"/>
    <col min="12" max="12" width="15.85546875" customWidth="1"/>
  </cols>
  <sheetData>
    <row r="1" spans="1:98" x14ac:dyDescent="0.2">
      <c r="B1" t="s">
        <v>120</v>
      </c>
      <c r="C1" t="s">
        <v>82</v>
      </c>
      <c r="D1" t="s">
        <v>83</v>
      </c>
      <c r="E1" t="s">
        <v>84</v>
      </c>
      <c r="F1" t="s">
        <v>9</v>
      </c>
      <c r="G1" t="s">
        <v>17</v>
      </c>
      <c r="H1" t="s">
        <v>25</v>
      </c>
      <c r="I1" t="s">
        <v>34</v>
      </c>
      <c r="J1" t="s">
        <v>41</v>
      </c>
      <c r="K1" t="s">
        <v>49</v>
      </c>
      <c r="L1" t="s">
        <v>57</v>
      </c>
      <c r="M1" t="s">
        <v>65</v>
      </c>
      <c r="N1" t="s">
        <v>73</v>
      </c>
      <c r="O1" t="s">
        <v>85</v>
      </c>
      <c r="P1" t="s">
        <v>86</v>
      </c>
      <c r="Q1" t="s">
        <v>87</v>
      </c>
      <c r="R1" t="s">
        <v>10</v>
      </c>
      <c r="S1" t="s">
        <v>18</v>
      </c>
      <c r="T1" t="s">
        <v>26</v>
      </c>
      <c r="U1" t="s">
        <v>35</v>
      </c>
      <c r="V1" t="s">
        <v>42</v>
      </c>
      <c r="W1" t="s">
        <v>50</v>
      </c>
      <c r="X1" t="s">
        <v>58</v>
      </c>
      <c r="Y1" t="s">
        <v>66</v>
      </c>
      <c r="Z1" t="s">
        <v>74</v>
      </c>
      <c r="AA1" t="s">
        <v>88</v>
      </c>
      <c r="AB1" t="s">
        <v>89</v>
      </c>
      <c r="AC1" t="s">
        <v>90</v>
      </c>
      <c r="AD1" t="s">
        <v>11</v>
      </c>
      <c r="AE1" t="s">
        <v>19</v>
      </c>
      <c r="AF1" t="s">
        <v>27</v>
      </c>
      <c r="AG1" t="s">
        <v>36</v>
      </c>
      <c r="AH1" t="s">
        <v>43</v>
      </c>
      <c r="AI1" t="s">
        <v>51</v>
      </c>
      <c r="AJ1" t="s">
        <v>59</v>
      </c>
      <c r="AK1" t="s">
        <v>67</v>
      </c>
      <c r="AL1" t="s">
        <v>75</v>
      </c>
      <c r="AM1" t="s">
        <v>91</v>
      </c>
      <c r="AN1" t="s">
        <v>92</v>
      </c>
      <c r="AO1" t="s">
        <v>93</v>
      </c>
      <c r="AP1" t="s">
        <v>12</v>
      </c>
      <c r="AQ1" t="s">
        <v>20</v>
      </c>
      <c r="AR1" t="s">
        <v>28</v>
      </c>
      <c r="AS1" t="s">
        <v>37</v>
      </c>
      <c r="AT1" t="s">
        <v>44</v>
      </c>
      <c r="AU1" t="s">
        <v>52</v>
      </c>
      <c r="AV1" t="s">
        <v>60</v>
      </c>
      <c r="AW1" t="s">
        <v>68</v>
      </c>
      <c r="AX1" t="s">
        <v>76</v>
      </c>
      <c r="AY1" t="s">
        <v>94</v>
      </c>
      <c r="AZ1" t="s">
        <v>95</v>
      </c>
      <c r="BA1" t="s">
        <v>96</v>
      </c>
      <c r="BB1" t="s">
        <v>13</v>
      </c>
      <c r="BC1" t="s">
        <v>21</v>
      </c>
      <c r="BD1" t="s">
        <v>29</v>
      </c>
      <c r="BE1" t="s">
        <v>38</v>
      </c>
      <c r="BF1" t="s">
        <v>45</v>
      </c>
      <c r="BG1" t="s">
        <v>53</v>
      </c>
      <c r="BH1" t="s">
        <v>61</v>
      </c>
      <c r="BI1" t="s">
        <v>69</v>
      </c>
      <c r="BJ1" t="s">
        <v>77</v>
      </c>
      <c r="BK1" t="s">
        <v>97</v>
      </c>
      <c r="BL1" t="s">
        <v>98</v>
      </c>
      <c r="BM1" t="s">
        <v>99</v>
      </c>
      <c r="BN1" t="s">
        <v>14</v>
      </c>
      <c r="BO1" t="s">
        <v>22</v>
      </c>
      <c r="BP1" t="s">
        <v>32</v>
      </c>
      <c r="BQ1" t="s">
        <v>30</v>
      </c>
      <c r="BR1" t="s">
        <v>46</v>
      </c>
      <c r="BS1" t="s">
        <v>54</v>
      </c>
      <c r="BT1" t="s">
        <v>62</v>
      </c>
      <c r="BU1" t="s">
        <v>70</v>
      </c>
      <c r="BV1" t="s">
        <v>78</v>
      </c>
      <c r="BW1" t="s">
        <v>100</v>
      </c>
      <c r="BX1" t="s">
        <v>101</v>
      </c>
      <c r="BY1" t="s">
        <v>102</v>
      </c>
      <c r="BZ1" t="s">
        <v>15</v>
      </c>
      <c r="CA1" t="s">
        <v>23</v>
      </c>
      <c r="CB1" t="s">
        <v>31</v>
      </c>
      <c r="CC1" t="s">
        <v>39</v>
      </c>
      <c r="CD1" t="s">
        <v>47</v>
      </c>
      <c r="CE1" t="s">
        <v>55</v>
      </c>
      <c r="CF1" t="s">
        <v>63</v>
      </c>
      <c r="CG1" t="s">
        <v>71</v>
      </c>
      <c r="CH1" t="s">
        <v>79</v>
      </c>
      <c r="CI1" t="s">
        <v>103</v>
      </c>
      <c r="CJ1" t="s">
        <v>104</v>
      </c>
      <c r="CK1" t="s">
        <v>105</v>
      </c>
      <c r="CL1" t="s">
        <v>16</v>
      </c>
      <c r="CM1" t="s">
        <v>24</v>
      </c>
      <c r="CN1" t="s">
        <v>33</v>
      </c>
      <c r="CO1" t="s">
        <v>40</v>
      </c>
      <c r="CP1" t="s">
        <v>48</v>
      </c>
      <c r="CQ1" t="s">
        <v>56</v>
      </c>
      <c r="CR1" t="s">
        <v>64</v>
      </c>
      <c r="CS1" t="s">
        <v>72</v>
      </c>
      <c r="CT1" t="s">
        <v>80</v>
      </c>
    </row>
    <row r="2" spans="1:98" x14ac:dyDescent="0.2">
      <c r="B2">
        <v>1</v>
      </c>
      <c r="C2">
        <v>64994</v>
      </c>
      <c r="D2">
        <v>3636</v>
      </c>
      <c r="E2">
        <v>6211</v>
      </c>
      <c r="F2">
        <v>4981</v>
      </c>
      <c r="G2">
        <v>28299</v>
      </c>
      <c r="H2">
        <v>37702</v>
      </c>
      <c r="I2">
        <v>3639</v>
      </c>
      <c r="J2">
        <v>3591</v>
      </c>
      <c r="K2">
        <v>3630</v>
      </c>
      <c r="L2">
        <v>3668</v>
      </c>
      <c r="M2">
        <v>7544</v>
      </c>
      <c r="N2">
        <v>5734</v>
      </c>
      <c r="O2">
        <v>54470</v>
      </c>
      <c r="P2">
        <v>3653</v>
      </c>
      <c r="Q2">
        <v>8132</v>
      </c>
      <c r="R2">
        <v>4276</v>
      </c>
      <c r="S2">
        <v>13278</v>
      </c>
      <c r="T2">
        <v>25038</v>
      </c>
      <c r="U2">
        <v>3598</v>
      </c>
      <c r="V2">
        <v>3601</v>
      </c>
      <c r="W2">
        <v>3615</v>
      </c>
      <c r="X2">
        <v>3579</v>
      </c>
      <c r="Y2">
        <v>12944</v>
      </c>
      <c r="Z2">
        <v>4951</v>
      </c>
      <c r="AA2">
        <v>33730</v>
      </c>
      <c r="AB2">
        <v>3695</v>
      </c>
      <c r="AC2">
        <v>12888</v>
      </c>
      <c r="AD2">
        <v>4206</v>
      </c>
      <c r="AE2">
        <v>7189</v>
      </c>
      <c r="AF2">
        <v>7204</v>
      </c>
      <c r="AG2">
        <v>3603</v>
      </c>
      <c r="AH2">
        <v>3680</v>
      </c>
      <c r="AI2">
        <v>3605</v>
      </c>
      <c r="AJ2">
        <v>3637</v>
      </c>
      <c r="AK2">
        <v>22335</v>
      </c>
      <c r="AL2">
        <v>4217</v>
      </c>
      <c r="AM2">
        <v>11309</v>
      </c>
      <c r="AN2">
        <v>3844</v>
      </c>
      <c r="AO2">
        <v>25977</v>
      </c>
      <c r="AP2">
        <v>4219</v>
      </c>
      <c r="AQ2">
        <v>5526</v>
      </c>
      <c r="AR2">
        <v>9837</v>
      </c>
      <c r="AS2">
        <v>3709</v>
      </c>
      <c r="AT2">
        <v>3797</v>
      </c>
      <c r="AU2">
        <v>3629</v>
      </c>
      <c r="AV2">
        <v>3635</v>
      </c>
      <c r="AW2">
        <v>30382</v>
      </c>
      <c r="AX2">
        <v>4049</v>
      </c>
      <c r="AY2">
        <v>5210</v>
      </c>
      <c r="AZ2">
        <v>4104</v>
      </c>
      <c r="BA2">
        <v>42444</v>
      </c>
      <c r="BB2">
        <v>4041</v>
      </c>
      <c r="BC2">
        <v>4506</v>
      </c>
      <c r="BD2">
        <v>6461</v>
      </c>
      <c r="BE2">
        <v>3788</v>
      </c>
      <c r="BF2">
        <v>4030</v>
      </c>
      <c r="BG2">
        <v>3673</v>
      </c>
      <c r="BH2">
        <v>3674</v>
      </c>
      <c r="BI2">
        <v>29543</v>
      </c>
      <c r="BJ2">
        <v>4045</v>
      </c>
      <c r="BK2">
        <v>4139</v>
      </c>
      <c r="BL2">
        <v>5674</v>
      </c>
      <c r="BM2">
        <v>56471</v>
      </c>
      <c r="BN2">
        <v>3933</v>
      </c>
      <c r="BO2">
        <v>3914</v>
      </c>
      <c r="BP2">
        <v>3738</v>
      </c>
      <c r="BQ2">
        <v>3836</v>
      </c>
      <c r="BR2">
        <v>4562</v>
      </c>
      <c r="BS2">
        <v>3753</v>
      </c>
      <c r="BT2">
        <v>3741</v>
      </c>
      <c r="BU2">
        <v>17044</v>
      </c>
      <c r="BV2">
        <v>4130</v>
      </c>
      <c r="BW2">
        <v>3797</v>
      </c>
      <c r="BX2">
        <v>8745</v>
      </c>
      <c r="BY2">
        <v>43472</v>
      </c>
      <c r="BZ2">
        <v>3676</v>
      </c>
      <c r="CA2">
        <v>3732</v>
      </c>
      <c r="CB2">
        <v>4566</v>
      </c>
      <c r="CC2">
        <v>3974</v>
      </c>
      <c r="CD2">
        <v>4762</v>
      </c>
      <c r="CE2">
        <v>3817</v>
      </c>
      <c r="CF2">
        <v>4110</v>
      </c>
      <c r="CG2">
        <v>12579</v>
      </c>
      <c r="CH2">
        <v>4122</v>
      </c>
      <c r="CI2">
        <v>3754</v>
      </c>
      <c r="CJ2">
        <v>14200</v>
      </c>
      <c r="CK2">
        <v>21807</v>
      </c>
      <c r="CL2">
        <v>3616</v>
      </c>
      <c r="CM2">
        <v>3669</v>
      </c>
      <c r="CN2">
        <v>4098</v>
      </c>
      <c r="CO2">
        <v>3962</v>
      </c>
      <c r="CP2">
        <v>4429</v>
      </c>
      <c r="CQ2">
        <v>4037</v>
      </c>
      <c r="CR2">
        <v>4869</v>
      </c>
      <c r="CS2">
        <v>6376</v>
      </c>
      <c r="CT2">
        <v>3904</v>
      </c>
    </row>
    <row r="7" spans="1:98" x14ac:dyDescent="0.2">
      <c r="N7" s="1" t="s">
        <v>109</v>
      </c>
    </row>
    <row r="8" spans="1:98" x14ac:dyDescent="0.2">
      <c r="A8" t="s">
        <v>120</v>
      </c>
      <c r="B8">
        <v>1</v>
      </c>
      <c r="G8" t="s">
        <v>0</v>
      </c>
      <c r="H8" t="s">
        <v>1</v>
      </c>
      <c r="I8" t="s">
        <v>2</v>
      </c>
      <c r="K8" t="s">
        <v>107</v>
      </c>
      <c r="L8" t="s">
        <v>1</v>
      </c>
      <c r="M8" t="s">
        <v>2</v>
      </c>
      <c r="N8" t="s">
        <v>3</v>
      </c>
      <c r="O8" t="s">
        <v>118</v>
      </c>
    </row>
    <row r="9" spans="1:98" x14ac:dyDescent="0.2">
      <c r="A9" t="s">
        <v>82</v>
      </c>
      <c r="B9">
        <v>64994</v>
      </c>
      <c r="G9">
        <f>'Plate 1'!G9</f>
        <v>30</v>
      </c>
      <c r="H9" t="str">
        <f t="shared" ref="H9:I9" si="0">A9</f>
        <v>A1</v>
      </c>
      <c r="I9">
        <f t="shared" si="0"/>
        <v>64994</v>
      </c>
      <c r="K9" t="s">
        <v>82</v>
      </c>
      <c r="L9" t="str">
        <f>A10</f>
        <v>A2</v>
      </c>
      <c r="M9">
        <f>B10</f>
        <v>3636</v>
      </c>
      <c r="N9" s="8">
        <f>(M9-I$15)/I$16</f>
        <v>-4.6629348782039622E-2</v>
      </c>
      <c r="O9">
        <f>N9*40</f>
        <v>-1.8651739512815848</v>
      </c>
    </row>
    <row r="10" spans="1:98" x14ac:dyDescent="0.2">
      <c r="A10" t="s">
        <v>83</v>
      </c>
      <c r="B10">
        <v>3636</v>
      </c>
      <c r="G10">
        <f>'Plate 1'!G10</f>
        <v>15</v>
      </c>
      <c r="H10" t="str">
        <f>A21</f>
        <v>B1</v>
      </c>
      <c r="I10">
        <f>B21</f>
        <v>54470</v>
      </c>
      <c r="K10" t="s">
        <v>85</v>
      </c>
      <c r="L10" t="str">
        <f>A22</f>
        <v>B2</v>
      </c>
      <c r="M10">
        <f>B22</f>
        <v>3653</v>
      </c>
      <c r="N10" s="8">
        <f t="shared" ref="N10:N73" si="1">(M10-I$15)/I$16</f>
        <v>-4.1705752947911214E-2</v>
      </c>
      <c r="O10">
        <f t="shared" ref="O10:O73" si="2">N10*40</f>
        <v>-1.6682301179164485</v>
      </c>
    </row>
    <row r="11" spans="1:98" x14ac:dyDescent="0.2">
      <c r="A11" t="s">
        <v>84</v>
      </c>
      <c r="B11">
        <v>6211</v>
      </c>
      <c r="G11">
        <f>'Plate 1'!G11</f>
        <v>7.5</v>
      </c>
      <c r="H11" t="str">
        <f>A33</f>
        <v>C1</v>
      </c>
      <c r="I11">
        <f>B33</f>
        <v>33730</v>
      </c>
      <c r="K11" t="s">
        <v>88</v>
      </c>
      <c r="L11" t="str">
        <f>A34</f>
        <v>C2</v>
      </c>
      <c r="M11">
        <f>B34</f>
        <v>3695</v>
      </c>
      <c r="N11" s="8">
        <f t="shared" si="1"/>
        <v>-2.9541575004770445E-2</v>
      </c>
      <c r="O11">
        <f t="shared" si="2"/>
        <v>-1.1816630001908177</v>
      </c>
    </row>
    <row r="12" spans="1:98" x14ac:dyDescent="0.2">
      <c r="A12" t="s">
        <v>9</v>
      </c>
      <c r="B12">
        <v>4981</v>
      </c>
      <c r="G12">
        <f>'Plate 1'!G12</f>
        <v>1.875</v>
      </c>
      <c r="H12" t="str">
        <f>A45</f>
        <v>D1</v>
      </c>
      <c r="I12">
        <f>B45</f>
        <v>11309</v>
      </c>
      <c r="K12" t="s">
        <v>91</v>
      </c>
      <c r="L12" t="str">
        <f>A46</f>
        <v>D2</v>
      </c>
      <c r="M12">
        <f>B46</f>
        <v>3844</v>
      </c>
      <c r="N12" s="8">
        <f t="shared" si="1"/>
        <v>1.3612294364943245E-2</v>
      </c>
      <c r="O12">
        <f t="shared" si="2"/>
        <v>0.54449177459772979</v>
      </c>
    </row>
    <row r="13" spans="1:98" x14ac:dyDescent="0.2">
      <c r="A13" t="s">
        <v>17</v>
      </c>
      <c r="B13">
        <v>28299</v>
      </c>
      <c r="G13">
        <f>'Plate 1'!G13</f>
        <v>0.46875</v>
      </c>
      <c r="H13" t="str">
        <f>A57</f>
        <v>E1</v>
      </c>
      <c r="I13">
        <f>B57</f>
        <v>5210</v>
      </c>
      <c r="K13" t="s">
        <v>94</v>
      </c>
      <c r="L13" t="str">
        <f>A58</f>
        <v>E2</v>
      </c>
      <c r="M13">
        <f>B58</f>
        <v>4104</v>
      </c>
      <c r="N13" s="8">
        <f t="shared" si="1"/>
        <v>8.8914348298671828E-2</v>
      </c>
      <c r="O13">
        <f t="shared" si="2"/>
        <v>3.5565739319468732</v>
      </c>
    </row>
    <row r="14" spans="1:98" x14ac:dyDescent="0.2">
      <c r="A14" t="s">
        <v>25</v>
      </c>
      <c r="B14">
        <v>37702</v>
      </c>
      <c r="G14">
        <f>'Plate 1'!G14</f>
        <v>0.1171875</v>
      </c>
      <c r="H14" t="str">
        <f>A69</f>
        <v>F1</v>
      </c>
      <c r="I14">
        <f>B69</f>
        <v>4139</v>
      </c>
      <c r="K14" t="s">
        <v>97</v>
      </c>
      <c r="L14" t="str">
        <f>A70</f>
        <v>F2</v>
      </c>
      <c r="M14">
        <f>B70</f>
        <v>5674</v>
      </c>
      <c r="N14" s="8">
        <f t="shared" si="1"/>
        <v>0.54362290474464825</v>
      </c>
      <c r="O14">
        <f t="shared" si="2"/>
        <v>21.744916189785929</v>
      </c>
    </row>
    <row r="15" spans="1:98" x14ac:dyDescent="0.2">
      <c r="A15" t="s">
        <v>34</v>
      </c>
      <c r="B15">
        <v>3639</v>
      </c>
      <c r="G15">
        <f>'Plate 1'!G15</f>
        <v>0</v>
      </c>
      <c r="H15" t="str">
        <f>A81</f>
        <v>G1</v>
      </c>
      <c r="I15">
        <f>B81</f>
        <v>3797</v>
      </c>
      <c r="K15" t="s">
        <v>100</v>
      </c>
      <c r="L15" t="str">
        <f>A82</f>
        <v>G2</v>
      </c>
      <c r="M15">
        <f>B82</f>
        <v>8745</v>
      </c>
      <c r="N15" s="8">
        <f t="shared" si="1"/>
        <v>1.4330560110157271</v>
      </c>
      <c r="O15">
        <f t="shared" si="2"/>
        <v>57.322240440629088</v>
      </c>
    </row>
    <row r="16" spans="1:98" x14ac:dyDescent="0.2">
      <c r="A16" t="s">
        <v>41</v>
      </c>
      <c r="B16">
        <v>3591</v>
      </c>
      <c r="H16" t="s">
        <v>119</v>
      </c>
      <c r="I16">
        <f>SLOPE(I10:I15, G10:G15)</f>
        <v>3452.7610658378503</v>
      </c>
      <c r="K16" t="s">
        <v>103</v>
      </c>
      <c r="L16" t="str">
        <f>A94</f>
        <v>H2</v>
      </c>
      <c r="M16">
        <f>B94</f>
        <v>14200</v>
      </c>
      <c r="N16" s="8">
        <f t="shared" si="1"/>
        <v>3.0129510272022251</v>
      </c>
      <c r="O16">
        <f t="shared" si="2"/>
        <v>120.51804108808901</v>
      </c>
    </row>
    <row r="17" spans="1:15" x14ac:dyDescent="0.2">
      <c r="A17" t="s">
        <v>49</v>
      </c>
      <c r="B17">
        <v>3630</v>
      </c>
      <c r="K17" t="s">
        <v>104</v>
      </c>
      <c r="L17" t="str">
        <f>A95</f>
        <v>H3</v>
      </c>
      <c r="M17">
        <f>B95</f>
        <v>21807</v>
      </c>
      <c r="N17" s="8">
        <f t="shared" si="1"/>
        <v>5.2161153513325074</v>
      </c>
      <c r="O17">
        <f t="shared" si="2"/>
        <v>208.6446140533003</v>
      </c>
    </row>
    <row r="18" spans="1:15" x14ac:dyDescent="0.2">
      <c r="A18" t="s">
        <v>57</v>
      </c>
      <c r="B18">
        <v>3668</v>
      </c>
      <c r="K18" t="s">
        <v>101</v>
      </c>
      <c r="L18" t="str">
        <f>A83</f>
        <v>G3</v>
      </c>
      <c r="M18">
        <f>B83</f>
        <v>43472</v>
      </c>
      <c r="N18" s="8">
        <f t="shared" si="1"/>
        <v>11.490803807002621</v>
      </c>
      <c r="O18">
        <f t="shared" si="2"/>
        <v>459.63215228010483</v>
      </c>
    </row>
    <row r="19" spans="1:15" x14ac:dyDescent="0.2">
      <c r="A19" t="s">
        <v>65</v>
      </c>
      <c r="B19">
        <v>7544</v>
      </c>
      <c r="K19" t="s">
        <v>98</v>
      </c>
      <c r="L19" t="str">
        <f>A71</f>
        <v>F3</v>
      </c>
      <c r="M19">
        <f>B71</f>
        <v>56471</v>
      </c>
      <c r="N19" s="8">
        <f t="shared" si="1"/>
        <v>15.255616880404691</v>
      </c>
      <c r="O19">
        <f t="shared" si="2"/>
        <v>610.22467521618762</v>
      </c>
    </row>
    <row r="20" spans="1:15" x14ac:dyDescent="0.2">
      <c r="A20" t="s">
        <v>73</v>
      </c>
      <c r="B20">
        <v>5734</v>
      </c>
      <c r="K20" t="s">
        <v>95</v>
      </c>
      <c r="L20" t="str">
        <f>A59</f>
        <v>E3</v>
      </c>
      <c r="M20">
        <f>B59</f>
        <v>42444</v>
      </c>
      <c r="N20" s="8">
        <f t="shared" si="1"/>
        <v>11.193071070680034</v>
      </c>
      <c r="O20">
        <f t="shared" si="2"/>
        <v>447.72284282720136</v>
      </c>
    </row>
    <row r="21" spans="1:15" x14ac:dyDescent="0.2">
      <c r="A21" t="s">
        <v>85</v>
      </c>
      <c r="B21">
        <v>54470</v>
      </c>
      <c r="K21" t="s">
        <v>92</v>
      </c>
      <c r="L21" t="str">
        <f>A47</f>
        <v>D3</v>
      </c>
      <c r="M21">
        <f>B47</f>
        <v>25977</v>
      </c>
      <c r="N21" s="8">
        <f t="shared" si="1"/>
        <v>6.4238444471157692</v>
      </c>
      <c r="O21">
        <f t="shared" si="2"/>
        <v>256.95377788463077</v>
      </c>
    </row>
    <row r="22" spans="1:15" x14ac:dyDescent="0.2">
      <c r="A22" t="s">
        <v>86</v>
      </c>
      <c r="B22">
        <v>3653</v>
      </c>
      <c r="K22" t="s">
        <v>89</v>
      </c>
      <c r="L22" t="str">
        <f>A35</f>
        <v>C3</v>
      </c>
      <c r="M22">
        <f>B35</f>
        <v>12888</v>
      </c>
      <c r="N22" s="8">
        <f t="shared" si="1"/>
        <v>2.6329652781212562</v>
      </c>
      <c r="O22">
        <f t="shared" si="2"/>
        <v>105.31861112485025</v>
      </c>
    </row>
    <row r="23" spans="1:15" x14ac:dyDescent="0.2">
      <c r="A23" t="s">
        <v>87</v>
      </c>
      <c r="B23">
        <v>8132</v>
      </c>
      <c r="K23" t="s">
        <v>86</v>
      </c>
      <c r="L23" t="str">
        <f>A23</f>
        <v>B3</v>
      </c>
      <c r="M23">
        <f>B23</f>
        <v>8132</v>
      </c>
      <c r="N23" s="8">
        <f t="shared" si="1"/>
        <v>1.255516937702744</v>
      </c>
      <c r="O23">
        <f t="shared" si="2"/>
        <v>50.220677508109759</v>
      </c>
    </row>
    <row r="24" spans="1:15" x14ac:dyDescent="0.2">
      <c r="A24" t="s">
        <v>10</v>
      </c>
      <c r="B24">
        <v>4276</v>
      </c>
      <c r="K24" t="s">
        <v>83</v>
      </c>
      <c r="L24" t="str">
        <f>A11</f>
        <v>A3</v>
      </c>
      <c r="M24">
        <f>B11</f>
        <v>6211</v>
      </c>
      <c r="N24" s="8">
        <f t="shared" si="1"/>
        <v>0.69915060844623389</v>
      </c>
      <c r="O24">
        <f t="shared" si="2"/>
        <v>27.966024337849355</v>
      </c>
    </row>
    <row r="25" spans="1:15" x14ac:dyDescent="0.2">
      <c r="A25" t="s">
        <v>18</v>
      </c>
      <c r="B25">
        <v>13278</v>
      </c>
      <c r="K25" t="s">
        <v>84</v>
      </c>
      <c r="L25" t="str">
        <f>A12</f>
        <v>A4</v>
      </c>
      <c r="M25">
        <f>B12</f>
        <v>4981</v>
      </c>
      <c r="N25" s="8">
        <f t="shared" si="1"/>
        <v>0.34291396868282553</v>
      </c>
      <c r="O25">
        <f t="shared" si="2"/>
        <v>13.716558747313021</v>
      </c>
    </row>
    <row r="26" spans="1:15" x14ac:dyDescent="0.2">
      <c r="A26" t="s">
        <v>26</v>
      </c>
      <c r="B26">
        <v>25038</v>
      </c>
      <c r="K26" t="s">
        <v>87</v>
      </c>
      <c r="L26" t="str">
        <f>A24</f>
        <v>B4</v>
      </c>
      <c r="M26">
        <f>B24</f>
        <v>4276</v>
      </c>
      <c r="N26" s="8">
        <f t="shared" si="1"/>
        <v>0.13872955320867689</v>
      </c>
      <c r="O26">
        <f t="shared" si="2"/>
        <v>5.5491821283470752</v>
      </c>
    </row>
    <row r="27" spans="1:15" x14ac:dyDescent="0.2">
      <c r="A27" t="s">
        <v>35</v>
      </c>
      <c r="B27">
        <v>3598</v>
      </c>
      <c r="K27" t="s">
        <v>90</v>
      </c>
      <c r="L27" t="str">
        <f>A36</f>
        <v>C4</v>
      </c>
      <c r="M27">
        <f>B36</f>
        <v>4206</v>
      </c>
      <c r="N27" s="8">
        <f t="shared" si="1"/>
        <v>0.11845592330344228</v>
      </c>
      <c r="O27">
        <f t="shared" si="2"/>
        <v>4.7382369321376911</v>
      </c>
    </row>
    <row r="28" spans="1:15" x14ac:dyDescent="0.2">
      <c r="A28" t="s">
        <v>42</v>
      </c>
      <c r="B28">
        <v>3601</v>
      </c>
      <c r="K28" t="s">
        <v>93</v>
      </c>
      <c r="L28" t="str">
        <f>A48</f>
        <v>D4</v>
      </c>
      <c r="M28">
        <f>B48</f>
        <v>4219</v>
      </c>
      <c r="N28" s="8">
        <f t="shared" si="1"/>
        <v>0.1222210260001287</v>
      </c>
      <c r="O28">
        <f t="shared" si="2"/>
        <v>4.8888410400051479</v>
      </c>
    </row>
    <row r="29" spans="1:15" x14ac:dyDescent="0.2">
      <c r="A29" t="s">
        <v>50</v>
      </c>
      <c r="B29">
        <v>3615</v>
      </c>
      <c r="K29" t="s">
        <v>96</v>
      </c>
      <c r="L29" t="str">
        <f>A60</f>
        <v>E4</v>
      </c>
      <c r="M29">
        <f>B60</f>
        <v>4041</v>
      </c>
      <c r="N29" s="8">
        <f t="shared" si="1"/>
        <v>7.0668081383960676E-2</v>
      </c>
      <c r="O29">
        <f t="shared" si="2"/>
        <v>2.8267232553584272</v>
      </c>
    </row>
    <row r="30" spans="1:15" x14ac:dyDescent="0.2">
      <c r="A30" t="s">
        <v>58</v>
      </c>
      <c r="B30">
        <v>3579</v>
      </c>
      <c r="K30" t="s">
        <v>99</v>
      </c>
      <c r="L30" t="str">
        <f>A72</f>
        <v>F4</v>
      </c>
      <c r="M30">
        <f>B72</f>
        <v>3933</v>
      </c>
      <c r="N30" s="8">
        <f t="shared" si="1"/>
        <v>3.9388766673027258E-2</v>
      </c>
      <c r="O30">
        <f t="shared" si="2"/>
        <v>1.5755506669210904</v>
      </c>
    </row>
    <row r="31" spans="1:15" x14ac:dyDescent="0.2">
      <c r="A31" t="s">
        <v>66</v>
      </c>
      <c r="B31">
        <v>12944</v>
      </c>
      <c r="K31" t="s">
        <v>102</v>
      </c>
      <c r="L31" t="str">
        <f>A84</f>
        <v>G4</v>
      </c>
      <c r="M31">
        <f>B84</f>
        <v>3676</v>
      </c>
      <c r="N31" s="8">
        <f t="shared" si="1"/>
        <v>-3.5044417407619842E-2</v>
      </c>
      <c r="O31">
        <f t="shared" si="2"/>
        <v>-1.4017766963047937</v>
      </c>
    </row>
    <row r="32" spans="1:15" x14ac:dyDescent="0.2">
      <c r="A32" t="s">
        <v>74</v>
      </c>
      <c r="B32">
        <v>4951</v>
      </c>
      <c r="K32" t="s">
        <v>105</v>
      </c>
      <c r="L32" t="str">
        <f>A96</f>
        <v>H4</v>
      </c>
      <c r="M32">
        <f>B96</f>
        <v>3616</v>
      </c>
      <c r="N32" s="8">
        <f t="shared" si="1"/>
        <v>-5.2421814469249518E-2</v>
      </c>
      <c r="O32">
        <f t="shared" si="2"/>
        <v>-2.0968725787699807</v>
      </c>
    </row>
    <row r="33" spans="1:15" x14ac:dyDescent="0.2">
      <c r="A33" t="s">
        <v>88</v>
      </c>
      <c r="B33">
        <v>33730</v>
      </c>
      <c r="K33" t="s">
        <v>16</v>
      </c>
      <c r="L33" t="str">
        <f>A97</f>
        <v>H5</v>
      </c>
      <c r="M33">
        <f>B97</f>
        <v>3669</v>
      </c>
      <c r="N33" s="8">
        <f t="shared" si="1"/>
        <v>-3.7071780398143302E-2</v>
      </c>
      <c r="O33">
        <f t="shared" si="2"/>
        <v>-1.482871215925732</v>
      </c>
    </row>
    <row r="34" spans="1:15" x14ac:dyDescent="0.2">
      <c r="A34" t="s">
        <v>89</v>
      </c>
      <c r="B34">
        <v>3695</v>
      </c>
      <c r="K34" t="s">
        <v>15</v>
      </c>
      <c r="L34" t="str">
        <f>A85</f>
        <v>G5</v>
      </c>
      <c r="M34">
        <f>B85</f>
        <v>3732</v>
      </c>
      <c r="N34" s="8">
        <f t="shared" si="1"/>
        <v>-1.8825513483432147E-2</v>
      </c>
      <c r="O34">
        <f t="shared" si="2"/>
        <v>-0.75302053933728585</v>
      </c>
    </row>
    <row r="35" spans="1:15" x14ac:dyDescent="0.2">
      <c r="A35" t="s">
        <v>90</v>
      </c>
      <c r="B35">
        <v>12888</v>
      </c>
      <c r="K35" t="s">
        <v>14</v>
      </c>
      <c r="L35" t="str">
        <f>A73</f>
        <v>F5</v>
      </c>
      <c r="M35">
        <f>B73</f>
        <v>3914</v>
      </c>
      <c r="N35" s="8">
        <f t="shared" si="1"/>
        <v>3.3885924270177864E-2</v>
      </c>
      <c r="O35">
        <f t="shared" si="2"/>
        <v>1.3554369708071146</v>
      </c>
    </row>
    <row r="36" spans="1:15" x14ac:dyDescent="0.2">
      <c r="A36" t="s">
        <v>11</v>
      </c>
      <c r="B36">
        <v>4206</v>
      </c>
      <c r="K36" t="s">
        <v>13</v>
      </c>
      <c r="L36" t="str">
        <f>A61</f>
        <v>E5</v>
      </c>
      <c r="M36">
        <f>B61</f>
        <v>4506</v>
      </c>
      <c r="N36" s="8">
        <f t="shared" si="1"/>
        <v>0.20534290861159063</v>
      </c>
      <c r="O36">
        <f t="shared" si="2"/>
        <v>8.2137163444636254</v>
      </c>
    </row>
    <row r="37" spans="1:15" x14ac:dyDescent="0.2">
      <c r="A37" t="s">
        <v>19</v>
      </c>
      <c r="B37">
        <v>7189</v>
      </c>
      <c r="K37" t="s">
        <v>12</v>
      </c>
      <c r="L37" t="str">
        <f>A49</f>
        <v>D5</v>
      </c>
      <c r="M37">
        <f>B49</f>
        <v>5526</v>
      </c>
      <c r="N37" s="8">
        <f t="shared" si="1"/>
        <v>0.50075865865929514</v>
      </c>
      <c r="O37">
        <f t="shared" si="2"/>
        <v>20.030346346371807</v>
      </c>
    </row>
    <row r="38" spans="1:15" x14ac:dyDescent="0.2">
      <c r="A38" t="s">
        <v>27</v>
      </c>
      <c r="B38">
        <v>7204</v>
      </c>
      <c r="K38" t="s">
        <v>11</v>
      </c>
      <c r="L38" t="str">
        <f>A37</f>
        <v>C5</v>
      </c>
      <c r="M38">
        <f>B37</f>
        <v>7189</v>
      </c>
      <c r="N38" s="8">
        <f t="shared" si="1"/>
        <v>0.98240218055079753</v>
      </c>
      <c r="O38">
        <f t="shared" si="2"/>
        <v>39.2960872220319</v>
      </c>
    </row>
    <row r="39" spans="1:15" x14ac:dyDescent="0.2">
      <c r="A39" t="s">
        <v>36</v>
      </c>
      <c r="B39">
        <v>3603</v>
      </c>
      <c r="K39" t="s">
        <v>10</v>
      </c>
      <c r="L39" t="str">
        <f>A25</f>
        <v>B5</v>
      </c>
      <c r="M39">
        <f>B25</f>
        <v>13278</v>
      </c>
      <c r="N39" s="8">
        <f t="shared" si="1"/>
        <v>2.7459183590218488</v>
      </c>
      <c r="O39">
        <f t="shared" si="2"/>
        <v>109.83673436087395</v>
      </c>
    </row>
    <row r="40" spans="1:15" x14ac:dyDescent="0.2">
      <c r="A40" t="s">
        <v>43</v>
      </c>
      <c r="B40">
        <v>3680</v>
      </c>
      <c r="K40" t="s">
        <v>9</v>
      </c>
      <c r="L40" t="str">
        <f>A13</f>
        <v>A5</v>
      </c>
      <c r="M40">
        <f>B13</f>
        <v>28299</v>
      </c>
      <c r="N40" s="8">
        <f t="shared" si="1"/>
        <v>7.096349713400838</v>
      </c>
      <c r="O40">
        <f t="shared" si="2"/>
        <v>283.85398853603351</v>
      </c>
    </row>
    <row r="41" spans="1:15" x14ac:dyDescent="0.2">
      <c r="A41" t="s">
        <v>51</v>
      </c>
      <c r="B41">
        <v>3605</v>
      </c>
      <c r="K41" t="s">
        <v>17</v>
      </c>
      <c r="L41" t="str">
        <f>A14</f>
        <v>A6</v>
      </c>
      <c r="M41">
        <f>B14</f>
        <v>37702</v>
      </c>
      <c r="N41" s="8">
        <f t="shared" si="1"/>
        <v>9.8196774562425677</v>
      </c>
      <c r="O41">
        <f t="shared" si="2"/>
        <v>392.78709824970269</v>
      </c>
    </row>
    <row r="42" spans="1:15" x14ac:dyDescent="0.2">
      <c r="A42" t="s">
        <v>59</v>
      </c>
      <c r="B42">
        <v>3637</v>
      </c>
      <c r="K42" t="s">
        <v>18</v>
      </c>
      <c r="L42" t="str">
        <f>A26</f>
        <v>B6</v>
      </c>
      <c r="M42">
        <f>B26</f>
        <v>25038</v>
      </c>
      <c r="N42" s="8">
        <f t="shared" si="1"/>
        <v>6.1518881831012653</v>
      </c>
      <c r="O42">
        <f t="shared" si="2"/>
        <v>246.0755273240506</v>
      </c>
    </row>
    <row r="43" spans="1:15" x14ac:dyDescent="0.2">
      <c r="A43" t="s">
        <v>67</v>
      </c>
      <c r="B43">
        <v>22335</v>
      </c>
      <c r="K43" t="s">
        <v>19</v>
      </c>
      <c r="L43" t="str">
        <f>A38</f>
        <v>C6</v>
      </c>
      <c r="M43">
        <f>B38</f>
        <v>7204</v>
      </c>
      <c r="N43" s="8">
        <f t="shared" si="1"/>
        <v>0.98674652981620492</v>
      </c>
      <c r="O43">
        <f t="shared" si="2"/>
        <v>39.469861192648196</v>
      </c>
    </row>
    <row r="44" spans="1:15" x14ac:dyDescent="0.2">
      <c r="A44" t="s">
        <v>75</v>
      </c>
      <c r="B44">
        <v>4217</v>
      </c>
      <c r="K44" t="s">
        <v>20</v>
      </c>
      <c r="L44" t="str">
        <f>A50</f>
        <v>D6</v>
      </c>
      <c r="M44">
        <f>B50</f>
        <v>9837</v>
      </c>
      <c r="N44" s="8">
        <f t="shared" si="1"/>
        <v>1.7493246375373872</v>
      </c>
      <c r="O44">
        <f t="shared" si="2"/>
        <v>69.972985501495486</v>
      </c>
    </row>
    <row r="45" spans="1:15" x14ac:dyDescent="0.2">
      <c r="A45" t="s">
        <v>91</v>
      </c>
      <c r="B45">
        <v>11309</v>
      </c>
      <c r="K45" t="s">
        <v>21</v>
      </c>
      <c r="L45" t="str">
        <f>A62</f>
        <v>E6</v>
      </c>
      <c r="M45">
        <f>B62</f>
        <v>6461</v>
      </c>
      <c r="N45" s="8">
        <f t="shared" si="1"/>
        <v>0.7715564295363575</v>
      </c>
      <c r="O45">
        <f t="shared" si="2"/>
        <v>30.8622571814543</v>
      </c>
    </row>
    <row r="46" spans="1:15" x14ac:dyDescent="0.2">
      <c r="A46" t="s">
        <v>92</v>
      </c>
      <c r="B46">
        <v>3844</v>
      </c>
      <c r="K46" t="s">
        <v>22</v>
      </c>
      <c r="L46" t="str">
        <f>A74</f>
        <v>F6</v>
      </c>
      <c r="M46">
        <f>B74</f>
        <v>3738</v>
      </c>
      <c r="N46" s="8">
        <f t="shared" si="1"/>
        <v>-1.708777377726918E-2</v>
      </c>
      <c r="O46">
        <f t="shared" si="2"/>
        <v>-0.6835109510907672</v>
      </c>
    </row>
    <row r="47" spans="1:15" x14ac:dyDescent="0.2">
      <c r="A47" t="s">
        <v>93</v>
      </c>
      <c r="B47">
        <v>25977</v>
      </c>
      <c r="K47" t="s">
        <v>23</v>
      </c>
      <c r="L47" t="str">
        <f>A86</f>
        <v>G6</v>
      </c>
      <c r="M47">
        <f>B86</f>
        <v>4566</v>
      </c>
      <c r="N47" s="8">
        <f t="shared" si="1"/>
        <v>0.22272030567322032</v>
      </c>
      <c r="O47">
        <f t="shared" si="2"/>
        <v>8.9088122269288128</v>
      </c>
    </row>
    <row r="48" spans="1:15" x14ac:dyDescent="0.2">
      <c r="A48" t="s">
        <v>12</v>
      </c>
      <c r="B48">
        <v>4219</v>
      </c>
      <c r="K48" t="s">
        <v>24</v>
      </c>
      <c r="L48" t="str">
        <f>A98</f>
        <v>H6</v>
      </c>
      <c r="M48">
        <f>B98</f>
        <v>4098</v>
      </c>
      <c r="N48" s="8">
        <f t="shared" si="1"/>
        <v>8.7176608592508864E-2</v>
      </c>
      <c r="O48">
        <f t="shared" si="2"/>
        <v>3.4870643437003546</v>
      </c>
    </row>
    <row r="49" spans="1:15" x14ac:dyDescent="0.2">
      <c r="A49" t="s">
        <v>20</v>
      </c>
      <c r="B49">
        <v>5526</v>
      </c>
      <c r="K49" t="s">
        <v>33</v>
      </c>
      <c r="L49" t="str">
        <f>A99</f>
        <v>H7</v>
      </c>
      <c r="M49">
        <f>B99</f>
        <v>3962</v>
      </c>
      <c r="N49" s="8">
        <f t="shared" si="1"/>
        <v>4.77878419194816E-2</v>
      </c>
      <c r="O49">
        <f t="shared" si="2"/>
        <v>1.911513676779264</v>
      </c>
    </row>
    <row r="50" spans="1:15" x14ac:dyDescent="0.2">
      <c r="A50" t="s">
        <v>28</v>
      </c>
      <c r="B50">
        <v>9837</v>
      </c>
      <c r="K50" t="s">
        <v>31</v>
      </c>
      <c r="L50" t="str">
        <f>A87</f>
        <v>G7</v>
      </c>
      <c r="M50">
        <f>B87</f>
        <v>3974</v>
      </c>
      <c r="N50" s="8">
        <f t="shared" si="1"/>
        <v>5.126332133180754E-2</v>
      </c>
      <c r="O50">
        <f t="shared" si="2"/>
        <v>2.0505328532723017</v>
      </c>
    </row>
    <row r="51" spans="1:15" x14ac:dyDescent="0.2">
      <c r="A51" t="s">
        <v>37</v>
      </c>
      <c r="B51">
        <v>3709</v>
      </c>
      <c r="K51" t="s">
        <v>32</v>
      </c>
      <c r="L51" t="str">
        <f>A75</f>
        <v>F7</v>
      </c>
      <c r="M51">
        <f>B75</f>
        <v>3836</v>
      </c>
      <c r="N51" s="8">
        <f t="shared" si="1"/>
        <v>1.1295308090059289E-2</v>
      </c>
      <c r="O51">
        <f t="shared" si="2"/>
        <v>0.45181232360237156</v>
      </c>
    </row>
    <row r="52" spans="1:15" x14ac:dyDescent="0.2">
      <c r="A52" t="s">
        <v>44</v>
      </c>
      <c r="B52">
        <v>3797</v>
      </c>
      <c r="K52" t="s">
        <v>29</v>
      </c>
      <c r="L52" t="str">
        <f>A63</f>
        <v>E7</v>
      </c>
      <c r="M52">
        <f>B63</f>
        <v>3788</v>
      </c>
      <c r="N52" s="8">
        <f t="shared" si="1"/>
        <v>-2.6066095592444508E-3</v>
      </c>
      <c r="O52">
        <f t="shared" si="2"/>
        <v>-0.10426438236977803</v>
      </c>
    </row>
    <row r="53" spans="1:15" x14ac:dyDescent="0.2">
      <c r="A53" t="s">
        <v>52</v>
      </c>
      <c r="B53">
        <v>3629</v>
      </c>
      <c r="K53" t="s">
        <v>28</v>
      </c>
      <c r="L53" t="str">
        <f>A51</f>
        <v>D7</v>
      </c>
      <c r="M53">
        <f>B51</f>
        <v>3709</v>
      </c>
      <c r="N53" s="8">
        <f t="shared" si="1"/>
        <v>-2.5486849023723522E-2</v>
      </c>
      <c r="O53">
        <f t="shared" si="2"/>
        <v>-1.0194739609489409</v>
      </c>
    </row>
    <row r="54" spans="1:15" x14ac:dyDescent="0.2">
      <c r="A54" t="s">
        <v>60</v>
      </c>
      <c r="B54">
        <v>3635</v>
      </c>
      <c r="K54" t="s">
        <v>27</v>
      </c>
      <c r="L54" t="str">
        <f>A39</f>
        <v>C7</v>
      </c>
      <c r="M54">
        <f>B39</f>
        <v>3603</v>
      </c>
      <c r="N54" s="8">
        <f t="shared" si="1"/>
        <v>-5.6186917165935941E-2</v>
      </c>
      <c r="O54">
        <f t="shared" si="2"/>
        <v>-2.2474766866374378</v>
      </c>
    </row>
    <row r="55" spans="1:15" x14ac:dyDescent="0.2">
      <c r="A55" t="s">
        <v>68</v>
      </c>
      <c r="B55">
        <v>30382</v>
      </c>
      <c r="K55" t="s">
        <v>26</v>
      </c>
      <c r="L55" t="str">
        <f>A27</f>
        <v>B7</v>
      </c>
      <c r="M55">
        <f>B27</f>
        <v>3598</v>
      </c>
      <c r="N55" s="8">
        <f t="shared" si="1"/>
        <v>-5.7635033587738416E-2</v>
      </c>
      <c r="O55">
        <f t="shared" si="2"/>
        <v>-2.3054013435095366</v>
      </c>
    </row>
    <row r="56" spans="1:15" x14ac:dyDescent="0.2">
      <c r="A56" t="s">
        <v>76</v>
      </c>
      <c r="B56">
        <v>4049</v>
      </c>
      <c r="K56" t="s">
        <v>25</v>
      </c>
      <c r="L56" t="str">
        <f>A15</f>
        <v>A7</v>
      </c>
      <c r="M56">
        <f>B15</f>
        <v>3639</v>
      </c>
      <c r="N56" s="8">
        <f t="shared" si="1"/>
        <v>-4.576047892895814E-2</v>
      </c>
      <c r="O56">
        <f t="shared" si="2"/>
        <v>-1.8304191571583255</v>
      </c>
    </row>
    <row r="57" spans="1:15" x14ac:dyDescent="0.2">
      <c r="A57" t="s">
        <v>94</v>
      </c>
      <c r="B57">
        <v>5210</v>
      </c>
      <c r="K57" t="s">
        <v>34</v>
      </c>
      <c r="L57" t="str">
        <f>A16</f>
        <v>A8</v>
      </c>
      <c r="M57">
        <f>B16</f>
        <v>3591</v>
      </c>
      <c r="N57" s="8">
        <f t="shared" si="1"/>
        <v>-5.9662396578261882E-2</v>
      </c>
      <c r="O57">
        <f t="shared" si="2"/>
        <v>-2.3864958631304751</v>
      </c>
    </row>
    <row r="58" spans="1:15" x14ac:dyDescent="0.2">
      <c r="A58" t="s">
        <v>95</v>
      </c>
      <c r="B58">
        <v>4104</v>
      </c>
      <c r="K58" t="s">
        <v>35</v>
      </c>
      <c r="L58" t="str">
        <f>A28</f>
        <v>B8</v>
      </c>
      <c r="M58">
        <f>B28</f>
        <v>3601</v>
      </c>
      <c r="N58" s="8">
        <f t="shared" si="1"/>
        <v>-5.6766163734656934E-2</v>
      </c>
      <c r="O58">
        <f t="shared" si="2"/>
        <v>-2.2706465493862775</v>
      </c>
    </row>
    <row r="59" spans="1:15" x14ac:dyDescent="0.2">
      <c r="A59" t="s">
        <v>96</v>
      </c>
      <c r="B59">
        <v>42444</v>
      </c>
      <c r="K59" t="s">
        <v>36</v>
      </c>
      <c r="L59" t="str">
        <f>A40</f>
        <v>C8</v>
      </c>
      <c r="M59">
        <f>B40</f>
        <v>3680</v>
      </c>
      <c r="N59" s="8">
        <f t="shared" si="1"/>
        <v>-3.3885924270177864E-2</v>
      </c>
      <c r="O59">
        <f t="shared" si="2"/>
        <v>-1.3554369708071146</v>
      </c>
    </row>
    <row r="60" spans="1:15" x14ac:dyDescent="0.2">
      <c r="A60" t="s">
        <v>13</v>
      </c>
      <c r="B60">
        <v>4041</v>
      </c>
      <c r="K60" t="s">
        <v>37</v>
      </c>
      <c r="L60" t="str">
        <f>A52</f>
        <v>D8</v>
      </c>
      <c r="M60">
        <f>B52</f>
        <v>3797</v>
      </c>
      <c r="N60" s="8">
        <f t="shared" si="1"/>
        <v>0</v>
      </c>
      <c r="O60">
        <f t="shared" si="2"/>
        <v>0</v>
      </c>
    </row>
    <row r="61" spans="1:15" x14ac:dyDescent="0.2">
      <c r="A61" t="s">
        <v>21</v>
      </c>
      <c r="B61">
        <v>4506</v>
      </c>
      <c r="K61" t="s">
        <v>38</v>
      </c>
      <c r="L61" t="str">
        <f>A64</f>
        <v>E8</v>
      </c>
      <c r="M61">
        <f>B64</f>
        <v>4030</v>
      </c>
      <c r="N61" s="8">
        <f t="shared" si="1"/>
        <v>6.7482225255995232E-2</v>
      </c>
      <c r="O61">
        <f t="shared" si="2"/>
        <v>2.6992890102398093</v>
      </c>
    </row>
    <row r="62" spans="1:15" x14ac:dyDescent="0.2">
      <c r="A62" t="s">
        <v>29</v>
      </c>
      <c r="B62">
        <v>6461</v>
      </c>
      <c r="K62" t="s">
        <v>30</v>
      </c>
      <c r="L62" t="str">
        <f>A76</f>
        <v>F8</v>
      </c>
      <c r="M62">
        <f>B76</f>
        <v>4562</v>
      </c>
      <c r="N62" s="8">
        <f t="shared" si="1"/>
        <v>0.22156181253577834</v>
      </c>
      <c r="O62">
        <f t="shared" si="2"/>
        <v>8.8624725014311334</v>
      </c>
    </row>
    <row r="63" spans="1:15" x14ac:dyDescent="0.2">
      <c r="A63" t="s">
        <v>38</v>
      </c>
      <c r="B63">
        <v>3788</v>
      </c>
      <c r="K63" t="s">
        <v>39</v>
      </c>
      <c r="L63" t="str">
        <f>A88</f>
        <v>G8</v>
      </c>
      <c r="M63">
        <f>B88</f>
        <v>4762</v>
      </c>
      <c r="N63" s="8">
        <f t="shared" si="1"/>
        <v>0.27948646940787725</v>
      </c>
      <c r="O63">
        <f t="shared" si="2"/>
        <v>11.179458776315091</v>
      </c>
    </row>
    <row r="64" spans="1:15" x14ac:dyDescent="0.2">
      <c r="A64" t="s">
        <v>45</v>
      </c>
      <c r="B64">
        <v>4030</v>
      </c>
      <c r="K64" t="s">
        <v>40</v>
      </c>
      <c r="L64" t="str">
        <f>A100</f>
        <v>H8</v>
      </c>
      <c r="M64">
        <f>B100</f>
        <v>4429</v>
      </c>
      <c r="N64" s="8">
        <f t="shared" si="1"/>
        <v>0.18304191571583256</v>
      </c>
      <c r="O64">
        <f t="shared" si="2"/>
        <v>7.3216766286333019</v>
      </c>
    </row>
    <row r="65" spans="1:15" x14ac:dyDescent="0.2">
      <c r="A65" t="s">
        <v>53</v>
      </c>
      <c r="B65">
        <v>3673</v>
      </c>
      <c r="K65" t="s">
        <v>48</v>
      </c>
      <c r="L65" t="str">
        <f>A101</f>
        <v>H9</v>
      </c>
      <c r="M65">
        <f>B101</f>
        <v>4037</v>
      </c>
      <c r="N65" s="8">
        <f t="shared" si="1"/>
        <v>6.9509588246518692E-2</v>
      </c>
      <c r="O65">
        <f t="shared" si="2"/>
        <v>2.7803835298607478</v>
      </c>
    </row>
    <row r="66" spans="1:15" x14ac:dyDescent="0.2">
      <c r="A66" t="s">
        <v>61</v>
      </c>
      <c r="B66">
        <v>3674</v>
      </c>
      <c r="K66" t="s">
        <v>47</v>
      </c>
      <c r="L66" t="str">
        <f>A89</f>
        <v>G9</v>
      </c>
      <c r="M66">
        <f>B89</f>
        <v>3817</v>
      </c>
      <c r="N66" s="8">
        <f t="shared" si="1"/>
        <v>5.7924656872098915E-3</v>
      </c>
      <c r="O66">
        <f t="shared" si="2"/>
        <v>0.23169862748839565</v>
      </c>
    </row>
    <row r="67" spans="1:15" x14ac:dyDescent="0.2">
      <c r="A67" t="s">
        <v>69</v>
      </c>
      <c r="B67">
        <v>29543</v>
      </c>
      <c r="K67" t="s">
        <v>46</v>
      </c>
      <c r="L67" t="str">
        <f>A77</f>
        <v>F9</v>
      </c>
      <c r="M67">
        <f>B77</f>
        <v>3753</v>
      </c>
      <c r="N67" s="8">
        <f t="shared" si="1"/>
        <v>-1.2743424511861761E-2</v>
      </c>
      <c r="O67">
        <f t="shared" si="2"/>
        <v>-0.50973698047447047</v>
      </c>
    </row>
    <row r="68" spans="1:15" x14ac:dyDescent="0.2">
      <c r="A68" t="s">
        <v>77</v>
      </c>
      <c r="B68">
        <v>4045</v>
      </c>
      <c r="K68" t="s">
        <v>45</v>
      </c>
      <c r="L68" t="str">
        <f>A65</f>
        <v>E9</v>
      </c>
      <c r="M68">
        <f>B65</f>
        <v>3673</v>
      </c>
      <c r="N68" s="8">
        <f t="shared" si="1"/>
        <v>-3.5913287260701324E-2</v>
      </c>
      <c r="O68">
        <f t="shared" si="2"/>
        <v>-1.4365314904280528</v>
      </c>
    </row>
    <row r="69" spans="1:15" x14ac:dyDescent="0.2">
      <c r="A69" t="s">
        <v>97</v>
      </c>
      <c r="B69">
        <v>4139</v>
      </c>
      <c r="K69" t="s">
        <v>44</v>
      </c>
      <c r="L69" t="str">
        <f>A53</f>
        <v>D9</v>
      </c>
      <c r="M69">
        <f>B53</f>
        <v>3629</v>
      </c>
      <c r="N69" s="8">
        <f t="shared" si="1"/>
        <v>-4.8656711772563088E-2</v>
      </c>
      <c r="O69">
        <f t="shared" si="2"/>
        <v>-1.9462684709025235</v>
      </c>
    </row>
    <row r="70" spans="1:15" x14ac:dyDescent="0.2">
      <c r="A70" t="s">
        <v>98</v>
      </c>
      <c r="B70">
        <v>5674</v>
      </c>
      <c r="K70" t="s">
        <v>43</v>
      </c>
      <c r="L70" t="str">
        <f>A41</f>
        <v>C9</v>
      </c>
      <c r="M70">
        <f>B41</f>
        <v>3605</v>
      </c>
      <c r="N70" s="8">
        <f t="shared" si="1"/>
        <v>-5.5607670597214956E-2</v>
      </c>
      <c r="O70">
        <f t="shared" si="2"/>
        <v>-2.2243068238885981</v>
      </c>
    </row>
    <row r="71" spans="1:15" x14ac:dyDescent="0.2">
      <c r="A71" t="s">
        <v>99</v>
      </c>
      <c r="B71">
        <v>56471</v>
      </c>
      <c r="K71" t="s">
        <v>42</v>
      </c>
      <c r="L71" t="str">
        <f>A29</f>
        <v>B9</v>
      </c>
      <c r="M71">
        <f>B29</f>
        <v>3615</v>
      </c>
      <c r="N71" s="8">
        <f t="shared" si="1"/>
        <v>-5.2711437753610008E-2</v>
      </c>
      <c r="O71">
        <f t="shared" si="2"/>
        <v>-2.1084575101444001</v>
      </c>
    </row>
    <row r="72" spans="1:15" x14ac:dyDescent="0.2">
      <c r="A72" t="s">
        <v>14</v>
      </c>
      <c r="B72">
        <v>3933</v>
      </c>
      <c r="K72" t="s">
        <v>41</v>
      </c>
      <c r="L72" t="str">
        <f>A17</f>
        <v>A9</v>
      </c>
      <c r="M72">
        <f>B17</f>
        <v>3630</v>
      </c>
      <c r="N72" s="8">
        <f t="shared" si="1"/>
        <v>-4.8367088488202592E-2</v>
      </c>
      <c r="O72">
        <f t="shared" si="2"/>
        <v>-1.9346835395281037</v>
      </c>
    </row>
    <row r="73" spans="1:15" x14ac:dyDescent="0.2">
      <c r="A73" t="s">
        <v>22</v>
      </c>
      <c r="B73">
        <v>3914</v>
      </c>
      <c r="K73" t="s">
        <v>49</v>
      </c>
      <c r="L73" t="str">
        <f>A18</f>
        <v>A10</v>
      </c>
      <c r="M73">
        <f>B18</f>
        <v>3668</v>
      </c>
      <c r="N73" s="8">
        <f t="shared" si="1"/>
        <v>-3.7361403682503798E-2</v>
      </c>
      <c r="O73">
        <f t="shared" si="2"/>
        <v>-1.4944561473001519</v>
      </c>
    </row>
    <row r="74" spans="1:15" x14ac:dyDescent="0.2">
      <c r="A74" t="s">
        <v>32</v>
      </c>
      <c r="B74">
        <v>3738</v>
      </c>
      <c r="K74" t="s">
        <v>50</v>
      </c>
      <c r="L74" t="str">
        <f>A30</f>
        <v>B10</v>
      </c>
      <c r="M74">
        <f>B30</f>
        <v>3579</v>
      </c>
      <c r="N74" s="8">
        <f t="shared" ref="N74:N96" si="3">(M74-I$15)/I$16</f>
        <v>-6.3137875990587816E-2</v>
      </c>
      <c r="O74">
        <f t="shared" ref="O74:O96" si="4">N74*40</f>
        <v>-2.5255150396235129</v>
      </c>
    </row>
    <row r="75" spans="1:15" x14ac:dyDescent="0.2">
      <c r="A75" t="s">
        <v>30</v>
      </c>
      <c r="B75">
        <v>3836</v>
      </c>
      <c r="K75" t="s">
        <v>51</v>
      </c>
      <c r="L75" t="str">
        <f>A42</f>
        <v>C10</v>
      </c>
      <c r="M75">
        <f>B42</f>
        <v>3637</v>
      </c>
      <c r="N75" s="8">
        <f t="shared" si="3"/>
        <v>-4.6339725497679132E-2</v>
      </c>
      <c r="O75">
        <f t="shared" si="4"/>
        <v>-1.8535890199071652</v>
      </c>
    </row>
    <row r="76" spans="1:15" x14ac:dyDescent="0.2">
      <c r="A76" t="s">
        <v>46</v>
      </c>
      <c r="B76">
        <v>4562</v>
      </c>
      <c r="K76" t="s">
        <v>52</v>
      </c>
      <c r="L76" t="str">
        <f>A54</f>
        <v>D10</v>
      </c>
      <c r="M76">
        <f>B54</f>
        <v>3635</v>
      </c>
      <c r="N76" s="8">
        <f t="shared" si="3"/>
        <v>-4.6918972066400118E-2</v>
      </c>
      <c r="O76">
        <f t="shared" si="4"/>
        <v>-1.8767588826560047</v>
      </c>
    </row>
    <row r="77" spans="1:15" x14ac:dyDescent="0.2">
      <c r="A77" t="s">
        <v>54</v>
      </c>
      <c r="B77">
        <v>3753</v>
      </c>
      <c r="K77" t="s">
        <v>53</v>
      </c>
      <c r="L77" t="str">
        <f>A66</f>
        <v>E10</v>
      </c>
      <c r="M77">
        <f>B66</f>
        <v>3674</v>
      </c>
      <c r="N77" s="8">
        <f t="shared" si="3"/>
        <v>-3.5623663976340827E-2</v>
      </c>
      <c r="O77">
        <f t="shared" si="4"/>
        <v>-1.424946559053633</v>
      </c>
    </row>
    <row r="78" spans="1:15" x14ac:dyDescent="0.2">
      <c r="A78" t="s">
        <v>62</v>
      </c>
      <c r="B78">
        <v>3741</v>
      </c>
      <c r="K78" t="s">
        <v>54</v>
      </c>
      <c r="L78" t="str">
        <f>A78</f>
        <v>F10</v>
      </c>
      <c r="M78">
        <f>B78</f>
        <v>3741</v>
      </c>
      <c r="N78" s="8">
        <f t="shared" si="3"/>
        <v>-1.6218903924187695E-2</v>
      </c>
      <c r="O78">
        <f t="shared" si="4"/>
        <v>-0.64875615696750777</v>
      </c>
    </row>
    <row r="79" spans="1:15" x14ac:dyDescent="0.2">
      <c r="A79" t="s">
        <v>70</v>
      </c>
      <c r="B79">
        <v>17044</v>
      </c>
      <c r="K79" t="s">
        <v>55</v>
      </c>
      <c r="L79" t="str">
        <f>A90</f>
        <v>G10</v>
      </c>
      <c r="M79">
        <f>B90</f>
        <v>4110</v>
      </c>
      <c r="N79" s="8">
        <f t="shared" si="3"/>
        <v>9.0652088004834791E-2</v>
      </c>
      <c r="O79">
        <f t="shared" si="4"/>
        <v>3.6260835201933919</v>
      </c>
    </row>
    <row r="80" spans="1:15" x14ac:dyDescent="0.2">
      <c r="A80" t="s">
        <v>78</v>
      </c>
      <c r="B80">
        <v>4130</v>
      </c>
      <c r="K80" t="s">
        <v>56</v>
      </c>
      <c r="L80" t="str">
        <f>A102</f>
        <v>H10</v>
      </c>
      <c r="M80">
        <f>B102</f>
        <v>4869</v>
      </c>
      <c r="N80" s="8">
        <f t="shared" si="3"/>
        <v>0.31047616083445018</v>
      </c>
      <c r="O80">
        <f t="shared" si="4"/>
        <v>12.419046433378007</v>
      </c>
    </row>
    <row r="81" spans="1:15" x14ac:dyDescent="0.2">
      <c r="A81" t="s">
        <v>100</v>
      </c>
      <c r="B81">
        <v>3797</v>
      </c>
      <c r="K81" t="s">
        <v>64</v>
      </c>
      <c r="L81" t="str">
        <f>A103</f>
        <v>H11</v>
      </c>
      <c r="M81">
        <f>B103</f>
        <v>6376</v>
      </c>
      <c r="N81" s="8">
        <f t="shared" si="3"/>
        <v>0.74693845036571549</v>
      </c>
      <c r="O81">
        <f t="shared" si="4"/>
        <v>29.87753801462862</v>
      </c>
    </row>
    <row r="82" spans="1:15" x14ac:dyDescent="0.2">
      <c r="A82" t="s">
        <v>101</v>
      </c>
      <c r="B82">
        <v>8745</v>
      </c>
      <c r="K82" t="s">
        <v>63</v>
      </c>
      <c r="L82" t="str">
        <f>A91</f>
        <v>G11</v>
      </c>
      <c r="M82">
        <f>B91</f>
        <v>12579</v>
      </c>
      <c r="N82" s="8">
        <f t="shared" si="3"/>
        <v>2.5434716832538631</v>
      </c>
      <c r="O82">
        <f t="shared" si="4"/>
        <v>101.73886733015452</v>
      </c>
    </row>
    <row r="83" spans="1:15" x14ac:dyDescent="0.2">
      <c r="A83" t="s">
        <v>102</v>
      </c>
      <c r="B83">
        <v>43472</v>
      </c>
      <c r="K83" t="s">
        <v>62</v>
      </c>
      <c r="L83" t="str">
        <f>A79</f>
        <v>F11</v>
      </c>
      <c r="M83">
        <f>B79</f>
        <v>17044</v>
      </c>
      <c r="N83" s="8">
        <f t="shared" si="3"/>
        <v>3.8366396479234712</v>
      </c>
      <c r="O83">
        <f t="shared" si="4"/>
        <v>153.46558591693883</v>
      </c>
    </row>
    <row r="84" spans="1:15" x14ac:dyDescent="0.2">
      <c r="A84" t="s">
        <v>15</v>
      </c>
      <c r="B84">
        <v>3676</v>
      </c>
      <c r="K84" t="s">
        <v>61</v>
      </c>
      <c r="L84" t="str">
        <f>A67</f>
        <v>E11</v>
      </c>
      <c r="M84">
        <f>B67</f>
        <v>29543</v>
      </c>
      <c r="N84" s="8">
        <f t="shared" si="3"/>
        <v>7.4566410791452933</v>
      </c>
      <c r="O84">
        <f t="shared" si="4"/>
        <v>298.26564316581175</v>
      </c>
    </row>
    <row r="85" spans="1:15" x14ac:dyDescent="0.2">
      <c r="A85" t="s">
        <v>23</v>
      </c>
      <c r="B85">
        <v>3732</v>
      </c>
      <c r="K85" t="s">
        <v>60</v>
      </c>
      <c r="L85" t="str">
        <f>A55</f>
        <v>D11</v>
      </c>
      <c r="M85">
        <f>B55</f>
        <v>30382</v>
      </c>
      <c r="N85" s="8">
        <f t="shared" si="3"/>
        <v>7.6996350147237482</v>
      </c>
      <c r="O85">
        <f t="shared" si="4"/>
        <v>307.98540058894991</v>
      </c>
    </row>
    <row r="86" spans="1:15" x14ac:dyDescent="0.2">
      <c r="A86" t="s">
        <v>31</v>
      </c>
      <c r="B86">
        <v>4566</v>
      </c>
      <c r="K86" t="s">
        <v>59</v>
      </c>
      <c r="L86" t="str">
        <f>A43</f>
        <v>C11</v>
      </c>
      <c r="M86">
        <f>B43</f>
        <v>22335</v>
      </c>
      <c r="N86" s="8">
        <f t="shared" si="3"/>
        <v>5.3690364454748485</v>
      </c>
      <c r="O86">
        <f t="shared" si="4"/>
        <v>214.76145781899393</v>
      </c>
    </row>
    <row r="87" spans="1:15" x14ac:dyDescent="0.2">
      <c r="A87" t="s">
        <v>39</v>
      </c>
      <c r="B87">
        <v>3974</v>
      </c>
      <c r="K87" t="s">
        <v>58</v>
      </c>
      <c r="L87" t="str">
        <f>A31</f>
        <v>B11</v>
      </c>
      <c r="M87">
        <f>B31</f>
        <v>12944</v>
      </c>
      <c r="N87" s="8">
        <f t="shared" si="3"/>
        <v>2.6491841820454436</v>
      </c>
      <c r="O87">
        <f t="shared" si="4"/>
        <v>105.96736728181774</v>
      </c>
    </row>
    <row r="88" spans="1:15" x14ac:dyDescent="0.2">
      <c r="A88" t="s">
        <v>47</v>
      </c>
      <c r="B88">
        <v>4762</v>
      </c>
      <c r="K88" t="s">
        <v>57</v>
      </c>
      <c r="L88" t="str">
        <f>A19</f>
        <v>A11</v>
      </c>
      <c r="M88">
        <f>B19</f>
        <v>7544</v>
      </c>
      <c r="N88" s="8">
        <f t="shared" si="3"/>
        <v>1.0852184464987731</v>
      </c>
      <c r="O88">
        <f t="shared" si="4"/>
        <v>43.408737859950925</v>
      </c>
    </row>
    <row r="89" spans="1:15" x14ac:dyDescent="0.2">
      <c r="A89" t="s">
        <v>55</v>
      </c>
      <c r="B89">
        <v>3817</v>
      </c>
      <c r="K89" t="s">
        <v>65</v>
      </c>
      <c r="L89" t="str">
        <f>A20</f>
        <v>A12</v>
      </c>
      <c r="M89">
        <f>B20</f>
        <v>5734</v>
      </c>
      <c r="N89" s="8">
        <f t="shared" si="3"/>
        <v>0.56100030180627791</v>
      </c>
      <c r="O89">
        <f t="shared" si="4"/>
        <v>22.440012072251115</v>
      </c>
    </row>
    <row r="90" spans="1:15" x14ac:dyDescent="0.2">
      <c r="A90" t="s">
        <v>63</v>
      </c>
      <c r="B90">
        <v>4110</v>
      </c>
      <c r="K90" t="s">
        <v>66</v>
      </c>
      <c r="L90" t="str">
        <f>A32</f>
        <v>B12</v>
      </c>
      <c r="M90">
        <f>B32</f>
        <v>4951</v>
      </c>
      <c r="N90" s="8">
        <f t="shared" si="3"/>
        <v>0.3342252701520107</v>
      </c>
      <c r="O90">
        <f t="shared" si="4"/>
        <v>13.369010806080428</v>
      </c>
    </row>
    <row r="91" spans="1:15" x14ac:dyDescent="0.2">
      <c r="A91" t="s">
        <v>71</v>
      </c>
      <c r="B91">
        <v>12579</v>
      </c>
      <c r="K91" t="s">
        <v>67</v>
      </c>
      <c r="L91" t="str">
        <f>A44</f>
        <v>C12</v>
      </c>
      <c r="M91">
        <f>B44</f>
        <v>4217</v>
      </c>
      <c r="N91" s="8">
        <f t="shared" si="3"/>
        <v>0.12164177943140772</v>
      </c>
      <c r="O91">
        <f t="shared" si="4"/>
        <v>4.865671177256309</v>
      </c>
    </row>
    <row r="92" spans="1:15" x14ac:dyDescent="0.2">
      <c r="A92" t="s">
        <v>79</v>
      </c>
      <c r="B92">
        <v>4122</v>
      </c>
      <c r="K92" t="s">
        <v>68</v>
      </c>
      <c r="L92" t="str">
        <f>A56</f>
        <v>D12</v>
      </c>
      <c r="M92">
        <f>B56</f>
        <v>4049</v>
      </c>
      <c r="N92" s="8">
        <f t="shared" si="3"/>
        <v>7.2985067658844632E-2</v>
      </c>
      <c r="O92">
        <f t="shared" si="4"/>
        <v>2.9194027063537851</v>
      </c>
    </row>
    <row r="93" spans="1:15" x14ac:dyDescent="0.2">
      <c r="A93" t="s">
        <v>103</v>
      </c>
      <c r="B93">
        <v>3754</v>
      </c>
      <c r="K93" t="s">
        <v>69</v>
      </c>
      <c r="L93" t="str">
        <f>A68</f>
        <v>E12</v>
      </c>
      <c r="M93">
        <f>B68</f>
        <v>4045</v>
      </c>
      <c r="N93" s="8">
        <f t="shared" si="3"/>
        <v>7.1826574521402647E-2</v>
      </c>
      <c r="O93">
        <f t="shared" si="4"/>
        <v>2.8730629808561057</v>
      </c>
    </row>
    <row r="94" spans="1:15" x14ac:dyDescent="0.2">
      <c r="A94" t="s">
        <v>104</v>
      </c>
      <c r="B94">
        <v>14200</v>
      </c>
      <c r="K94" t="s">
        <v>70</v>
      </c>
      <c r="L94" t="str">
        <f>A80</f>
        <v>F12</v>
      </c>
      <c r="M94">
        <f>B80</f>
        <v>4130</v>
      </c>
      <c r="N94" s="8">
        <f t="shared" si="3"/>
        <v>9.6444553692044688E-2</v>
      </c>
      <c r="O94">
        <f t="shared" si="4"/>
        <v>3.8577821476817875</v>
      </c>
    </row>
    <row r="95" spans="1:15" x14ac:dyDescent="0.2">
      <c r="A95" t="s">
        <v>105</v>
      </c>
      <c r="B95">
        <v>21807</v>
      </c>
      <c r="K95" t="s">
        <v>71</v>
      </c>
      <c r="L95" t="str">
        <f>A92</f>
        <v>G12</v>
      </c>
      <c r="M95">
        <f>B92</f>
        <v>4122</v>
      </c>
      <c r="N95" s="8">
        <f t="shared" si="3"/>
        <v>9.4127567417160732E-2</v>
      </c>
      <c r="O95">
        <f t="shared" si="4"/>
        <v>3.7651026966864292</v>
      </c>
    </row>
    <row r="96" spans="1:15" x14ac:dyDescent="0.2">
      <c r="A96" t="s">
        <v>16</v>
      </c>
      <c r="B96">
        <v>3616</v>
      </c>
      <c r="K96" t="s">
        <v>72</v>
      </c>
      <c r="L96" t="str">
        <f>A104</f>
        <v>H12</v>
      </c>
      <c r="M96">
        <f>B104</f>
        <v>3904</v>
      </c>
      <c r="N96" s="8">
        <f t="shared" si="3"/>
        <v>3.0989691426572919E-2</v>
      </c>
      <c r="O96">
        <f t="shared" si="4"/>
        <v>1.2395876570629167</v>
      </c>
    </row>
    <row r="97" spans="1:2" x14ac:dyDescent="0.2">
      <c r="A97" t="s">
        <v>24</v>
      </c>
      <c r="B97">
        <v>3669</v>
      </c>
    </row>
    <row r="98" spans="1:2" x14ac:dyDescent="0.2">
      <c r="A98" t="s">
        <v>33</v>
      </c>
      <c r="B98">
        <v>4098</v>
      </c>
    </row>
    <row r="99" spans="1:2" x14ac:dyDescent="0.2">
      <c r="A99" t="s">
        <v>40</v>
      </c>
      <c r="B99">
        <v>3962</v>
      </c>
    </row>
    <row r="100" spans="1:2" x14ac:dyDescent="0.2">
      <c r="A100" t="s">
        <v>48</v>
      </c>
      <c r="B100">
        <v>4429</v>
      </c>
    </row>
    <row r="101" spans="1:2" x14ac:dyDescent="0.2">
      <c r="A101" t="s">
        <v>56</v>
      </c>
      <c r="B101">
        <v>4037</v>
      </c>
    </row>
    <row r="102" spans="1:2" x14ac:dyDescent="0.2">
      <c r="A102" t="s">
        <v>64</v>
      </c>
      <c r="B102">
        <v>4869</v>
      </c>
    </row>
    <row r="103" spans="1:2" x14ac:dyDescent="0.2">
      <c r="A103" t="s">
        <v>72</v>
      </c>
      <c r="B103">
        <v>6376</v>
      </c>
    </row>
    <row r="104" spans="1:2" x14ac:dyDescent="0.2">
      <c r="A104" t="s">
        <v>80</v>
      </c>
      <c r="B104">
        <v>3904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9"/>
  <sheetViews>
    <sheetView topLeftCell="H1" workbookViewId="0">
      <selection activeCell="N25" sqref="N25"/>
    </sheetView>
  </sheetViews>
  <sheetFormatPr defaultRowHeight="12.75" x14ac:dyDescent="0.2"/>
  <cols>
    <col min="2" max="2" width="15.42578125" customWidth="1"/>
    <col min="3" max="3" width="13.140625" style="2" customWidth="1"/>
    <col min="4" max="6" width="10.140625" customWidth="1"/>
    <col min="7" max="8" width="14.7109375" customWidth="1"/>
    <col min="9" max="9" width="15.28515625" bestFit="1" customWidth="1"/>
    <col min="10" max="10" width="15.7109375" bestFit="1" customWidth="1"/>
    <col min="11" max="11" width="12" bestFit="1" customWidth="1"/>
    <col min="12" max="12" width="15.140625" bestFit="1" customWidth="1"/>
  </cols>
  <sheetData>
    <row r="1" spans="1:15" x14ac:dyDescent="0.2">
      <c r="A1" t="s">
        <v>108</v>
      </c>
      <c r="B1" t="s">
        <v>106</v>
      </c>
      <c r="C1" s="2" t="s">
        <v>81</v>
      </c>
      <c r="D1" t="s">
        <v>5</v>
      </c>
      <c r="E1" t="s">
        <v>6</v>
      </c>
      <c r="F1" t="s">
        <v>7</v>
      </c>
      <c r="G1" t="s">
        <v>8</v>
      </c>
      <c r="H1" t="s">
        <v>4</v>
      </c>
      <c r="I1" s="3" t="s">
        <v>117</v>
      </c>
      <c r="J1" s="3" t="s">
        <v>111</v>
      </c>
      <c r="K1" s="3" t="s">
        <v>112</v>
      </c>
      <c r="L1" s="3" t="s">
        <v>113</v>
      </c>
      <c r="M1" s="13"/>
      <c r="N1" s="14"/>
      <c r="O1" s="14"/>
    </row>
    <row r="2" spans="1:15" x14ac:dyDescent="0.2">
      <c r="A2" s="7">
        <v>1</v>
      </c>
      <c r="B2" s="7" t="s">
        <v>82</v>
      </c>
      <c r="C2" s="7" t="s">
        <v>83</v>
      </c>
      <c r="D2" s="7">
        <f>'Plate 1'!N9</f>
        <v>-2.7951393063895272E-2</v>
      </c>
      <c r="E2" s="7">
        <f>'Plate 2'!N9</f>
        <v>-4.0090845139988292E-2</v>
      </c>
      <c r="F2" s="7">
        <f>'Plate 3'!N9</f>
        <v>-4.6629348782039622E-2</v>
      </c>
      <c r="G2" s="7">
        <f>AVERAGE(D2:F2)</f>
        <v>-3.8223862328641063E-2</v>
      </c>
      <c r="H2" s="7">
        <f>STDEV(D2:F2)</f>
        <v>9.4779072619244065E-3</v>
      </c>
      <c r="I2" s="7">
        <f>G2*40</f>
        <v>-1.5289544931456425</v>
      </c>
      <c r="L2" s="9" t="s">
        <v>116</v>
      </c>
      <c r="M2" s="3"/>
      <c r="N2" s="3"/>
      <c r="O2" s="3"/>
    </row>
    <row r="3" spans="1:15" x14ac:dyDescent="0.2">
      <c r="A3" s="7">
        <v>2</v>
      </c>
      <c r="B3" s="7" t="s">
        <v>85</v>
      </c>
      <c r="C3" s="7" t="s">
        <v>86</v>
      </c>
      <c r="D3" s="7">
        <f>'Plate 1'!N10</f>
        <v>-2.6833337341339462E-2</v>
      </c>
      <c r="E3" s="7">
        <f>'Plate 2'!N10</f>
        <v>-3.6471532731517126E-2</v>
      </c>
      <c r="F3" s="7">
        <f>'Plate 3'!N10</f>
        <v>-4.1705752947911214E-2</v>
      </c>
      <c r="G3" s="7">
        <f t="shared" ref="G3:G66" si="0">AVERAGE(D3:F3)</f>
        <v>-3.5003541006922601E-2</v>
      </c>
      <c r="H3" s="7">
        <f t="shared" ref="H3:H66" si="1">STDEV(D3:F3)</f>
        <v>7.5440994340781661E-3</v>
      </c>
      <c r="I3" s="7">
        <f t="shared" ref="I3:I66" si="2">G3*40</f>
        <v>-1.400141640276904</v>
      </c>
      <c r="M3" s="3"/>
      <c r="N3" s="10"/>
      <c r="O3" s="11"/>
    </row>
    <row r="4" spans="1:15" x14ac:dyDescent="0.2">
      <c r="A4" s="7">
        <v>3</v>
      </c>
      <c r="B4" s="7" t="s">
        <v>88</v>
      </c>
      <c r="C4" s="7" t="s">
        <v>89</v>
      </c>
      <c r="D4" s="7">
        <f>'Plate 1'!N11</f>
        <v>-2.2361114451116219E-3</v>
      </c>
      <c r="E4" s="7">
        <f>'Plate 2'!N11</f>
        <v>-1.6704518808328454E-2</v>
      </c>
      <c r="F4" s="7">
        <f>'Plate 3'!N11</f>
        <v>-2.9541575004770445E-2</v>
      </c>
      <c r="G4" s="7">
        <f t="shared" si="0"/>
        <v>-1.6160735086070174E-2</v>
      </c>
      <c r="H4" s="7">
        <f t="shared" si="1"/>
        <v>1.3660851386513536E-2</v>
      </c>
      <c r="I4" s="7">
        <f t="shared" si="2"/>
        <v>-0.64642940344280697</v>
      </c>
      <c r="M4" s="3"/>
      <c r="N4" s="10"/>
      <c r="O4" s="11"/>
    </row>
    <row r="5" spans="1:15" x14ac:dyDescent="0.2">
      <c r="A5" s="7">
        <v>4</v>
      </c>
      <c r="B5" s="7" t="s">
        <v>91</v>
      </c>
      <c r="C5" s="7" t="s">
        <v>92</v>
      </c>
      <c r="D5" s="7">
        <f>'Plate 1'!N12</f>
        <v>2.5156253757505746E-2</v>
      </c>
      <c r="E5" s="7">
        <f>'Plate 2'!N12</f>
        <v>1.3642023693468239E-2</v>
      </c>
      <c r="F5" s="7">
        <f>'Plate 3'!N12</f>
        <v>1.3612294364943245E-2</v>
      </c>
      <c r="G5" s="7">
        <f t="shared" si="0"/>
        <v>1.7470190605305743E-2</v>
      </c>
      <c r="H5" s="7">
        <f t="shared" si="1"/>
        <v>6.6563425424889747E-3</v>
      </c>
      <c r="I5" s="7">
        <f t="shared" si="2"/>
        <v>0.69880762421222975</v>
      </c>
      <c r="M5" s="3"/>
      <c r="N5" s="10"/>
      <c r="O5" s="11"/>
    </row>
    <row r="6" spans="1:15" x14ac:dyDescent="0.2">
      <c r="A6" s="7">
        <v>5</v>
      </c>
      <c r="B6" s="7" t="s">
        <v>94</v>
      </c>
      <c r="C6" s="7" t="s">
        <v>95</v>
      </c>
      <c r="D6" s="7">
        <f>'Plate 1'!N13</f>
        <v>0.10314064040577356</v>
      </c>
      <c r="E6" s="7">
        <f>'Plate 2'!N13</f>
        <v>9.2431670739417451E-2</v>
      </c>
      <c r="F6" s="7">
        <f>'Plate 3'!N13</f>
        <v>8.8914348298671828E-2</v>
      </c>
      <c r="G6" s="7">
        <f t="shared" si="0"/>
        <v>9.4828886481287622E-2</v>
      </c>
      <c r="H6" s="7">
        <f t="shared" si="1"/>
        <v>7.4099142548310799E-3</v>
      </c>
      <c r="I6" s="7">
        <f t="shared" si="2"/>
        <v>3.7931554592515049</v>
      </c>
      <c r="M6" s="12"/>
      <c r="N6" s="10"/>
      <c r="O6" s="11"/>
    </row>
    <row r="7" spans="1:15" x14ac:dyDescent="0.2">
      <c r="A7" s="7">
        <v>6</v>
      </c>
      <c r="B7" s="7" t="s">
        <v>97</v>
      </c>
      <c r="C7" s="7" t="s">
        <v>98</v>
      </c>
      <c r="D7" s="7">
        <f>'Plate 1'!N14</f>
        <v>0.51738028561270144</v>
      </c>
      <c r="E7" s="7">
        <f>'Plate 2'!N14</f>
        <v>0.49306171349249489</v>
      </c>
      <c r="F7" s="7">
        <f>'Plate 3'!N14</f>
        <v>0.54362290474464825</v>
      </c>
      <c r="G7" s="7">
        <f t="shared" si="0"/>
        <v>0.51802163461661488</v>
      </c>
      <c r="H7" s="7">
        <f t="shared" si="1"/>
        <v>2.5286696336568423E-2</v>
      </c>
      <c r="I7" s="7">
        <f t="shared" si="2"/>
        <v>20.720865384664595</v>
      </c>
      <c r="M7" s="3"/>
      <c r="N7" s="10"/>
      <c r="O7" s="11"/>
    </row>
    <row r="8" spans="1:15" x14ac:dyDescent="0.2">
      <c r="A8" s="7">
        <v>7</v>
      </c>
      <c r="B8" s="7" t="s">
        <v>100</v>
      </c>
      <c r="C8" s="7" t="s">
        <v>101</v>
      </c>
      <c r="D8" s="7">
        <f>'Plate 1'!N15</f>
        <v>1.3573196471827544</v>
      </c>
      <c r="E8" s="7">
        <f>'Plate 2'!N15</f>
        <v>1.3115831351005893</v>
      </c>
      <c r="F8" s="7">
        <f>'Plate 3'!N15</f>
        <v>1.4330560110157271</v>
      </c>
      <c r="G8" s="7">
        <f t="shared" si="0"/>
        <v>1.3673195977663568</v>
      </c>
      <c r="H8" s="7">
        <f t="shared" si="1"/>
        <v>6.1350746976132929E-2</v>
      </c>
      <c r="I8" s="7">
        <f t="shared" si="2"/>
        <v>54.692783910654271</v>
      </c>
      <c r="M8" s="3"/>
      <c r="N8" s="10"/>
      <c r="O8" s="11"/>
    </row>
    <row r="9" spans="1:15" x14ac:dyDescent="0.2">
      <c r="A9" s="7">
        <v>8</v>
      </c>
      <c r="B9" s="7" t="s">
        <v>103</v>
      </c>
      <c r="C9" s="7" t="s">
        <v>104</v>
      </c>
      <c r="D9" s="7">
        <f>'Plate 1'!N16</f>
        <v>3.0626341380110049</v>
      </c>
      <c r="E9" s="7">
        <f>'Plate 2'!N16</f>
        <v>2.9118760369384553</v>
      </c>
      <c r="F9" s="7">
        <f>'Plate 3'!N16</f>
        <v>3.0129510272022251</v>
      </c>
      <c r="G9" s="7">
        <f t="shared" si="0"/>
        <v>2.9958204007172284</v>
      </c>
      <c r="H9" s="7">
        <f t="shared" si="1"/>
        <v>7.682509376874605E-2</v>
      </c>
      <c r="I9" s="7">
        <f t="shared" si="2"/>
        <v>119.83281602868914</v>
      </c>
      <c r="M9" s="3"/>
      <c r="N9" s="10"/>
      <c r="O9" s="11"/>
    </row>
    <row r="10" spans="1:15" x14ac:dyDescent="0.2">
      <c r="A10" s="7">
        <v>9</v>
      </c>
      <c r="B10" s="7" t="s">
        <v>104</v>
      </c>
      <c r="C10" s="7" t="s">
        <v>105</v>
      </c>
      <c r="D10" s="7">
        <f>'Plate 1'!N17</f>
        <v>5.3387160752039966</v>
      </c>
      <c r="E10" s="7">
        <f>'Plate 2'!N17</f>
        <v>5.1135316158761457</v>
      </c>
      <c r="F10" s="7">
        <f>'Plate 3'!N17</f>
        <v>5.2161153513325074</v>
      </c>
      <c r="G10" s="7">
        <f t="shared" si="0"/>
        <v>5.2227876808042168</v>
      </c>
      <c r="H10" s="7">
        <f t="shared" si="1"/>
        <v>0.11274041052847206</v>
      </c>
      <c r="I10" s="7">
        <f t="shared" si="2"/>
        <v>208.91150723216867</v>
      </c>
      <c r="M10" s="3"/>
      <c r="N10" s="10"/>
      <c r="O10" s="11"/>
    </row>
    <row r="11" spans="1:15" x14ac:dyDescent="0.2">
      <c r="A11" s="7">
        <v>10</v>
      </c>
      <c r="B11" s="7" t="s">
        <v>101</v>
      </c>
      <c r="C11" s="7" t="s">
        <v>102</v>
      </c>
      <c r="D11" s="7">
        <f>'Plate 1'!N18</f>
        <v>11.632531251401295</v>
      </c>
      <c r="E11" s="7">
        <f>'Plate 2'!N18</f>
        <v>11.301163791127811</v>
      </c>
      <c r="F11" s="7">
        <f>'Plate 3'!N18</f>
        <v>11.490803807002621</v>
      </c>
      <c r="G11" s="7">
        <f t="shared" si="0"/>
        <v>11.474832949843909</v>
      </c>
      <c r="H11" s="7">
        <f t="shared" si="1"/>
        <v>0.16626003621078836</v>
      </c>
      <c r="I11" s="7">
        <f t="shared" si="2"/>
        <v>458.99331799375636</v>
      </c>
      <c r="M11" s="3"/>
      <c r="N11" s="10"/>
      <c r="O11" s="11"/>
    </row>
    <row r="12" spans="1:15" x14ac:dyDescent="0.2">
      <c r="A12" s="7">
        <v>11</v>
      </c>
      <c r="B12" s="7" t="s">
        <v>98</v>
      </c>
      <c r="C12" s="7" t="s">
        <v>99</v>
      </c>
      <c r="D12" s="7">
        <f>'Plate 1'!N19</f>
        <v>14.909273060281738</v>
      </c>
      <c r="E12" s="7">
        <f>'Plate 2'!N19</f>
        <v>14.821641129983034</v>
      </c>
      <c r="F12" s="7">
        <f>'Plate 3'!N19</f>
        <v>15.255616880404691</v>
      </c>
      <c r="G12" s="7">
        <f t="shared" si="0"/>
        <v>14.995510356889818</v>
      </c>
      <c r="H12" s="7">
        <f t="shared" si="1"/>
        <v>0.22948069958759731</v>
      </c>
      <c r="I12" s="7">
        <f t="shared" si="2"/>
        <v>599.82041427559273</v>
      </c>
      <c r="M12" s="3"/>
      <c r="N12" s="10"/>
      <c r="O12" s="11"/>
    </row>
    <row r="13" spans="1:15" x14ac:dyDescent="0.2">
      <c r="A13" s="7">
        <v>12</v>
      </c>
      <c r="B13" s="7" t="s">
        <v>95</v>
      </c>
      <c r="C13" s="7" t="s">
        <v>96</v>
      </c>
      <c r="D13" s="7">
        <f>'Plate 1'!N20</f>
        <v>11.455598933306838</v>
      </c>
      <c r="E13" s="7">
        <f>'Plate 2'!N20</f>
        <v>10.962062059318743</v>
      </c>
      <c r="F13" s="7">
        <f>'Plate 3'!N20</f>
        <v>11.193071070680034</v>
      </c>
      <c r="G13" s="7">
        <f t="shared" si="0"/>
        <v>11.203577354435206</v>
      </c>
      <c r="H13" s="7">
        <f t="shared" si="1"/>
        <v>0.24693612128492526</v>
      </c>
      <c r="I13" s="7">
        <f t="shared" si="2"/>
        <v>448.14309417740822</v>
      </c>
      <c r="M13" s="12"/>
      <c r="N13" s="10"/>
      <c r="O13" s="11"/>
    </row>
    <row r="14" spans="1:15" x14ac:dyDescent="0.2">
      <c r="A14" s="7">
        <v>13</v>
      </c>
      <c r="B14" s="7" t="s">
        <v>92</v>
      </c>
      <c r="C14" s="7" t="s">
        <v>93</v>
      </c>
      <c r="D14" s="7">
        <f>'Plate 1'!N21</f>
        <v>6.705539196028476</v>
      </c>
      <c r="E14" s="7">
        <f>'Plate 2'!N21</f>
        <v>6.34604669528398</v>
      </c>
      <c r="F14" s="7">
        <f>'Plate 3'!N21</f>
        <v>6.4238444471157692</v>
      </c>
      <c r="G14" s="7">
        <f t="shared" si="0"/>
        <v>6.4918101128094081</v>
      </c>
      <c r="H14" s="7">
        <f t="shared" si="1"/>
        <v>0.18913808000444415</v>
      </c>
      <c r="I14" s="7">
        <f t="shared" si="2"/>
        <v>259.67240451237632</v>
      </c>
    </row>
    <row r="15" spans="1:15" x14ac:dyDescent="0.2">
      <c r="A15" s="7">
        <v>14</v>
      </c>
      <c r="B15" s="7" t="s">
        <v>89</v>
      </c>
      <c r="C15" s="7" t="s">
        <v>90</v>
      </c>
      <c r="D15" s="7">
        <f>'Plate 1'!N22</f>
        <v>2.6528667156943002</v>
      </c>
      <c r="E15" s="7">
        <f>'Plate 2'!N22</f>
        <v>2.5605243246699469</v>
      </c>
      <c r="F15" s="7">
        <f>'Plate 3'!N22</f>
        <v>2.6329652781212562</v>
      </c>
      <c r="G15" s="7">
        <f t="shared" si="0"/>
        <v>2.6154521061618343</v>
      </c>
      <c r="H15" s="7">
        <f t="shared" si="1"/>
        <v>4.8598484431964004E-2</v>
      </c>
      <c r="I15" s="7">
        <f t="shared" si="2"/>
        <v>104.61808424647337</v>
      </c>
    </row>
    <row r="16" spans="1:15" x14ac:dyDescent="0.2">
      <c r="A16" s="7">
        <v>15</v>
      </c>
      <c r="B16" s="7" t="s">
        <v>86</v>
      </c>
      <c r="C16" s="7" t="s">
        <v>87</v>
      </c>
      <c r="D16" s="7">
        <f>'Plate 1'!N23</f>
        <v>1.2740244958523466</v>
      </c>
      <c r="E16" s="7">
        <f>'Plate 2'!N23</f>
        <v>1.238640069637555</v>
      </c>
      <c r="F16" s="7">
        <f>'Plate 3'!N23</f>
        <v>1.255516937702744</v>
      </c>
      <c r="G16" s="7">
        <f t="shared" si="0"/>
        <v>1.2560605010642152</v>
      </c>
      <c r="H16" s="7">
        <f t="shared" si="1"/>
        <v>1.7698474524191543E-2</v>
      </c>
      <c r="I16" s="7">
        <f t="shared" si="2"/>
        <v>50.242420042568611</v>
      </c>
    </row>
    <row r="17" spans="1:12" x14ac:dyDescent="0.2">
      <c r="A17" s="7">
        <v>16</v>
      </c>
      <c r="B17" s="7" t="s">
        <v>83</v>
      </c>
      <c r="C17" s="7" t="s">
        <v>84</v>
      </c>
      <c r="D17" s="7">
        <f>'Plate 1'!N24</f>
        <v>0.71695323208891371</v>
      </c>
      <c r="E17" s="7">
        <f>'Plate 2'!N24</f>
        <v>0.68237959332021736</v>
      </c>
      <c r="F17" s="7">
        <f>'Plate 3'!N24</f>
        <v>0.69915060844623389</v>
      </c>
      <c r="G17" s="7">
        <f t="shared" si="0"/>
        <v>0.69949447795178832</v>
      </c>
      <c r="H17" s="7">
        <f t="shared" si="1"/>
        <v>1.7289384289346843E-2</v>
      </c>
      <c r="I17" s="7">
        <f t="shared" si="2"/>
        <v>27.979779118071534</v>
      </c>
    </row>
    <row r="18" spans="1:12" x14ac:dyDescent="0.2">
      <c r="A18" s="7">
        <v>17</v>
      </c>
      <c r="B18" s="7" t="s">
        <v>84</v>
      </c>
      <c r="C18" s="7" t="s">
        <v>9</v>
      </c>
      <c r="D18" s="7">
        <f>'Plate 1'!N25</f>
        <v>0.36616324913702808</v>
      </c>
      <c r="E18" s="7">
        <f>'Plate 2'!N25</f>
        <v>0.33576082804740198</v>
      </c>
      <c r="F18" s="7">
        <f>'Plate 3'!N25</f>
        <v>0.34291396868282553</v>
      </c>
      <c r="G18" s="7">
        <f t="shared" si="0"/>
        <v>0.34827934862241855</v>
      </c>
      <c r="H18" s="7">
        <f t="shared" si="1"/>
        <v>1.5895511267331908E-2</v>
      </c>
      <c r="I18" s="7">
        <f t="shared" si="2"/>
        <v>13.931173944896742</v>
      </c>
    </row>
    <row r="19" spans="1:12" x14ac:dyDescent="0.2">
      <c r="A19" s="7">
        <v>18</v>
      </c>
      <c r="B19" s="7" t="s">
        <v>87</v>
      </c>
      <c r="C19" s="7" t="s">
        <v>10</v>
      </c>
      <c r="D19" s="7">
        <f>'Plate 1'!N26</f>
        <v>0.15540974543525771</v>
      </c>
      <c r="E19" s="7">
        <f>'Plate 2'!N26</f>
        <v>0.14143159257718094</v>
      </c>
      <c r="F19" s="7">
        <f>'Plate 3'!N26</f>
        <v>0.13872955320867689</v>
      </c>
      <c r="G19" s="7">
        <f t="shared" si="0"/>
        <v>0.14519029707370515</v>
      </c>
      <c r="H19" s="7">
        <f t="shared" si="1"/>
        <v>8.9528262463908822E-3</v>
      </c>
      <c r="I19" s="7">
        <f t="shared" si="2"/>
        <v>5.8076118829482057</v>
      </c>
    </row>
    <row r="20" spans="1:12" x14ac:dyDescent="0.2">
      <c r="A20" s="7">
        <v>19</v>
      </c>
      <c r="B20" s="7" t="s">
        <v>90</v>
      </c>
      <c r="C20" s="7" t="s">
        <v>11</v>
      </c>
      <c r="D20" s="7">
        <f>'Plate 1'!N27</f>
        <v>0.13556425635989208</v>
      </c>
      <c r="E20" s="7">
        <f>'Plate 2'!N27</f>
        <v>0.12305662188801962</v>
      </c>
      <c r="F20" s="7">
        <f>'Plate 3'!N27</f>
        <v>0.11845592330344228</v>
      </c>
      <c r="G20" s="7">
        <f t="shared" si="0"/>
        <v>0.12569226718378465</v>
      </c>
      <c r="H20" s="7">
        <f t="shared" si="1"/>
        <v>8.8534589052200151E-3</v>
      </c>
      <c r="I20" s="7">
        <f t="shared" si="2"/>
        <v>5.0276906873513862</v>
      </c>
    </row>
    <row r="21" spans="1:12" x14ac:dyDescent="0.2">
      <c r="A21" s="7">
        <v>20</v>
      </c>
      <c r="B21" s="7" t="s">
        <v>93</v>
      </c>
      <c r="C21" s="7" t="s">
        <v>12</v>
      </c>
      <c r="D21" s="7">
        <f>'Plate 1'!N28</f>
        <v>0.14143404890331007</v>
      </c>
      <c r="E21" s="7">
        <f>'Plate 2'!N28</f>
        <v>0.12194298730079772</v>
      </c>
      <c r="F21" s="7">
        <f>'Plate 3'!N28</f>
        <v>0.1222210260001287</v>
      </c>
      <c r="G21" s="7">
        <f t="shared" si="0"/>
        <v>0.12853268740141216</v>
      </c>
      <c r="H21" s="7">
        <f t="shared" si="1"/>
        <v>1.1173771647549071E-2</v>
      </c>
      <c r="I21" s="7">
        <f t="shared" si="2"/>
        <v>5.141307496056486</v>
      </c>
    </row>
    <row r="22" spans="1:12" x14ac:dyDescent="0.2">
      <c r="A22" s="7">
        <v>21</v>
      </c>
      <c r="B22" s="7" t="s">
        <v>96</v>
      </c>
      <c r="C22" s="7" t="s">
        <v>13</v>
      </c>
      <c r="D22" s="7">
        <f>'Plate 1'!N29</f>
        <v>9.3357652833410215E-2</v>
      </c>
      <c r="E22" s="7">
        <f>'Plate 2'!N29</f>
        <v>8.0181690279976583E-2</v>
      </c>
      <c r="F22" s="7">
        <f>'Plate 3'!N29</f>
        <v>7.0668081383960676E-2</v>
      </c>
      <c r="G22" s="7">
        <f t="shared" si="0"/>
        <v>8.1402474832449168E-2</v>
      </c>
      <c r="H22" s="7">
        <f t="shared" si="1"/>
        <v>1.1393941343213192E-2</v>
      </c>
      <c r="I22" s="7">
        <f t="shared" si="2"/>
        <v>3.2560989932979667</v>
      </c>
    </row>
    <row r="23" spans="1:12" x14ac:dyDescent="0.2">
      <c r="A23" s="7">
        <v>22</v>
      </c>
      <c r="B23" s="7" t="s">
        <v>99</v>
      </c>
      <c r="C23" s="7" t="s">
        <v>14</v>
      </c>
      <c r="D23" s="7">
        <f>'Plate 1'!N30</f>
        <v>5.1989591098845205E-2</v>
      </c>
      <c r="E23" s="7">
        <f>'Plate 2'!N30</f>
        <v>3.9812436493182821E-2</v>
      </c>
      <c r="F23" s="7">
        <f>'Plate 3'!N30</f>
        <v>3.9388766673027258E-2</v>
      </c>
      <c r="G23" s="7">
        <f t="shared" si="0"/>
        <v>4.3730264755018428E-2</v>
      </c>
      <c r="H23" s="7">
        <f t="shared" si="1"/>
        <v>7.155922565924071E-3</v>
      </c>
      <c r="I23" s="7">
        <f t="shared" si="2"/>
        <v>1.7492105902007371</v>
      </c>
      <c r="J23">
        <f>SUM(I2:I23)</f>
        <v>2389.4570180637738</v>
      </c>
      <c r="K23" t="e">
        <f>J23/L2*100</f>
        <v>#VALUE!</v>
      </c>
    </row>
    <row r="24" spans="1:12" x14ac:dyDescent="0.2">
      <c r="A24">
        <v>23</v>
      </c>
      <c r="B24" t="s">
        <v>102</v>
      </c>
      <c r="C24" t="s">
        <v>15</v>
      </c>
      <c r="D24">
        <f>'Plate 1'!N31</f>
        <v>-1.9565975144726689E-3</v>
      </c>
      <c r="E24">
        <f>'Plate 2'!N31</f>
        <v>-9.7443026381915984E-3</v>
      </c>
      <c r="F24">
        <f>'Plate 3'!N31</f>
        <v>-3.5044417407619842E-2</v>
      </c>
      <c r="G24">
        <f t="shared" si="0"/>
        <v>-1.5581772520094702E-2</v>
      </c>
      <c r="H24">
        <f t="shared" si="1"/>
        <v>1.7299075041369436E-2</v>
      </c>
      <c r="I24" s="7">
        <f t="shared" si="2"/>
        <v>-0.62327090080378811</v>
      </c>
      <c r="L24" s="5"/>
    </row>
    <row r="25" spans="1:12" x14ac:dyDescent="0.2">
      <c r="A25">
        <v>24</v>
      </c>
      <c r="B25" t="s">
        <v>105</v>
      </c>
      <c r="C25" t="s">
        <v>16</v>
      </c>
      <c r="D25">
        <f>'Plate 1'!N32</f>
        <v>-2.1243058728560405E-2</v>
      </c>
      <c r="E25">
        <f>'Plate 2'!N32</f>
        <v>-2.5892004152909105E-2</v>
      </c>
      <c r="F25">
        <f>'Plate 3'!N32</f>
        <v>-5.2421814469249518E-2</v>
      </c>
      <c r="G25">
        <f t="shared" si="0"/>
        <v>-3.3185625783573008E-2</v>
      </c>
      <c r="H25">
        <f t="shared" si="1"/>
        <v>1.6820415861471892E-2</v>
      </c>
      <c r="I25" s="7">
        <f t="shared" si="2"/>
        <v>-1.3274250313429203</v>
      </c>
    </row>
    <row r="26" spans="1:12" x14ac:dyDescent="0.2">
      <c r="A26">
        <v>25</v>
      </c>
      <c r="B26" t="s">
        <v>16</v>
      </c>
      <c r="C26" t="s">
        <v>24</v>
      </c>
      <c r="D26">
        <f>'Plate 1'!N33</f>
        <v>-1.4814238323864495E-2</v>
      </c>
      <c r="E26">
        <f>'Plate 2'!N33</f>
        <v>-2.088064851041057E-2</v>
      </c>
      <c r="F26">
        <f>'Plate 3'!N33</f>
        <v>-3.7071780398143302E-2</v>
      </c>
      <c r="G26">
        <f t="shared" si="0"/>
        <v>-2.4255555744139456E-2</v>
      </c>
      <c r="H26">
        <f t="shared" si="1"/>
        <v>1.150617416538962E-2</v>
      </c>
      <c r="I26" s="7">
        <f t="shared" si="2"/>
        <v>-0.97022222976557826</v>
      </c>
    </row>
    <row r="27" spans="1:12" x14ac:dyDescent="0.2">
      <c r="A27">
        <v>26</v>
      </c>
      <c r="B27" t="s">
        <v>15</v>
      </c>
      <c r="C27" t="s">
        <v>23</v>
      </c>
      <c r="D27">
        <f>'Plate 1'!N34</f>
        <v>6.4288204046959122E-3</v>
      </c>
      <c r="E27">
        <f>'Plate 2'!N34</f>
        <v>-5.5681729361094852E-4</v>
      </c>
      <c r="F27">
        <f>'Plate 3'!N34</f>
        <v>-1.8825513483432147E-2</v>
      </c>
      <c r="G27">
        <f t="shared" si="0"/>
        <v>-4.3178367907823938E-3</v>
      </c>
      <c r="H27">
        <f t="shared" si="1"/>
        <v>1.3040486792173104E-2</v>
      </c>
      <c r="I27" s="7">
        <f t="shared" si="2"/>
        <v>-0.17271347163129575</v>
      </c>
    </row>
    <row r="28" spans="1:12" x14ac:dyDescent="0.2">
      <c r="A28">
        <v>27</v>
      </c>
      <c r="B28" t="s">
        <v>14</v>
      </c>
      <c r="C28" t="s">
        <v>22</v>
      </c>
      <c r="D28">
        <f>'Plate 1'!N35</f>
        <v>5.8697925434180072E-2</v>
      </c>
      <c r="E28">
        <f>'Plate 2'!N35</f>
        <v>5.3732868833456529E-2</v>
      </c>
      <c r="F28">
        <f>'Plate 3'!N35</f>
        <v>3.3885924270177864E-2</v>
      </c>
      <c r="G28">
        <f t="shared" si="0"/>
        <v>4.8772239512604822E-2</v>
      </c>
      <c r="H28">
        <f t="shared" si="1"/>
        <v>1.3128774995588181E-2</v>
      </c>
      <c r="I28" s="7">
        <f t="shared" si="2"/>
        <v>1.9508895805041928</v>
      </c>
    </row>
    <row r="29" spans="1:12" x14ac:dyDescent="0.2">
      <c r="A29">
        <v>28</v>
      </c>
      <c r="B29" t="s">
        <v>13</v>
      </c>
      <c r="C29" t="s">
        <v>21</v>
      </c>
      <c r="D29">
        <f>'Plate 1'!N36</f>
        <v>0.2565937883265586</v>
      </c>
      <c r="E29">
        <f>'Plate 2'!N36</f>
        <v>0.21047693698493855</v>
      </c>
      <c r="F29">
        <f>'Plate 3'!N36</f>
        <v>0.20534290861159063</v>
      </c>
      <c r="G29">
        <f t="shared" si="0"/>
        <v>0.2241378779743626</v>
      </c>
      <c r="H29">
        <f t="shared" si="1"/>
        <v>2.8224619562129131E-2</v>
      </c>
      <c r="I29" s="7">
        <f t="shared" si="2"/>
        <v>8.9655151189745048</v>
      </c>
    </row>
    <row r="30" spans="1:12" x14ac:dyDescent="0.2">
      <c r="A30">
        <v>29</v>
      </c>
      <c r="B30" t="s">
        <v>12</v>
      </c>
      <c r="C30" t="s">
        <v>20</v>
      </c>
      <c r="D30">
        <f>'Plate 1'!N37</f>
        <v>0.51514417416758984</v>
      </c>
      <c r="E30">
        <f>'Plate 2'!N37</f>
        <v>0.49807306913499344</v>
      </c>
      <c r="F30">
        <f>'Plate 3'!N37</f>
        <v>0.50075865865929514</v>
      </c>
      <c r="G30">
        <f t="shared" si="0"/>
        <v>0.50465863398729283</v>
      </c>
      <c r="H30">
        <f t="shared" si="1"/>
        <v>9.1794886800805747E-3</v>
      </c>
      <c r="I30" s="7">
        <f t="shared" si="2"/>
        <v>20.186345359491714</v>
      </c>
    </row>
    <row r="31" spans="1:12" x14ac:dyDescent="0.2">
      <c r="A31">
        <v>30</v>
      </c>
      <c r="B31" t="s">
        <v>11</v>
      </c>
      <c r="C31" t="s">
        <v>19</v>
      </c>
      <c r="D31">
        <f>'Plate 1'!N38</f>
        <v>0.98668417515550311</v>
      </c>
      <c r="E31">
        <f>'Plate 2'!N38</f>
        <v>0.97303822058513256</v>
      </c>
      <c r="F31">
        <f>'Plate 3'!N38</f>
        <v>0.98240218055079753</v>
      </c>
      <c r="G31">
        <f t="shared" si="0"/>
        <v>0.98070819209714433</v>
      </c>
      <c r="H31">
        <f t="shared" si="1"/>
        <v>6.9789122859502091E-3</v>
      </c>
      <c r="I31" s="7">
        <f t="shared" si="2"/>
        <v>39.228327683885773</v>
      </c>
    </row>
    <row r="32" spans="1:12" x14ac:dyDescent="0.2">
      <c r="A32">
        <v>31</v>
      </c>
      <c r="B32" t="s">
        <v>10</v>
      </c>
      <c r="C32" t="s">
        <v>18</v>
      </c>
      <c r="D32">
        <f>'Plate 1'!N39</f>
        <v>2.7831202073720522</v>
      </c>
      <c r="E32">
        <f>'Plate 2'!N39</f>
        <v>2.7105865852980973</v>
      </c>
      <c r="F32">
        <f>'Plate 3'!N39</f>
        <v>2.7459183590218488</v>
      </c>
      <c r="G32">
        <f t="shared" si="0"/>
        <v>2.7465417172306661</v>
      </c>
      <c r="H32">
        <f t="shared" si="1"/>
        <v>3.6270828697235566E-2</v>
      </c>
      <c r="I32" s="7">
        <f t="shared" si="2"/>
        <v>109.86166868922665</v>
      </c>
    </row>
    <row r="33" spans="1:12" x14ac:dyDescent="0.2">
      <c r="A33">
        <v>32</v>
      </c>
      <c r="B33" t="s">
        <v>9</v>
      </c>
      <c r="C33" t="s">
        <v>17</v>
      </c>
      <c r="D33">
        <f>'Plate 1'!N40</f>
        <v>7.4557545858634251</v>
      </c>
      <c r="E33">
        <f>'Plate 2'!N40</f>
        <v>6.8853242441461839</v>
      </c>
      <c r="F33">
        <f>'Plate 3'!N40</f>
        <v>7.096349713400838</v>
      </c>
      <c r="G33">
        <f t="shared" si="0"/>
        <v>7.145809514470149</v>
      </c>
      <c r="H33">
        <f t="shared" si="1"/>
        <v>0.28841358780278364</v>
      </c>
      <c r="I33" s="7">
        <f t="shared" si="2"/>
        <v>285.83238057880595</v>
      </c>
    </row>
    <row r="34" spans="1:12" x14ac:dyDescent="0.2">
      <c r="A34">
        <v>33</v>
      </c>
      <c r="B34" t="s">
        <v>17</v>
      </c>
      <c r="C34" t="s">
        <v>25</v>
      </c>
      <c r="D34">
        <f>'Plate 1'!N41</f>
        <v>10.336425155028472</v>
      </c>
      <c r="E34">
        <f>'Plate 2'!N41</f>
        <v>9.5769790414615095</v>
      </c>
      <c r="F34">
        <f>'Plate 3'!N41</f>
        <v>9.8196774562425677</v>
      </c>
      <c r="G34">
        <f t="shared" si="0"/>
        <v>9.9110272175775176</v>
      </c>
      <c r="H34">
        <f t="shared" si="1"/>
        <v>0.38787650615235131</v>
      </c>
      <c r="I34" s="7">
        <f t="shared" si="2"/>
        <v>396.44108870310072</v>
      </c>
    </row>
    <row r="35" spans="1:12" x14ac:dyDescent="0.2">
      <c r="A35">
        <v>34</v>
      </c>
      <c r="B35" t="s">
        <v>18</v>
      </c>
      <c r="C35" t="s">
        <v>26</v>
      </c>
      <c r="D35">
        <f>'Plate 1'!N42</f>
        <v>6.4587283952742807</v>
      </c>
      <c r="E35">
        <f>'Plate 2'!N42</f>
        <v>6.3808477761346643</v>
      </c>
      <c r="F35">
        <f>'Plate 3'!N42</f>
        <v>6.1518881831012653</v>
      </c>
      <c r="G35">
        <f t="shared" si="0"/>
        <v>6.3304881181700701</v>
      </c>
      <c r="H35">
        <f t="shared" si="1"/>
        <v>0.15949859032081901</v>
      </c>
      <c r="I35" s="7">
        <f t="shared" si="2"/>
        <v>253.2195247268028</v>
      </c>
    </row>
    <row r="36" spans="1:12" x14ac:dyDescent="0.2">
      <c r="A36">
        <v>35</v>
      </c>
      <c r="B36" t="s">
        <v>19</v>
      </c>
      <c r="C36" t="s">
        <v>27</v>
      </c>
      <c r="D36">
        <f>'Plate 1'!N43</f>
        <v>1.0051320945776741</v>
      </c>
      <c r="E36">
        <f>'Plate 2'!N43</f>
        <v>1.0086745273762332</v>
      </c>
      <c r="F36">
        <f>'Plate 3'!N43</f>
        <v>0.98674652981620492</v>
      </c>
      <c r="G36">
        <f t="shared" si="0"/>
        <v>1.0001843839233706</v>
      </c>
      <c r="H36">
        <f t="shared" si="1"/>
        <v>1.177153982226546E-2</v>
      </c>
      <c r="I36" s="7">
        <f t="shared" si="2"/>
        <v>40.007375356934823</v>
      </c>
    </row>
    <row r="37" spans="1:12" x14ac:dyDescent="0.2">
      <c r="A37">
        <v>36</v>
      </c>
      <c r="B37" t="s">
        <v>20</v>
      </c>
      <c r="C37" t="s">
        <v>28</v>
      </c>
      <c r="D37">
        <f>'Plate 1'!N44</f>
        <v>1.7623353326785969</v>
      </c>
      <c r="E37">
        <f>'Plate 2'!N44</f>
        <v>1.7322586004236609</v>
      </c>
      <c r="F37">
        <f>'Plate 3'!N44</f>
        <v>1.7493246375373872</v>
      </c>
      <c r="G37">
        <f t="shared" si="0"/>
        <v>1.7479728568798816</v>
      </c>
      <c r="H37">
        <f t="shared" si="1"/>
        <v>1.508386353005362E-2</v>
      </c>
      <c r="I37" s="7">
        <f t="shared" si="2"/>
        <v>69.918914275195263</v>
      </c>
    </row>
    <row r="38" spans="1:12" x14ac:dyDescent="0.2">
      <c r="A38">
        <v>37</v>
      </c>
      <c r="B38" t="s">
        <v>21</v>
      </c>
      <c r="C38" t="s">
        <v>29</v>
      </c>
      <c r="D38">
        <f>'Plate 1'!N45</f>
        <v>0.7882292844018467</v>
      </c>
      <c r="E38">
        <f>'Plate 2'!N45</f>
        <v>0.77703853323407868</v>
      </c>
      <c r="F38">
        <f>'Plate 3'!N45</f>
        <v>0.7715564295363575</v>
      </c>
      <c r="G38">
        <f t="shared" si="0"/>
        <v>0.77894141572409425</v>
      </c>
      <c r="H38">
        <f t="shared" si="1"/>
        <v>8.4977493296473916E-3</v>
      </c>
      <c r="I38" s="7">
        <f t="shared" si="2"/>
        <v>31.157656628963771</v>
      </c>
    </row>
    <row r="39" spans="1:12" x14ac:dyDescent="0.2">
      <c r="A39">
        <v>38</v>
      </c>
      <c r="B39" t="s">
        <v>22</v>
      </c>
      <c r="C39" t="s">
        <v>32</v>
      </c>
      <c r="D39">
        <f>'Plate 1'!N46</f>
        <v>1.6770835838337164E-3</v>
      </c>
      <c r="E39">
        <f>'Plate 2'!N46</f>
        <v>7.2386248169423306E-3</v>
      </c>
      <c r="F39">
        <f>'Plate 3'!N46</f>
        <v>-1.708777377726918E-2</v>
      </c>
      <c r="G39">
        <f t="shared" si="0"/>
        <v>-2.7240217921643776E-3</v>
      </c>
      <c r="H39">
        <f t="shared" si="1"/>
        <v>1.2746400022715961E-2</v>
      </c>
      <c r="I39" s="7">
        <f t="shared" si="2"/>
        <v>-0.1089608716865751</v>
      </c>
    </row>
    <row r="40" spans="1:12" x14ac:dyDescent="0.2">
      <c r="A40">
        <v>39</v>
      </c>
      <c r="B40" t="s">
        <v>23</v>
      </c>
      <c r="C40" t="s">
        <v>31</v>
      </c>
      <c r="D40">
        <f>'Plate 1'!N47</f>
        <v>0.2454132311010005</v>
      </c>
      <c r="E40">
        <f>'Plate 2'!N47</f>
        <v>0.21827237909549183</v>
      </c>
      <c r="F40">
        <f>'Plate 3'!N47</f>
        <v>0.22272030567322032</v>
      </c>
      <c r="G40">
        <f t="shared" si="0"/>
        <v>0.2288019719565709</v>
      </c>
      <c r="H40">
        <f t="shared" si="1"/>
        <v>1.4556663782706642E-2</v>
      </c>
      <c r="I40" s="7">
        <f t="shared" si="2"/>
        <v>9.1520788782628362</v>
      </c>
    </row>
    <row r="41" spans="1:12" x14ac:dyDescent="0.2">
      <c r="A41">
        <v>40</v>
      </c>
      <c r="B41" t="s">
        <v>24</v>
      </c>
      <c r="C41" t="s">
        <v>33</v>
      </c>
      <c r="D41">
        <f>'Plate 1'!N48</f>
        <v>0.1294149498858351</v>
      </c>
      <c r="E41">
        <f>'Plate 2'!N48</f>
        <v>0.11748844895191014</v>
      </c>
      <c r="F41">
        <f>'Plate 3'!N48</f>
        <v>8.7176608592508864E-2</v>
      </c>
      <c r="G41">
        <f t="shared" si="0"/>
        <v>0.11136000247675137</v>
      </c>
      <c r="H41">
        <f t="shared" si="1"/>
        <v>2.1775852703213219E-2</v>
      </c>
      <c r="I41" s="7">
        <f t="shared" si="2"/>
        <v>4.454400099070055</v>
      </c>
    </row>
    <row r="42" spans="1:12" x14ac:dyDescent="0.2">
      <c r="A42">
        <v>41</v>
      </c>
      <c r="B42" t="s">
        <v>33</v>
      </c>
      <c r="C42" t="s">
        <v>40</v>
      </c>
      <c r="D42">
        <f>'Plate 1'!N49</f>
        <v>8.6369804567436398E-2</v>
      </c>
      <c r="E42">
        <f>'Plate 2'!N49</f>
        <v>7.2386248169423309E-2</v>
      </c>
      <c r="F42">
        <f>'Plate 3'!N49</f>
        <v>4.77878419194816E-2</v>
      </c>
      <c r="G42">
        <f t="shared" si="0"/>
        <v>6.8847964885447102E-2</v>
      </c>
      <c r="H42">
        <f t="shared" si="1"/>
        <v>1.9532832536278289E-2</v>
      </c>
      <c r="I42" s="7">
        <f t="shared" si="2"/>
        <v>2.753918595417884</v>
      </c>
    </row>
    <row r="43" spans="1:12" x14ac:dyDescent="0.2">
      <c r="A43">
        <v>42</v>
      </c>
      <c r="B43" t="s">
        <v>31</v>
      </c>
      <c r="C43" t="s">
        <v>39</v>
      </c>
      <c r="D43">
        <f>'Plate 1'!N50</f>
        <v>7.658681699507304E-2</v>
      </c>
      <c r="E43">
        <f>'Plate 2'!N50</f>
        <v>6.8488527114146672E-2</v>
      </c>
      <c r="F43">
        <f>'Plate 3'!N50</f>
        <v>5.126332133180754E-2</v>
      </c>
      <c r="G43">
        <f t="shared" si="0"/>
        <v>6.5446221813675751E-2</v>
      </c>
      <c r="H43">
        <f t="shared" si="1"/>
        <v>1.29329646372289E-2</v>
      </c>
      <c r="I43" s="7">
        <f t="shared" si="2"/>
        <v>2.6178488725470301</v>
      </c>
    </row>
    <row r="44" spans="1:12" x14ac:dyDescent="0.2">
      <c r="A44">
        <v>43</v>
      </c>
      <c r="B44" t="s">
        <v>32</v>
      </c>
      <c r="C44" t="s">
        <v>30</v>
      </c>
      <c r="D44">
        <f>'Plate 1'!N51</f>
        <v>4.025000601200919E-2</v>
      </c>
      <c r="E44">
        <f>'Plate 2'!N51</f>
        <v>3.3965854910267858E-2</v>
      </c>
      <c r="F44">
        <f>'Plate 3'!N51</f>
        <v>1.1295308090059289E-2</v>
      </c>
      <c r="G44">
        <f t="shared" si="0"/>
        <v>2.8503723004112112E-2</v>
      </c>
      <c r="H44">
        <f t="shared" si="1"/>
        <v>1.5230554706182769E-2</v>
      </c>
      <c r="I44" s="7">
        <f t="shared" si="2"/>
        <v>1.1401489201644845</v>
      </c>
    </row>
    <row r="45" spans="1:12" x14ac:dyDescent="0.2">
      <c r="A45">
        <v>44</v>
      </c>
      <c r="B45" t="s">
        <v>29</v>
      </c>
      <c r="C45" t="s">
        <v>38</v>
      </c>
      <c r="D45">
        <f>'Plate 1'!N52</f>
        <v>2.1802086589838312E-2</v>
      </c>
      <c r="E45">
        <f>'Plate 2'!N52</f>
        <v>1.1693163165829919E-2</v>
      </c>
      <c r="F45">
        <f>'Plate 3'!N52</f>
        <v>-2.6066095592444508E-3</v>
      </c>
      <c r="G45">
        <f t="shared" si="0"/>
        <v>1.0296213398807924E-2</v>
      </c>
      <c r="H45">
        <f t="shared" si="1"/>
        <v>1.2264163787770005E-2</v>
      </c>
      <c r="I45" s="7">
        <f t="shared" si="2"/>
        <v>0.41184853595231696</v>
      </c>
      <c r="J45">
        <f>SUM(I24:I45)</f>
        <v>1274.0973380980702</v>
      </c>
      <c r="K45" t="e">
        <f>J45/L24*100</f>
        <v>#DIV/0!</v>
      </c>
    </row>
    <row r="46" spans="1:12" x14ac:dyDescent="0.2">
      <c r="A46" s="6">
        <v>45</v>
      </c>
      <c r="B46" s="6" t="s">
        <v>28</v>
      </c>
      <c r="C46" s="6" t="s">
        <v>37</v>
      </c>
      <c r="D46" s="6">
        <f>'Plate 1'!N53</f>
        <v>-4.7517368208621963E-3</v>
      </c>
      <c r="E46" s="6">
        <f>'Plate 2'!N53</f>
        <v>-1.2528389106246341E-2</v>
      </c>
      <c r="F46" s="6">
        <f>'Plate 3'!N53</f>
        <v>-2.5486849023723522E-2</v>
      </c>
      <c r="G46" s="6">
        <f t="shared" si="0"/>
        <v>-1.4255658316944019E-2</v>
      </c>
      <c r="H46" s="6">
        <f t="shared" si="1"/>
        <v>1.0474913541933428E-2</v>
      </c>
      <c r="I46" s="7">
        <f t="shared" si="2"/>
        <v>-0.57022633267776079</v>
      </c>
      <c r="L46" s="5"/>
    </row>
    <row r="47" spans="1:12" x14ac:dyDescent="0.2">
      <c r="A47" s="6">
        <v>46</v>
      </c>
      <c r="B47" s="6" t="s">
        <v>27</v>
      </c>
      <c r="C47" s="6" t="s">
        <v>36</v>
      </c>
      <c r="D47" s="6">
        <f>'Plate 1'!N54</f>
        <v>-3.410069953795223E-2</v>
      </c>
      <c r="E47" s="6">
        <f>'Plate 2'!N54</f>
        <v>-4.3153340254848509E-2</v>
      </c>
      <c r="F47" s="6">
        <f>'Plate 3'!N54</f>
        <v>-5.6186917165935941E-2</v>
      </c>
      <c r="G47" s="6">
        <f t="shared" si="0"/>
        <v>-4.4480318986245555E-2</v>
      </c>
      <c r="H47" s="6">
        <f t="shared" si="1"/>
        <v>1.1102743205751005E-2</v>
      </c>
      <c r="I47" s="7">
        <f t="shared" si="2"/>
        <v>-1.7792127594498222</v>
      </c>
    </row>
    <row r="48" spans="1:12" x14ac:dyDescent="0.2">
      <c r="A48" s="6">
        <v>47</v>
      </c>
      <c r="B48" s="6" t="s">
        <v>26</v>
      </c>
      <c r="C48" s="6" t="s">
        <v>35</v>
      </c>
      <c r="D48" s="6">
        <f>'Plate 1'!N55</f>
        <v>-2.9348962717090036E-2</v>
      </c>
      <c r="E48" s="6">
        <f>'Plate 2'!N55</f>
        <v>-3.9255619199571871E-2</v>
      </c>
      <c r="F48" s="6">
        <f>'Plate 3'!N55</f>
        <v>-5.7635033587738416E-2</v>
      </c>
      <c r="G48" s="6">
        <f t="shared" si="0"/>
        <v>-4.2079871834800109E-2</v>
      </c>
      <c r="H48" s="6">
        <f t="shared" si="1"/>
        <v>1.4352970199074847E-2</v>
      </c>
      <c r="I48" s="7">
        <f t="shared" si="2"/>
        <v>-1.6831948733920044</v>
      </c>
    </row>
    <row r="49" spans="1:9" x14ac:dyDescent="0.2">
      <c r="A49" s="6">
        <v>48</v>
      </c>
      <c r="B49" s="6" t="s">
        <v>25</v>
      </c>
      <c r="C49" s="6" t="s">
        <v>34</v>
      </c>
      <c r="D49" s="6">
        <f>'Plate 1'!N56</f>
        <v>-2.7671879133256319E-2</v>
      </c>
      <c r="E49" s="6">
        <f>'Plate 2'!N56</f>
        <v>-4.2874931608043038E-2</v>
      </c>
      <c r="F49" s="6">
        <f>'Plate 3'!N56</f>
        <v>-4.576047892895814E-2</v>
      </c>
      <c r="G49" s="6">
        <f t="shared" si="0"/>
        <v>-3.8769096556752501E-2</v>
      </c>
      <c r="H49" s="6">
        <f t="shared" si="1"/>
        <v>9.7181670979444596E-3</v>
      </c>
      <c r="I49" s="7">
        <f t="shared" si="2"/>
        <v>-1.5507638622701001</v>
      </c>
    </row>
    <row r="50" spans="1:9" x14ac:dyDescent="0.2">
      <c r="A50" s="6">
        <v>49</v>
      </c>
      <c r="B50" s="6" t="s">
        <v>34</v>
      </c>
      <c r="C50" s="6" t="s">
        <v>41</v>
      </c>
      <c r="D50" s="6">
        <f>'Plate 1'!N57</f>
        <v>-3.5498269191146993E-2</v>
      </c>
      <c r="E50" s="6">
        <f>'Plate 2'!N57</f>
        <v>-5.094878236540179E-2</v>
      </c>
      <c r="F50" s="6">
        <f>'Plate 3'!N57</f>
        <v>-5.9662396578261882E-2</v>
      </c>
      <c r="G50" s="6">
        <f t="shared" si="0"/>
        <v>-4.8703149378270222E-2</v>
      </c>
      <c r="H50" s="6">
        <f t="shared" si="1"/>
        <v>1.2237582021373719E-2</v>
      </c>
      <c r="I50" s="7">
        <f t="shared" si="2"/>
        <v>-1.9481259751308089</v>
      </c>
    </row>
    <row r="51" spans="1:9" x14ac:dyDescent="0.2">
      <c r="A51" s="6">
        <v>50</v>
      </c>
      <c r="B51" s="6" t="s">
        <v>35</v>
      </c>
      <c r="C51" s="6" t="s">
        <v>42</v>
      </c>
      <c r="D51" s="6">
        <f>'Plate 1'!N58</f>
        <v>-3.0746532370284799E-2</v>
      </c>
      <c r="E51" s="6">
        <f>'Plate 2'!N58</f>
        <v>-3.7863575965544502E-2</v>
      </c>
      <c r="F51" s="6">
        <f>'Plate 3'!N58</f>
        <v>-5.6766163734656934E-2</v>
      </c>
      <c r="G51" s="6">
        <f t="shared" si="0"/>
        <v>-4.1792090690162077E-2</v>
      </c>
      <c r="H51" s="6">
        <f t="shared" si="1"/>
        <v>1.3447312930121302E-2</v>
      </c>
      <c r="I51" s="7">
        <f t="shared" si="2"/>
        <v>-1.671683627606483</v>
      </c>
    </row>
    <row r="52" spans="1:9" x14ac:dyDescent="0.2">
      <c r="A52" s="6">
        <v>51</v>
      </c>
      <c r="B52" s="6" t="s">
        <v>36</v>
      </c>
      <c r="C52" s="6" t="s">
        <v>43</v>
      </c>
      <c r="D52" s="6">
        <f>'Plate 1'!N59</f>
        <v>-1.2578126878752873E-2</v>
      </c>
      <c r="E52" s="6">
        <f>'Plate 2'!N59</f>
        <v>-1.9210196629577722E-2</v>
      </c>
      <c r="F52" s="6">
        <f>'Plate 3'!N59</f>
        <v>-3.3885924270177864E-2</v>
      </c>
      <c r="G52" s="6">
        <f t="shared" si="0"/>
        <v>-2.1891415926169486E-2</v>
      </c>
      <c r="H52" s="6">
        <f t="shared" si="1"/>
        <v>1.0904002022460217E-2</v>
      </c>
      <c r="I52" s="7">
        <f t="shared" si="2"/>
        <v>-0.87565663704677943</v>
      </c>
    </row>
    <row r="53" spans="1:9" x14ac:dyDescent="0.2">
      <c r="A53" s="6">
        <v>52</v>
      </c>
      <c r="B53" s="6" t="s">
        <v>37</v>
      </c>
      <c r="C53" s="6" t="s">
        <v>44</v>
      </c>
      <c r="D53" s="6">
        <f>'Plate 1'!N60</f>
        <v>1.8168405491531928E-2</v>
      </c>
      <c r="E53" s="6">
        <f>'Plate 2'!N60</f>
        <v>8.6306680509697017E-3</v>
      </c>
      <c r="F53" s="6">
        <f>'Plate 3'!N60</f>
        <v>0</v>
      </c>
      <c r="G53" s="6">
        <f t="shared" si="0"/>
        <v>8.93302451416721E-3</v>
      </c>
      <c r="H53" s="6">
        <f t="shared" si="1"/>
        <v>9.0879757976850845E-3</v>
      </c>
      <c r="I53" s="7">
        <f t="shared" si="2"/>
        <v>0.35732098056668837</v>
      </c>
    </row>
    <row r="54" spans="1:9" x14ac:dyDescent="0.2">
      <c r="A54" s="6">
        <v>53</v>
      </c>
      <c r="B54" s="6" t="s">
        <v>38</v>
      </c>
      <c r="C54" s="6" t="s">
        <v>45</v>
      </c>
      <c r="D54" s="6">
        <f>'Plate 1'!N61</f>
        <v>9.8947931446189269E-2</v>
      </c>
      <c r="E54" s="6">
        <f>'Plate 2'!N61</f>
        <v>9.1039627505390089E-2</v>
      </c>
      <c r="F54" s="6">
        <f>'Plate 3'!N61</f>
        <v>6.7482225255995232E-2</v>
      </c>
      <c r="G54" s="6">
        <f t="shared" si="0"/>
        <v>8.5823261402524872E-2</v>
      </c>
      <c r="H54" s="6">
        <f t="shared" si="1"/>
        <v>1.6368583414616018E-2</v>
      </c>
      <c r="I54" s="7">
        <f t="shared" si="2"/>
        <v>3.432930456100995</v>
      </c>
    </row>
    <row r="55" spans="1:9" x14ac:dyDescent="0.2">
      <c r="A55" s="6">
        <v>54</v>
      </c>
      <c r="B55" s="6" t="s">
        <v>30</v>
      </c>
      <c r="C55" s="6" t="s">
        <v>46</v>
      </c>
      <c r="D55" s="6">
        <f>'Plate 1'!N62</f>
        <v>0.27588024954064633</v>
      </c>
      <c r="E55" s="6">
        <f>'Plate 2'!N62</f>
        <v>0.2475052870100666</v>
      </c>
      <c r="F55" s="6">
        <f>'Plate 3'!N62</f>
        <v>0.22156181253577834</v>
      </c>
      <c r="G55" s="6">
        <f t="shared" si="0"/>
        <v>0.24831578302883042</v>
      </c>
      <c r="H55" s="6">
        <f t="shared" si="1"/>
        <v>2.7168287165558986E-2</v>
      </c>
      <c r="I55" s="7">
        <f t="shared" si="2"/>
        <v>9.9326313211532167</v>
      </c>
    </row>
    <row r="56" spans="1:9" x14ac:dyDescent="0.2">
      <c r="A56" s="6">
        <v>55</v>
      </c>
      <c r="B56" s="6" t="s">
        <v>39</v>
      </c>
      <c r="C56" s="6" t="s">
        <v>47</v>
      </c>
      <c r="D56" s="6">
        <f>'Plate 1'!N63</f>
        <v>0.30774483763348692</v>
      </c>
      <c r="E56" s="6">
        <f>'Plate 2'!N63</f>
        <v>0.29205067049894251</v>
      </c>
      <c r="F56" s="6">
        <f>'Plate 3'!N63</f>
        <v>0.27948646940787725</v>
      </c>
      <c r="G56" s="6">
        <f t="shared" si="0"/>
        <v>0.29309399251343554</v>
      </c>
      <c r="H56" s="6">
        <f t="shared" si="1"/>
        <v>1.4158044861949725E-2</v>
      </c>
      <c r="I56" s="7">
        <f t="shared" si="2"/>
        <v>11.723759700537421</v>
      </c>
    </row>
    <row r="57" spans="1:9" x14ac:dyDescent="0.2">
      <c r="A57" s="6">
        <v>56</v>
      </c>
      <c r="B57" s="6" t="s">
        <v>40</v>
      </c>
      <c r="C57" s="6" t="s">
        <v>48</v>
      </c>
      <c r="D57" s="6">
        <f>'Plate 1'!N64</f>
        <v>0.21075350370177034</v>
      </c>
      <c r="E57" s="6">
        <f>'Plate 2'!N64</f>
        <v>0.20379512946160716</v>
      </c>
      <c r="F57" s="6">
        <f>'Plate 3'!N64</f>
        <v>0.18304191571583256</v>
      </c>
      <c r="G57" s="6">
        <f t="shared" si="0"/>
        <v>0.19919684962640338</v>
      </c>
      <c r="H57" s="6">
        <f t="shared" si="1"/>
        <v>1.4416697272875098E-2</v>
      </c>
      <c r="I57" s="7">
        <f t="shared" si="2"/>
        <v>7.9678739850561353</v>
      </c>
    </row>
    <row r="58" spans="1:9" x14ac:dyDescent="0.2">
      <c r="A58" s="6">
        <v>57</v>
      </c>
      <c r="B58" s="6" t="s">
        <v>48</v>
      </c>
      <c r="C58" s="6" t="s">
        <v>56</v>
      </c>
      <c r="D58" s="6">
        <f>'Plate 1'!N65</f>
        <v>0.11124654439430319</v>
      </c>
      <c r="E58" s="6">
        <f>'Plate 2'!N65</f>
        <v>0.10301119931802548</v>
      </c>
      <c r="F58" s="6">
        <f>'Plate 3'!N65</f>
        <v>6.9509588246518692E-2</v>
      </c>
      <c r="G58" s="6">
        <f t="shared" si="0"/>
        <v>9.4589110652949115E-2</v>
      </c>
      <c r="H58" s="6">
        <f t="shared" si="1"/>
        <v>2.210638053215248E-2</v>
      </c>
      <c r="I58" s="7">
        <f t="shared" si="2"/>
        <v>3.7835644261179646</v>
      </c>
    </row>
    <row r="59" spans="1:9" x14ac:dyDescent="0.2">
      <c r="A59" s="6">
        <v>58</v>
      </c>
      <c r="B59" s="6" t="s">
        <v>47</v>
      </c>
      <c r="C59" s="6" t="s">
        <v>55</v>
      </c>
      <c r="D59" s="6">
        <f>'Plate 1'!N66</f>
        <v>2.5156253757505746E-2</v>
      </c>
      <c r="E59" s="6">
        <f>'Plate 2'!N66</f>
        <v>2.3107917684854363E-2</v>
      </c>
      <c r="F59" s="6">
        <f>'Plate 3'!N66</f>
        <v>5.7924656872098915E-3</v>
      </c>
      <c r="G59" s="6">
        <f t="shared" si="0"/>
        <v>1.8018879043189998E-2</v>
      </c>
      <c r="H59" s="6">
        <f t="shared" si="1"/>
        <v>1.0637800892576335E-2</v>
      </c>
      <c r="I59" s="7">
        <f t="shared" si="2"/>
        <v>0.7207551617275999</v>
      </c>
    </row>
    <row r="60" spans="1:9" x14ac:dyDescent="0.2">
      <c r="A60" s="6">
        <v>59</v>
      </c>
      <c r="B60" s="6" t="s">
        <v>46</v>
      </c>
      <c r="C60" s="6" t="s">
        <v>54</v>
      </c>
      <c r="D60" s="6">
        <f>'Plate 1'!N67</f>
        <v>8.385417919168582E-4</v>
      </c>
      <c r="E60" s="6">
        <f>'Plate 2'!N67</f>
        <v>-2.2272691744437941E-3</v>
      </c>
      <c r="F60" s="6">
        <f>'Plate 3'!N67</f>
        <v>-1.2743424511861761E-2</v>
      </c>
      <c r="G60" s="6">
        <f t="shared" si="0"/>
        <v>-4.7107172981295659E-3</v>
      </c>
      <c r="H60" s="6">
        <f t="shared" si="1"/>
        <v>7.1234182880498638E-3</v>
      </c>
      <c r="I60" s="7">
        <f t="shared" si="2"/>
        <v>-0.18842869192518263</v>
      </c>
    </row>
    <row r="61" spans="1:9" x14ac:dyDescent="0.2">
      <c r="A61" s="6">
        <v>60</v>
      </c>
      <c r="B61" s="6" t="s">
        <v>45</v>
      </c>
      <c r="C61" s="6" t="s">
        <v>53</v>
      </c>
      <c r="D61" s="6">
        <f>'Plate 1'!N68</f>
        <v>-6.7083343353348656E-3</v>
      </c>
      <c r="E61" s="6">
        <f>'Plate 2'!N68</f>
        <v>-1.3363615046662764E-2</v>
      </c>
      <c r="F61" s="6">
        <f>'Plate 3'!N68</f>
        <v>-3.5913287260701324E-2</v>
      </c>
      <c r="G61" s="6">
        <f t="shared" si="0"/>
        <v>-1.8661745547566319E-2</v>
      </c>
      <c r="H61" s="6">
        <f t="shared" si="1"/>
        <v>1.5306369881414438E-2</v>
      </c>
      <c r="I61" s="7">
        <f t="shared" si="2"/>
        <v>-0.74646982190265276</v>
      </c>
    </row>
    <row r="62" spans="1:9" x14ac:dyDescent="0.2">
      <c r="A62" s="6">
        <v>61</v>
      </c>
      <c r="B62" s="6" t="s">
        <v>44</v>
      </c>
      <c r="C62" s="6" t="s">
        <v>52</v>
      </c>
      <c r="D62" s="6">
        <f>'Plate 1'!N69</f>
        <v>-1.4534724393225541E-2</v>
      </c>
      <c r="E62" s="6">
        <f>'Plate 2'!N69</f>
        <v>-2.3664734978465312E-2</v>
      </c>
      <c r="F62" s="6">
        <f>'Plate 3'!N69</f>
        <v>-4.8656711772563088E-2</v>
      </c>
      <c r="G62" s="6">
        <f t="shared" si="0"/>
        <v>-2.8952057048084647E-2</v>
      </c>
      <c r="H62" s="6">
        <f t="shared" si="1"/>
        <v>1.7664776723180814E-2</v>
      </c>
      <c r="I62" s="7">
        <f t="shared" si="2"/>
        <v>-1.1580822819233858</v>
      </c>
    </row>
    <row r="63" spans="1:9" x14ac:dyDescent="0.2">
      <c r="A63" s="6">
        <v>62</v>
      </c>
      <c r="B63" s="6" t="s">
        <v>43</v>
      </c>
      <c r="C63" s="6" t="s">
        <v>51</v>
      </c>
      <c r="D63" s="6">
        <f>'Plate 1'!N70</f>
        <v>-2.4876739826866792E-2</v>
      </c>
      <c r="E63" s="6">
        <f>'Plate 2'!N70</f>
        <v>-3.3965854910267858E-2</v>
      </c>
      <c r="F63" s="6">
        <f>'Plate 3'!N70</f>
        <v>-5.5607670597214956E-2</v>
      </c>
      <c r="G63" s="6">
        <f t="shared" si="0"/>
        <v>-3.8150088444783202E-2</v>
      </c>
      <c r="H63" s="6">
        <f t="shared" si="1"/>
        <v>1.5786968809955424E-2</v>
      </c>
      <c r="I63" s="7">
        <f t="shared" si="2"/>
        <v>-1.5260035377913281</v>
      </c>
    </row>
    <row r="64" spans="1:9" x14ac:dyDescent="0.2">
      <c r="A64" s="6">
        <v>63</v>
      </c>
      <c r="B64" s="6" t="s">
        <v>42</v>
      </c>
      <c r="C64" s="6" t="s">
        <v>50</v>
      </c>
      <c r="D64" s="6">
        <f>'Plate 1'!N71</f>
        <v>-1.8168405491531928E-2</v>
      </c>
      <c r="E64" s="6">
        <f>'Plate 2'!N71</f>
        <v>-3.2295403029435017E-2</v>
      </c>
      <c r="F64" s="6">
        <f>'Plate 3'!N71</f>
        <v>-5.2711437753610008E-2</v>
      </c>
      <c r="G64" s="6">
        <f t="shared" si="0"/>
        <v>-3.4391748758192321E-2</v>
      </c>
      <c r="H64" s="6">
        <f t="shared" si="1"/>
        <v>1.7366671198753101E-2</v>
      </c>
      <c r="I64" s="7">
        <f t="shared" si="2"/>
        <v>-1.3756699503276928</v>
      </c>
    </row>
    <row r="65" spans="1:12" x14ac:dyDescent="0.2">
      <c r="A65" s="6">
        <v>64</v>
      </c>
      <c r="B65" s="6" t="s">
        <v>41</v>
      </c>
      <c r="C65" s="6" t="s">
        <v>49</v>
      </c>
      <c r="D65" s="6">
        <f>'Plate 1'!N72</f>
        <v>-2.3479170173672029E-2</v>
      </c>
      <c r="E65" s="6">
        <f>'Plate 2'!N72</f>
        <v>-4.2318114314432088E-2</v>
      </c>
      <c r="F65" s="6">
        <f>'Plate 3'!N72</f>
        <v>-4.8367088488202592E-2</v>
      </c>
      <c r="G65" s="6">
        <f t="shared" si="0"/>
        <v>-3.8054790992102239E-2</v>
      </c>
      <c r="H65" s="6">
        <f t="shared" si="1"/>
        <v>1.2980141132542717E-2</v>
      </c>
      <c r="I65" s="7">
        <f t="shared" si="2"/>
        <v>-1.5221916396840895</v>
      </c>
    </row>
    <row r="66" spans="1:12" x14ac:dyDescent="0.2">
      <c r="A66" s="6">
        <v>65</v>
      </c>
      <c r="B66" s="6" t="s">
        <v>49</v>
      </c>
      <c r="C66" s="6" t="s">
        <v>57</v>
      </c>
      <c r="D66" s="6">
        <f>'Plate 1'!N73</f>
        <v>-2.0963544797921455E-2</v>
      </c>
      <c r="E66" s="6">
        <f>'Plate 2'!N73</f>
        <v>-3.6471532731517126E-2</v>
      </c>
      <c r="F66" s="6">
        <f>'Plate 3'!N73</f>
        <v>-3.7361403682503798E-2</v>
      </c>
      <c r="G66" s="6">
        <f t="shared" si="0"/>
        <v>-3.1598827070647456E-2</v>
      </c>
      <c r="H66" s="6">
        <f t="shared" si="1"/>
        <v>9.2211652920210115E-3</v>
      </c>
      <c r="I66" s="7">
        <f t="shared" si="2"/>
        <v>-1.2639530828258982</v>
      </c>
    </row>
    <row r="67" spans="1:12" x14ac:dyDescent="0.2">
      <c r="A67" s="6">
        <v>66</v>
      </c>
      <c r="B67" s="6" t="s">
        <v>50</v>
      </c>
      <c r="C67" s="6" t="s">
        <v>58</v>
      </c>
      <c r="D67" s="6">
        <f>'Plate 1'!N74</f>
        <v>-2.5994795549422602E-2</v>
      </c>
      <c r="E67" s="6">
        <f>'Plate 2'!N74</f>
        <v>-3.8698801905960922E-2</v>
      </c>
      <c r="F67" s="6">
        <f>'Plate 3'!N74</f>
        <v>-6.3137875990587816E-2</v>
      </c>
      <c r="G67" s="6">
        <f t="shared" ref="G67:G73" si="3">AVERAGE(D67:F67)</f>
        <v>-4.2610491148657115E-2</v>
      </c>
      <c r="H67" s="6">
        <f t="shared" ref="H67:H73" si="4">STDEV(D67:F67)</f>
        <v>1.8877978989110204E-2</v>
      </c>
      <c r="I67" s="7">
        <f t="shared" ref="I67:I89" si="5">G67*40</f>
        <v>-1.7044196459462846</v>
      </c>
      <c r="J67">
        <f>SUM(I46:I67)</f>
        <v>18.354753311359744</v>
      </c>
      <c r="K67" t="e">
        <f>J67/L46*100</f>
        <v>#DIV/0!</v>
      </c>
    </row>
    <row r="68" spans="1:12" x14ac:dyDescent="0.2">
      <c r="A68">
        <v>67</v>
      </c>
      <c r="B68" t="s">
        <v>51</v>
      </c>
      <c r="C68" t="s">
        <v>59</v>
      </c>
      <c r="D68">
        <f>'Plate 1'!N75</f>
        <v>-2.6833337341339462E-2</v>
      </c>
      <c r="E68">
        <f>'Plate 2'!N75</f>
        <v>-3.3965854910267858E-2</v>
      </c>
      <c r="F68">
        <f>'Plate 3'!N75</f>
        <v>-4.6339725497679132E-2</v>
      </c>
      <c r="G68">
        <f t="shared" si="3"/>
        <v>-3.5712972583095484E-2</v>
      </c>
      <c r="H68">
        <f t="shared" si="4"/>
        <v>9.8698586539259624E-3</v>
      </c>
      <c r="I68" s="7">
        <f t="shared" si="5"/>
        <v>-1.4285189033238193</v>
      </c>
      <c r="L68" s="5"/>
    </row>
    <row r="69" spans="1:12" x14ac:dyDescent="0.2">
      <c r="A69">
        <v>68</v>
      </c>
      <c r="B69" t="s">
        <v>52</v>
      </c>
      <c r="C69" t="s">
        <v>60</v>
      </c>
      <c r="D69">
        <f>'Plate 1'!N76</f>
        <v>-2.0404516936643548E-2</v>
      </c>
      <c r="E69">
        <f>'Plate 2'!N76</f>
        <v>-2.1994283097632468E-2</v>
      </c>
      <c r="F69">
        <f>'Plate 3'!N76</f>
        <v>-4.6918972066400118E-2</v>
      </c>
      <c r="G69">
        <f t="shared" si="3"/>
        <v>-2.9772590700225376E-2</v>
      </c>
      <c r="H69">
        <f t="shared" si="4"/>
        <v>1.4870461814529666E-2</v>
      </c>
      <c r="I69" s="7">
        <f t="shared" si="5"/>
        <v>-1.1909036280090151</v>
      </c>
    </row>
    <row r="70" spans="1:12" x14ac:dyDescent="0.2">
      <c r="A70">
        <v>69</v>
      </c>
      <c r="B70" t="s">
        <v>53</v>
      </c>
      <c r="C70" t="s">
        <v>61</v>
      </c>
      <c r="D70">
        <f>'Plate 1'!N77</f>
        <v>-1.0062501503002298E-2</v>
      </c>
      <c r="E70">
        <f>'Plate 2'!N77</f>
        <v>-1.7818153395550353E-2</v>
      </c>
      <c r="F70">
        <f>'Plate 3'!N77</f>
        <v>-3.5623663976340827E-2</v>
      </c>
      <c r="G70">
        <f t="shared" si="3"/>
        <v>-2.1168106291631159E-2</v>
      </c>
      <c r="H70">
        <f t="shared" si="4"/>
        <v>1.3105719936408397E-2</v>
      </c>
      <c r="I70" s="7">
        <f t="shared" si="5"/>
        <v>-0.84672425166524634</v>
      </c>
    </row>
    <row r="71" spans="1:12" x14ac:dyDescent="0.2">
      <c r="A71">
        <v>70</v>
      </c>
      <c r="B71" t="s">
        <v>54</v>
      </c>
      <c r="C71" t="s">
        <v>62</v>
      </c>
      <c r="D71">
        <f>'Plate 1'!N78</f>
        <v>8.3574665261046857E-2</v>
      </c>
      <c r="E71">
        <f>'Plate 2'!N78</f>
        <v>1.2806797753051815E-2</v>
      </c>
      <c r="F71">
        <f>'Plate 3'!N78</f>
        <v>-1.6218903924187695E-2</v>
      </c>
      <c r="G71">
        <f t="shared" si="3"/>
        <v>2.6720853029970324E-2</v>
      </c>
      <c r="H71">
        <f t="shared" si="4"/>
        <v>5.1331177790587532E-2</v>
      </c>
      <c r="I71" s="7">
        <f t="shared" si="5"/>
        <v>1.068834121198813</v>
      </c>
    </row>
    <row r="72" spans="1:12" x14ac:dyDescent="0.2">
      <c r="A72">
        <v>71</v>
      </c>
      <c r="B72" t="s">
        <v>55</v>
      </c>
      <c r="C72" t="s">
        <v>63</v>
      </c>
      <c r="D72">
        <f>'Plate 1'!N79</f>
        <v>0.10845140508791365</v>
      </c>
      <c r="E72">
        <f>'Plate 2'!N79</f>
        <v>0.10189756473080358</v>
      </c>
      <c r="F72">
        <f>'Plate 3'!N79</f>
        <v>9.0652088004834791E-2</v>
      </c>
      <c r="G72">
        <f t="shared" si="3"/>
        <v>0.10033368594118401</v>
      </c>
      <c r="H72">
        <f t="shared" si="4"/>
        <v>9.0021225167991464E-3</v>
      </c>
      <c r="I72" s="7">
        <f t="shared" si="5"/>
        <v>4.0133474376473606</v>
      </c>
    </row>
    <row r="73" spans="1:12" x14ac:dyDescent="0.2">
      <c r="A73">
        <v>72</v>
      </c>
      <c r="B73" t="s">
        <v>56</v>
      </c>
      <c r="C73" t="s">
        <v>64</v>
      </c>
      <c r="D73">
        <f>'Plate 1'!N80</f>
        <v>0.34380213468591186</v>
      </c>
      <c r="E73">
        <f>'Plate 2'!N80</f>
        <v>0.32323243894115561</v>
      </c>
      <c r="F73">
        <f>'Plate 3'!N80</f>
        <v>0.31047616083445018</v>
      </c>
      <c r="G73">
        <f t="shared" si="3"/>
        <v>0.32583691148717259</v>
      </c>
      <c r="H73">
        <f t="shared" si="4"/>
        <v>1.6814951418879984E-2</v>
      </c>
      <c r="I73" s="7">
        <f t="shared" si="5"/>
        <v>13.033476459486904</v>
      </c>
    </row>
    <row r="74" spans="1:12" x14ac:dyDescent="0.2">
      <c r="A74">
        <v>73</v>
      </c>
      <c r="B74" t="s">
        <v>64</v>
      </c>
      <c r="C74" t="s">
        <v>72</v>
      </c>
      <c r="D74">
        <f>'Plate 1'!N81</f>
        <v>0.78711122867929084</v>
      </c>
      <c r="E74">
        <f>'Plate 2'!N81</f>
        <v>0.78483397534463195</v>
      </c>
      <c r="F74">
        <f>'Plate 3'!N81</f>
        <v>0.74693845036571549</v>
      </c>
      <c r="G74">
        <f t="shared" ref="G74:G89" si="6">AVERAGE(D74:F74)</f>
        <v>0.77296121812987939</v>
      </c>
      <c r="H74">
        <f t="shared" ref="H74:H89" si="7">STDEV(D74:F74)</f>
        <v>2.2565123581940807E-2</v>
      </c>
      <c r="I74" s="7">
        <f t="shared" si="5"/>
        <v>30.918448725195177</v>
      </c>
    </row>
    <row r="75" spans="1:12" x14ac:dyDescent="0.2">
      <c r="A75">
        <v>74</v>
      </c>
      <c r="B75" t="s">
        <v>63</v>
      </c>
      <c r="C75" t="s">
        <v>71</v>
      </c>
      <c r="D75">
        <f>'Plate 1'!N82</f>
        <v>1.7587016515802905</v>
      </c>
      <c r="E75">
        <f>'Plate 2'!N82</f>
        <v>1.7503551624660167</v>
      </c>
      <c r="F75">
        <f>'Plate 3'!N82</f>
        <v>2.5434716832538631</v>
      </c>
      <c r="G75">
        <f t="shared" si="6"/>
        <v>2.0175094991000564</v>
      </c>
      <c r="H75">
        <f t="shared" si="7"/>
        <v>0.45551573006869633</v>
      </c>
      <c r="I75" s="7">
        <f t="shared" si="5"/>
        <v>80.700379964002252</v>
      </c>
    </row>
    <row r="76" spans="1:12" x14ac:dyDescent="0.2">
      <c r="A76">
        <v>75</v>
      </c>
      <c r="B76" t="s">
        <v>62</v>
      </c>
      <c r="C76" t="s">
        <v>70</v>
      </c>
      <c r="D76">
        <f>'Plate 1'!N83</f>
        <v>3.8614849517771317</v>
      </c>
      <c r="E76">
        <f>'Plate 2'!N83</f>
        <v>3.8030621153627782</v>
      </c>
      <c r="F76">
        <f>'Plate 3'!N83</f>
        <v>3.8366396479234712</v>
      </c>
      <c r="G76">
        <f t="shared" si="6"/>
        <v>3.8337289050211272</v>
      </c>
      <c r="H76">
        <f t="shared" si="7"/>
        <v>2.9319980761542779E-2</v>
      </c>
      <c r="I76" s="7">
        <f t="shared" si="5"/>
        <v>153.34915620084507</v>
      </c>
    </row>
    <row r="77" spans="1:12" x14ac:dyDescent="0.2">
      <c r="A77">
        <v>76</v>
      </c>
      <c r="B77" t="s">
        <v>61</v>
      </c>
      <c r="C77" t="s">
        <v>69</v>
      </c>
      <c r="D77">
        <f>'Plate 1'!N84</f>
        <v>7.6374386407787442</v>
      </c>
      <c r="E77">
        <f>'Plate 2'!N84</f>
        <v>7.5930390243256998</v>
      </c>
      <c r="F77">
        <f>'Plate 3'!N84</f>
        <v>7.4566410791452933</v>
      </c>
      <c r="G77">
        <f t="shared" si="6"/>
        <v>7.5623729147499121</v>
      </c>
      <c r="H77">
        <f t="shared" si="7"/>
        <v>9.4219144978799407E-2</v>
      </c>
      <c r="I77" s="7">
        <f t="shared" si="5"/>
        <v>302.49491658999648</v>
      </c>
    </row>
    <row r="78" spans="1:12" x14ac:dyDescent="0.2">
      <c r="A78">
        <v>77</v>
      </c>
      <c r="B78" t="s">
        <v>60</v>
      </c>
      <c r="C78" t="s">
        <v>68</v>
      </c>
      <c r="D78">
        <f>'Plate 1'!N85</f>
        <v>7.8954299987584973</v>
      </c>
      <c r="E78">
        <f>'Plate 2'!N85</f>
        <v>7.766766019932315</v>
      </c>
      <c r="F78">
        <f>'Plate 3'!N85</f>
        <v>7.6996350147237482</v>
      </c>
      <c r="G78">
        <f t="shared" si="6"/>
        <v>7.7872770111381868</v>
      </c>
      <c r="H78">
        <f t="shared" si="7"/>
        <v>9.9495952246699076E-2</v>
      </c>
      <c r="I78" s="7">
        <f t="shared" si="5"/>
        <v>311.49108044552747</v>
      </c>
    </row>
    <row r="79" spans="1:12" x14ac:dyDescent="0.2">
      <c r="A79">
        <v>78</v>
      </c>
      <c r="B79" t="s">
        <v>59</v>
      </c>
      <c r="C79" t="s">
        <v>67</v>
      </c>
      <c r="D79">
        <f>'Plate 1'!N86</f>
        <v>5.482945263413697</v>
      </c>
      <c r="E79">
        <f>'Plate 2'!N86</f>
        <v>5.4186674927749454</v>
      </c>
      <c r="F79">
        <f>'Plate 3'!N86</f>
        <v>5.3690364454748485</v>
      </c>
      <c r="G79">
        <f t="shared" si="6"/>
        <v>5.4235497338878309</v>
      </c>
      <c r="H79">
        <f t="shared" si="7"/>
        <v>5.7111136477658135E-2</v>
      </c>
      <c r="I79" s="7">
        <f t="shared" si="5"/>
        <v>216.94198935551324</v>
      </c>
    </row>
    <row r="80" spans="1:12" x14ac:dyDescent="0.2">
      <c r="A80">
        <v>79</v>
      </c>
      <c r="B80" t="s">
        <v>58</v>
      </c>
      <c r="C80" t="s">
        <v>66</v>
      </c>
      <c r="D80">
        <f>'Plate 1'!N87</f>
        <v>2.595566359913315</v>
      </c>
      <c r="E80">
        <f>'Plate 2'!N87</f>
        <v>2.5240527919384297</v>
      </c>
      <c r="F80">
        <f>'Plate 3'!N87</f>
        <v>2.6491841820454436</v>
      </c>
      <c r="G80">
        <f t="shared" si="6"/>
        <v>2.5896011112990629</v>
      </c>
      <c r="H80">
        <f t="shared" si="7"/>
        <v>6.2778613721559698E-2</v>
      </c>
      <c r="I80" s="7">
        <f t="shared" si="5"/>
        <v>103.58404445196251</v>
      </c>
    </row>
    <row r="81" spans="1:11" x14ac:dyDescent="0.2">
      <c r="A81">
        <v>80</v>
      </c>
      <c r="B81" t="s">
        <v>57</v>
      </c>
      <c r="C81" t="s">
        <v>65</v>
      </c>
      <c r="D81">
        <f>'Plate 1'!N88</f>
        <v>1.0685817568327163</v>
      </c>
      <c r="E81">
        <f>'Plate 2'!N88</f>
        <v>1.0440324255205284</v>
      </c>
      <c r="F81">
        <f>'Plate 3'!N88</f>
        <v>1.0852184464987731</v>
      </c>
      <c r="G81">
        <f t="shared" si="6"/>
        <v>1.0659442096173393</v>
      </c>
      <c r="H81">
        <f t="shared" si="7"/>
        <v>2.0719304343778274E-2</v>
      </c>
      <c r="I81" s="7">
        <f t="shared" si="5"/>
        <v>42.637768384693572</v>
      </c>
    </row>
    <row r="82" spans="1:11" x14ac:dyDescent="0.2">
      <c r="A82">
        <v>81</v>
      </c>
      <c r="B82" t="s">
        <v>65</v>
      </c>
      <c r="C82" t="s">
        <v>73</v>
      </c>
      <c r="D82">
        <f>'Plate 1'!N89</f>
        <v>0.56350008416812869</v>
      </c>
      <c r="E82">
        <f>'Plate 2'!N89</f>
        <v>0.54094800074303651</v>
      </c>
      <c r="F82">
        <f>'Plate 3'!N89</f>
        <v>0.56100030180627791</v>
      </c>
      <c r="G82">
        <f t="shared" si="6"/>
        <v>0.55514946223914774</v>
      </c>
      <c r="H82">
        <f t="shared" si="7"/>
        <v>1.2362174543068939E-2</v>
      </c>
      <c r="I82" s="7">
        <f t="shared" si="5"/>
        <v>22.205978489565908</v>
      </c>
    </row>
    <row r="83" spans="1:11" x14ac:dyDescent="0.2">
      <c r="A83">
        <v>82</v>
      </c>
      <c r="B83" t="s">
        <v>66</v>
      </c>
      <c r="C83" t="s">
        <v>74</v>
      </c>
      <c r="D83">
        <f>'Plate 1'!N90</f>
        <v>0.34715630185357926</v>
      </c>
      <c r="E83">
        <f>'Plate 2'!N90</f>
        <v>0.32518129946879393</v>
      </c>
      <c r="F83">
        <f>'Plate 3'!N90</f>
        <v>0.3342252701520107</v>
      </c>
      <c r="G83">
        <f t="shared" si="6"/>
        <v>0.33552095715812796</v>
      </c>
      <c r="H83">
        <f t="shared" si="7"/>
        <v>1.104464965792017E-2</v>
      </c>
      <c r="I83" s="7">
        <f t="shared" si="5"/>
        <v>13.420838286325118</v>
      </c>
    </row>
    <row r="84" spans="1:11" x14ac:dyDescent="0.2">
      <c r="A84">
        <v>83</v>
      </c>
      <c r="B84" t="s">
        <v>67</v>
      </c>
      <c r="C84" t="s">
        <v>75</v>
      </c>
      <c r="D84">
        <f>'Plate 1'!N91</f>
        <v>0.15037849468375655</v>
      </c>
      <c r="E84">
        <f>'Plate 2'!N91</f>
        <v>0.13892591475593166</v>
      </c>
      <c r="F84">
        <f>'Plate 3'!N91</f>
        <v>0.12164177943140772</v>
      </c>
      <c r="G84">
        <f t="shared" si="6"/>
        <v>0.13698206295703197</v>
      </c>
      <c r="H84">
        <f t="shared" si="7"/>
        <v>1.4466638197442717E-2</v>
      </c>
      <c r="I84" s="7">
        <f t="shared" si="5"/>
        <v>5.4792825182812788</v>
      </c>
    </row>
    <row r="85" spans="1:11" x14ac:dyDescent="0.2">
      <c r="A85">
        <v>84</v>
      </c>
      <c r="B85" t="s">
        <v>68</v>
      </c>
      <c r="C85" t="s">
        <v>76</v>
      </c>
      <c r="D85">
        <f>'Plate 1'!N92</f>
        <v>0.10062501503002298</v>
      </c>
      <c r="E85">
        <f>'Plate 2'!N92</f>
        <v>9.4102122620250306E-2</v>
      </c>
      <c r="F85">
        <f>'Plate 3'!N92</f>
        <v>7.2985067658844632E-2</v>
      </c>
      <c r="G85">
        <f t="shared" si="6"/>
        <v>8.923740176970596E-2</v>
      </c>
      <c r="H85">
        <f t="shared" si="7"/>
        <v>1.4447865045939255E-2</v>
      </c>
      <c r="I85" s="7">
        <f t="shared" si="5"/>
        <v>3.5694960707882384</v>
      </c>
    </row>
    <row r="86" spans="1:11" x14ac:dyDescent="0.2">
      <c r="A86">
        <v>85</v>
      </c>
      <c r="B86" t="s">
        <v>69</v>
      </c>
      <c r="C86" t="s">
        <v>77</v>
      </c>
      <c r="D86">
        <f>'Plate 1'!N93</f>
        <v>9.5593764278521828E-2</v>
      </c>
      <c r="E86">
        <f>'Plate 2'!N93</f>
        <v>9.5772574501083146E-2</v>
      </c>
      <c r="F86">
        <f>'Plate 3'!N93</f>
        <v>7.1826574521402647E-2</v>
      </c>
      <c r="G86">
        <f t="shared" si="6"/>
        <v>8.7730971100335856E-2</v>
      </c>
      <c r="H86">
        <f t="shared" si="7"/>
        <v>1.3773901632395755E-2</v>
      </c>
      <c r="I86" s="7">
        <f t="shared" si="5"/>
        <v>3.5092388440134341</v>
      </c>
    </row>
    <row r="87" spans="1:11" x14ac:dyDescent="0.2">
      <c r="A87">
        <v>86</v>
      </c>
      <c r="B87" t="s">
        <v>70</v>
      </c>
      <c r="C87" t="s">
        <v>78</v>
      </c>
      <c r="D87">
        <f>'Plate 1'!N94</f>
        <v>0.10369966826705146</v>
      </c>
      <c r="E87">
        <f>'Plate 2'!N94</f>
        <v>0.10690892037330212</v>
      </c>
      <c r="F87">
        <f>'Plate 3'!N94</f>
        <v>9.6444553692044688E-2</v>
      </c>
      <c r="G87">
        <f t="shared" si="6"/>
        <v>0.10235104744413276</v>
      </c>
      <c r="H87">
        <f t="shared" si="7"/>
        <v>5.3609538426440577E-3</v>
      </c>
      <c r="I87" s="7">
        <f t="shared" si="5"/>
        <v>4.0940418977653099</v>
      </c>
    </row>
    <row r="88" spans="1:11" x14ac:dyDescent="0.2">
      <c r="A88">
        <v>87</v>
      </c>
      <c r="B88" t="s">
        <v>71</v>
      </c>
      <c r="C88" t="s">
        <v>79</v>
      </c>
      <c r="D88">
        <f>'Plate 1'!N95</f>
        <v>5.6741327919707402E-2</v>
      </c>
      <c r="E88">
        <f>'Plate 2'!N95</f>
        <v>5.0670373718596312E-2</v>
      </c>
      <c r="F88">
        <f>'Plate 3'!N95</f>
        <v>9.4127567417160732E-2</v>
      </c>
      <c r="G88">
        <f t="shared" si="6"/>
        <v>6.7179756351821482E-2</v>
      </c>
      <c r="H88">
        <f t="shared" si="7"/>
        <v>2.3534071303918352E-2</v>
      </c>
      <c r="I88" s="7">
        <f t="shared" si="5"/>
        <v>2.6871902540728594</v>
      </c>
    </row>
    <row r="89" spans="1:11" x14ac:dyDescent="0.2">
      <c r="A89">
        <v>88</v>
      </c>
      <c r="B89" t="s">
        <v>72</v>
      </c>
      <c r="C89" t="s">
        <v>80</v>
      </c>
      <c r="D89">
        <f>'Plate 1'!N96</f>
        <v>3.7175352774980713E-2</v>
      </c>
      <c r="E89">
        <f>'Plate 2'!N96</f>
        <v>3.2852220323045959E-2</v>
      </c>
      <c r="F89">
        <f>'Plate 3'!N96</f>
        <v>3.0989691426572919E-2</v>
      </c>
      <c r="G89">
        <f t="shared" si="6"/>
        <v>3.3672421508199865E-2</v>
      </c>
      <c r="H89">
        <f t="shared" si="7"/>
        <v>3.1733498179987081E-3</v>
      </c>
      <c r="I89" s="7">
        <f t="shared" si="5"/>
        <v>1.3468968603279947</v>
      </c>
      <c r="J89">
        <f>SUM(I68:I89)</f>
        <v>1313.0802585742108</v>
      </c>
      <c r="K89" t="e">
        <f>J89/L68*100</f>
        <v>#DIV/0!</v>
      </c>
    </row>
  </sheetData>
  <mergeCells count="1">
    <mergeCell ref="M1:O1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Plate 1</vt:lpstr>
      <vt:lpstr>Plate 2</vt:lpstr>
      <vt:lpstr>Plate 3</vt:lpstr>
      <vt:lpstr>Consolidated</vt:lpstr>
      <vt:lpstr>Chart 1</vt:lpstr>
      <vt:lpstr>Chart 2</vt:lpstr>
      <vt:lpstr>Chart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Chew, Aaron Michael Bossert</cp:lastModifiedBy>
  <dcterms:created xsi:type="dcterms:W3CDTF">2010-07-22T23:26:34Z</dcterms:created>
  <dcterms:modified xsi:type="dcterms:W3CDTF">2023-05-26T23:01:28Z</dcterms:modified>
</cp:coreProperties>
</file>