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6 Batch 135 Water Yr\"/>
    </mc:Choice>
  </mc:AlternateContent>
  <xr:revisionPtr revIDLastSave="0" documentId="13_ncr:1_{9FC277E8-1AAA-4909-A0BD-8B993786D640}" xr6:coauthVersionLast="47" xr6:coauthVersionMax="47" xr10:uidLastSave="{00000000-0000-0000-0000-000000000000}"/>
  <bookViews>
    <workbookView xWindow="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H15" i="5"/>
  <c r="L14" i="5"/>
  <c r="H14" i="5"/>
  <c r="L13" i="5"/>
  <c r="H13" i="5"/>
  <c r="L12" i="5"/>
  <c r="H12" i="5"/>
  <c r="L11" i="5"/>
  <c r="H11" i="5"/>
  <c r="L10" i="5"/>
  <c r="H10" i="5"/>
  <c r="L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H15" i="6"/>
  <c r="H14" i="6"/>
  <c r="H13" i="6"/>
  <c r="H12" i="6"/>
  <c r="H11" i="6"/>
  <c r="H10" i="6"/>
  <c r="L9" i="6"/>
  <c r="H9" i="6"/>
  <c r="I16" i="6" l="1"/>
  <c r="N76" i="6" s="1"/>
  <c r="I16" i="5"/>
  <c r="N18" i="5" s="1"/>
  <c r="I16" i="1"/>
  <c r="N89" i="1" s="1"/>
  <c r="O89" i="1" s="1"/>
  <c r="G9" i="6"/>
  <c r="G10" i="1"/>
  <c r="G10" i="6" s="1"/>
  <c r="O76" i="6" l="1"/>
  <c r="F69" i="3"/>
  <c r="N74" i="6"/>
  <c r="N78" i="6"/>
  <c r="O78" i="6" s="1"/>
  <c r="N23" i="6"/>
  <c r="O23" i="6" s="1"/>
  <c r="N92" i="6"/>
  <c r="N83" i="6"/>
  <c r="N20" i="6"/>
  <c r="N93" i="6"/>
  <c r="N64" i="6"/>
  <c r="O64" i="6" s="1"/>
  <c r="N94" i="6"/>
  <c r="N26" i="6"/>
  <c r="O26" i="6" s="1"/>
  <c r="N40" i="6"/>
  <c r="O40" i="6" s="1"/>
  <c r="N24" i="6"/>
  <c r="O24" i="6" s="1"/>
  <c r="N47" i="6"/>
  <c r="N9" i="6"/>
  <c r="N12" i="6"/>
  <c r="O12" i="6" s="1"/>
  <c r="N18" i="6"/>
  <c r="O18" i="6" s="1"/>
  <c r="N84" i="6"/>
  <c r="N80" i="6"/>
  <c r="O80" i="6" s="1"/>
  <c r="N48" i="6"/>
  <c r="N55" i="6"/>
  <c r="N17" i="6"/>
  <c r="O17" i="6" s="1"/>
  <c r="N70" i="6"/>
  <c r="N11" i="6"/>
  <c r="N13" i="6"/>
  <c r="O13" i="6" s="1"/>
  <c r="N42" i="6"/>
  <c r="N96" i="6"/>
  <c r="N63" i="6"/>
  <c r="N25" i="6"/>
  <c r="N62" i="6"/>
  <c r="N44" i="6"/>
  <c r="O44" i="6" s="1"/>
  <c r="N39" i="6"/>
  <c r="N19" i="6"/>
  <c r="N21" i="6"/>
  <c r="N66" i="6"/>
  <c r="N81" i="6"/>
  <c r="N71" i="6"/>
  <c r="N33" i="6"/>
  <c r="N85" i="6"/>
  <c r="N31" i="6"/>
  <c r="N27" i="6"/>
  <c r="N29" i="6"/>
  <c r="N60" i="6"/>
  <c r="N50" i="6"/>
  <c r="N79" i="6"/>
  <c r="N41" i="6"/>
  <c r="O41" i="6" s="1"/>
  <c r="N35" i="6"/>
  <c r="N37" i="6"/>
  <c r="N14" i="6"/>
  <c r="N90" i="6"/>
  <c r="N87" i="6"/>
  <c r="N49" i="6"/>
  <c r="N15" i="6"/>
  <c r="N86" i="6"/>
  <c r="N36" i="6"/>
  <c r="O36" i="6" s="1"/>
  <c r="N45" i="6"/>
  <c r="N52" i="6"/>
  <c r="O52" i="6" s="1"/>
  <c r="N57" i="6"/>
  <c r="N51" i="6"/>
  <c r="N53" i="6"/>
  <c r="N30" i="6"/>
  <c r="N32" i="6"/>
  <c r="N16" i="6"/>
  <c r="O16" i="6" s="1"/>
  <c r="N65" i="6"/>
  <c r="N68" i="6"/>
  <c r="O68" i="6" s="1"/>
  <c r="N91" i="6"/>
  <c r="N72" i="6"/>
  <c r="N89" i="6"/>
  <c r="N43" i="6"/>
  <c r="N22" i="6"/>
  <c r="O22" i="6" s="1"/>
  <c r="N95" i="6"/>
  <c r="N59" i="6"/>
  <c r="N61" i="6"/>
  <c r="N38" i="6"/>
  <c r="N88" i="6"/>
  <c r="O88" i="6" s="1"/>
  <c r="N56" i="6"/>
  <c r="N58" i="6"/>
  <c r="O58" i="6" s="1"/>
  <c r="N67" i="6"/>
  <c r="N69" i="6"/>
  <c r="N46" i="6"/>
  <c r="O46" i="6" s="1"/>
  <c r="N10" i="6"/>
  <c r="O10" i="6" s="1"/>
  <c r="N73" i="6"/>
  <c r="N82" i="6"/>
  <c r="O82" i="6" s="1"/>
  <c r="N75" i="6"/>
  <c r="N77" i="6"/>
  <c r="N54" i="6"/>
  <c r="N28" i="6"/>
  <c r="N34" i="6"/>
  <c r="O18" i="5"/>
  <c r="E11" i="3"/>
  <c r="N90" i="5"/>
  <c r="O90" i="5" s="1"/>
  <c r="N82" i="5"/>
  <c r="N10" i="5"/>
  <c r="O10" i="5" s="1"/>
  <c r="N24" i="5"/>
  <c r="N57" i="5"/>
  <c r="O57" i="5" s="1"/>
  <c r="N34" i="5"/>
  <c r="O34" i="5" s="1"/>
  <c r="N14" i="5"/>
  <c r="N15" i="5"/>
  <c r="N32" i="5"/>
  <c r="N9" i="5"/>
  <c r="N81" i="5"/>
  <c r="O81" i="5" s="1"/>
  <c r="N66" i="5"/>
  <c r="O66" i="5" s="1"/>
  <c r="N11" i="5"/>
  <c r="O11" i="5" s="1"/>
  <c r="N12" i="5"/>
  <c r="O12" i="5" s="1"/>
  <c r="N21" i="5"/>
  <c r="O21" i="5" s="1"/>
  <c r="N30" i="5"/>
  <c r="O30" i="5" s="1"/>
  <c r="N31" i="5"/>
  <c r="N48" i="5"/>
  <c r="O48" i="5" s="1"/>
  <c r="N89" i="5"/>
  <c r="O89" i="5" s="1"/>
  <c r="N20" i="5"/>
  <c r="O20" i="5" s="1"/>
  <c r="N29" i="5"/>
  <c r="O29" i="5" s="1"/>
  <c r="N38" i="5"/>
  <c r="O38" i="5" s="1"/>
  <c r="N39" i="5"/>
  <c r="N56" i="5"/>
  <c r="O56" i="5" s="1"/>
  <c r="N83" i="5"/>
  <c r="O83" i="5" s="1"/>
  <c r="N92" i="5"/>
  <c r="O92" i="5" s="1"/>
  <c r="N50" i="5"/>
  <c r="N74" i="5"/>
  <c r="O74" i="5" s="1"/>
  <c r="N40" i="5"/>
  <c r="O40" i="5" s="1"/>
  <c r="N19" i="5"/>
  <c r="O19" i="5" s="1"/>
  <c r="N27" i="5"/>
  <c r="O27" i="5" s="1"/>
  <c r="N28" i="5"/>
  <c r="O28" i="5" s="1"/>
  <c r="N37" i="5"/>
  <c r="N46" i="5"/>
  <c r="N47" i="5"/>
  <c r="N64" i="5"/>
  <c r="N17" i="5"/>
  <c r="O17" i="5" s="1"/>
  <c r="N16" i="5"/>
  <c r="O16" i="5" s="1"/>
  <c r="N22" i="5"/>
  <c r="O22" i="5" s="1"/>
  <c r="N35" i="5"/>
  <c r="O35" i="5" s="1"/>
  <c r="N36" i="5"/>
  <c r="N45" i="5"/>
  <c r="N54" i="5"/>
  <c r="N55" i="5"/>
  <c r="N72" i="5"/>
  <c r="O72" i="5" s="1"/>
  <c r="N93" i="5"/>
  <c r="O93" i="5" s="1"/>
  <c r="N25" i="5"/>
  <c r="O25" i="5" s="1"/>
  <c r="N33" i="5"/>
  <c r="O33" i="5" s="1"/>
  <c r="N23" i="5"/>
  <c r="O23" i="5" s="1"/>
  <c r="N43" i="5"/>
  <c r="O43" i="5" s="1"/>
  <c r="N44" i="5"/>
  <c r="O44" i="5" s="1"/>
  <c r="N53" i="5"/>
  <c r="O53" i="5" s="1"/>
  <c r="N62" i="5"/>
  <c r="O62" i="5" s="1"/>
  <c r="N63" i="5"/>
  <c r="O63" i="5" s="1"/>
  <c r="N80" i="5"/>
  <c r="O80" i="5" s="1"/>
  <c r="N84" i="5"/>
  <c r="N42" i="5"/>
  <c r="O42" i="5" s="1"/>
  <c r="N13" i="5"/>
  <c r="O13" i="5" s="1"/>
  <c r="N51" i="5"/>
  <c r="O51" i="5" s="1"/>
  <c r="N52" i="5"/>
  <c r="O52" i="5" s="1"/>
  <c r="N61" i="5"/>
  <c r="N70" i="5"/>
  <c r="O70" i="5" s="1"/>
  <c r="N71" i="5"/>
  <c r="O71" i="5" s="1"/>
  <c r="N88" i="5"/>
  <c r="O88" i="5" s="1"/>
  <c r="N41" i="5"/>
  <c r="O41" i="5" s="1"/>
  <c r="N91" i="5"/>
  <c r="O91" i="5" s="1"/>
  <c r="N58" i="5"/>
  <c r="O58" i="5" s="1"/>
  <c r="N59" i="5"/>
  <c r="N69" i="5"/>
  <c r="N96" i="5"/>
  <c r="O96" i="5" s="1"/>
  <c r="N67" i="5"/>
  <c r="O67" i="5" s="1"/>
  <c r="N68" i="5"/>
  <c r="O68" i="5" s="1"/>
  <c r="N77" i="5"/>
  <c r="O77" i="5" s="1"/>
  <c r="N86" i="5"/>
  <c r="O86" i="5" s="1"/>
  <c r="N87" i="5"/>
  <c r="O87" i="5" s="1"/>
  <c r="N73" i="5"/>
  <c r="O73" i="5" s="1"/>
  <c r="N49" i="5"/>
  <c r="O49" i="5" s="1"/>
  <c r="N65" i="5"/>
  <c r="O65" i="5" s="1"/>
  <c r="N26" i="5"/>
  <c r="O26" i="5" s="1"/>
  <c r="N60" i="5"/>
  <c r="N78" i="5"/>
  <c r="N79" i="5"/>
  <c r="O79" i="5" s="1"/>
  <c r="N75" i="5"/>
  <c r="O75" i="5" s="1"/>
  <c r="N76" i="5"/>
  <c r="O76" i="5" s="1"/>
  <c r="N85" i="5"/>
  <c r="N94" i="5"/>
  <c r="O94" i="5" s="1"/>
  <c r="N95" i="5"/>
  <c r="O95" i="5" s="1"/>
  <c r="E9" i="3"/>
  <c r="E59" i="3"/>
  <c r="E50" i="3"/>
  <c r="E63" i="3"/>
  <c r="E86" i="3"/>
  <c r="E89" i="3"/>
  <c r="E35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46" i="3"/>
  <c r="E83" i="3"/>
  <c r="E41" i="3"/>
  <c r="E34" i="3"/>
  <c r="E87" i="3"/>
  <c r="E45" i="3"/>
  <c r="D48" i="3"/>
  <c r="D2" i="3"/>
  <c r="D61" i="3"/>
  <c r="F5" i="3"/>
  <c r="F16" i="3"/>
  <c r="E70" i="3"/>
  <c r="E31" i="3"/>
  <c r="E84" i="3"/>
  <c r="E16" i="3"/>
  <c r="E55" i="3"/>
  <c r="D82" i="3"/>
  <c r="F39" i="3"/>
  <c r="F61" i="3"/>
  <c r="E49" i="3"/>
  <c r="G11" i="1"/>
  <c r="G11" i="5" s="1"/>
  <c r="G10" i="5"/>
  <c r="D7" i="3"/>
  <c r="D63" i="3"/>
  <c r="F3" i="3"/>
  <c r="F19" i="3"/>
  <c r="F57" i="3"/>
  <c r="E72" i="3"/>
  <c r="E56" i="3"/>
  <c r="E76" i="3"/>
  <c r="D30" i="3"/>
  <c r="D27" i="3"/>
  <c r="E36" i="3"/>
  <c r="F73" i="3"/>
  <c r="D12" i="3"/>
  <c r="F11" i="3"/>
  <c r="E28" i="3"/>
  <c r="E12" i="3"/>
  <c r="E61" i="3"/>
  <c r="D26" i="3"/>
  <c r="E22" i="3"/>
  <c r="D4" i="3" l="1"/>
  <c r="D25" i="3"/>
  <c r="D35" i="3"/>
  <c r="D22" i="3"/>
  <c r="D11" i="3"/>
  <c r="E10" i="3"/>
  <c r="E85" i="3"/>
  <c r="E73" i="3"/>
  <c r="E80" i="3"/>
  <c r="E88" i="3"/>
  <c r="E74" i="3"/>
  <c r="E13" i="3"/>
  <c r="E3" i="3"/>
  <c r="F37" i="3"/>
  <c r="F10" i="3"/>
  <c r="F75" i="3"/>
  <c r="F71" i="3"/>
  <c r="F29" i="3"/>
  <c r="F15" i="3"/>
  <c r="O35" i="6"/>
  <c r="F28" i="3"/>
  <c r="O30" i="6"/>
  <c r="F23" i="3"/>
  <c r="O79" i="6"/>
  <c r="F72" i="3"/>
  <c r="O25" i="6"/>
  <c r="F18" i="3"/>
  <c r="O69" i="6"/>
  <c r="F62" i="3"/>
  <c r="O96" i="6"/>
  <c r="F89" i="3"/>
  <c r="O9" i="6"/>
  <c r="F2" i="3"/>
  <c r="O51" i="6"/>
  <c r="F44" i="3"/>
  <c r="O38" i="6"/>
  <c r="F31" i="3"/>
  <c r="O57" i="6"/>
  <c r="F50" i="3"/>
  <c r="O29" i="6"/>
  <c r="F22" i="3"/>
  <c r="O42" i="6"/>
  <c r="F35" i="3"/>
  <c r="H35" i="3" s="1"/>
  <c r="O94" i="6"/>
  <c r="F87" i="3"/>
  <c r="O27" i="6"/>
  <c r="F20" i="3"/>
  <c r="O60" i="6"/>
  <c r="F53" i="3"/>
  <c r="O34" i="6"/>
  <c r="F27" i="3"/>
  <c r="O59" i="6"/>
  <c r="F52" i="3"/>
  <c r="O45" i="6"/>
  <c r="F38" i="3"/>
  <c r="O31" i="6"/>
  <c r="F24" i="3"/>
  <c r="O11" i="6"/>
  <c r="F4" i="3"/>
  <c r="O93" i="6"/>
  <c r="F86" i="3"/>
  <c r="O56" i="6"/>
  <c r="F49" i="3"/>
  <c r="O28" i="6"/>
  <c r="F21" i="3"/>
  <c r="O85" i="6"/>
  <c r="F78" i="3"/>
  <c r="O70" i="6"/>
  <c r="F63" i="3"/>
  <c r="O20" i="6"/>
  <c r="F13" i="3"/>
  <c r="O47" i="6"/>
  <c r="F40" i="3"/>
  <c r="O63" i="6"/>
  <c r="F56" i="3"/>
  <c r="O61" i="6"/>
  <c r="F54" i="3"/>
  <c r="O54" i="6"/>
  <c r="F47" i="3"/>
  <c r="O86" i="6"/>
  <c r="F79" i="3"/>
  <c r="O33" i="6"/>
  <c r="F26" i="3"/>
  <c r="O83" i="6"/>
  <c r="F76" i="3"/>
  <c r="O50" i="6"/>
  <c r="F43" i="3"/>
  <c r="O95" i="6"/>
  <c r="F88" i="3"/>
  <c r="F17" i="3"/>
  <c r="O77" i="6"/>
  <c r="F70" i="3"/>
  <c r="O43" i="6"/>
  <c r="F36" i="3"/>
  <c r="O15" i="6"/>
  <c r="F8" i="3"/>
  <c r="O71" i="6"/>
  <c r="F64" i="3"/>
  <c r="O55" i="6"/>
  <c r="F48" i="3"/>
  <c r="O92" i="6"/>
  <c r="F85" i="3"/>
  <c r="O67" i="6"/>
  <c r="F60" i="3"/>
  <c r="O89" i="6"/>
  <c r="F82" i="3"/>
  <c r="O48" i="6"/>
  <c r="F41" i="3"/>
  <c r="O72" i="6"/>
  <c r="F65" i="3"/>
  <c r="O87" i="6"/>
  <c r="F80" i="3"/>
  <c r="O66" i="6"/>
  <c r="F59" i="3"/>
  <c r="O32" i="6"/>
  <c r="F25" i="3"/>
  <c r="F45" i="3"/>
  <c r="F34" i="3"/>
  <c r="F6" i="3"/>
  <c r="F51" i="3"/>
  <c r="O73" i="6"/>
  <c r="F66" i="3"/>
  <c r="O91" i="6"/>
  <c r="F84" i="3"/>
  <c r="O90" i="6"/>
  <c r="F83" i="3"/>
  <c r="O21" i="6"/>
  <c r="F14" i="3"/>
  <c r="O84" i="6"/>
  <c r="F77" i="3"/>
  <c r="O74" i="6"/>
  <c r="F67" i="3"/>
  <c r="F9" i="3"/>
  <c r="O49" i="6"/>
  <c r="F42" i="3"/>
  <c r="O14" i="6"/>
  <c r="F7" i="3"/>
  <c r="O19" i="6"/>
  <c r="F12" i="3"/>
  <c r="G12" i="3" s="1"/>
  <c r="I12" i="3" s="1"/>
  <c r="O62" i="6"/>
  <c r="F55" i="3"/>
  <c r="O53" i="6"/>
  <c r="F46" i="3"/>
  <c r="O75" i="6"/>
  <c r="F68" i="3"/>
  <c r="O81" i="6"/>
  <c r="F74" i="3"/>
  <c r="F81" i="3"/>
  <c r="F33" i="3"/>
  <c r="O65" i="6"/>
  <c r="F58" i="3"/>
  <c r="O37" i="6"/>
  <c r="F30" i="3"/>
  <c r="O39" i="6"/>
  <c r="F32" i="3"/>
  <c r="E2" i="3"/>
  <c r="O9" i="5"/>
  <c r="O60" i="5"/>
  <c r="E53" i="3"/>
  <c r="E48" i="3"/>
  <c r="O55" i="5"/>
  <c r="E82" i="3"/>
  <c r="E81" i="3"/>
  <c r="O45" i="5"/>
  <c r="E38" i="3"/>
  <c r="E15" i="3"/>
  <c r="E60" i="3"/>
  <c r="E29" i="3"/>
  <c r="O36" i="5"/>
  <c r="E25" i="3"/>
  <c r="H25" i="3" s="1"/>
  <c r="O32" i="5"/>
  <c r="E5" i="3"/>
  <c r="E20" i="3"/>
  <c r="E37" i="3"/>
  <c r="E68" i="3"/>
  <c r="O84" i="5"/>
  <c r="E77" i="3"/>
  <c r="E8" i="3"/>
  <c r="O15" i="5"/>
  <c r="E18" i="3"/>
  <c r="E23" i="3"/>
  <c r="E43" i="3"/>
  <c r="O50" i="5"/>
  <c r="O39" i="5"/>
  <c r="E32" i="3"/>
  <c r="E7" i="3"/>
  <c r="G7" i="3" s="1"/>
  <c r="I7" i="3" s="1"/>
  <c r="O14" i="5"/>
  <c r="E64" i="3"/>
  <c r="E4" i="3"/>
  <c r="H4" i="3" s="1"/>
  <c r="E14" i="3"/>
  <c r="O61" i="5"/>
  <c r="E54" i="3"/>
  <c r="E42" i="3"/>
  <c r="E47" i="3"/>
  <c r="O54" i="5"/>
  <c r="E6" i="3"/>
  <c r="E66" i="3"/>
  <c r="E58" i="3"/>
  <c r="E78" i="3"/>
  <c r="O85" i="5"/>
  <c r="O69" i="5"/>
  <c r="E62" i="3"/>
  <c r="E26" i="3"/>
  <c r="H26" i="3" s="1"/>
  <c r="O59" i="5"/>
  <c r="E52" i="3"/>
  <c r="O64" i="5"/>
  <c r="E57" i="3"/>
  <c r="E17" i="3"/>
  <c r="O24" i="5"/>
  <c r="E67" i="3"/>
  <c r="E27" i="3"/>
  <c r="E39" i="3"/>
  <c r="O46" i="5"/>
  <c r="E75" i="3"/>
  <c r="O82" i="5"/>
  <c r="E33" i="3"/>
  <c r="O47" i="5"/>
  <c r="E40" i="3"/>
  <c r="E65" i="3"/>
  <c r="E44" i="3"/>
  <c r="E51" i="3"/>
  <c r="H51" i="3" s="1"/>
  <c r="G48" i="3"/>
  <c r="I48" i="3" s="1"/>
  <c r="E79" i="3"/>
  <c r="E21" i="3"/>
  <c r="E71" i="3"/>
  <c r="O78" i="5"/>
  <c r="O37" i="5"/>
  <c r="E30" i="3"/>
  <c r="G30" i="3" s="1"/>
  <c r="I30" i="3" s="1"/>
  <c r="E24" i="3"/>
  <c r="O31" i="5"/>
  <c r="D15" i="3"/>
  <c r="D79" i="3"/>
  <c r="H79" i="3" s="1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D53" i="3"/>
  <c r="D34" i="3"/>
  <c r="D78" i="3"/>
  <c r="O67" i="1"/>
  <c r="D37" i="3"/>
  <c r="D67" i="3"/>
  <c r="G67" i="3" s="1"/>
  <c r="I67" i="3" s="1"/>
  <c r="D36" i="3"/>
  <c r="H36" i="3" s="1"/>
  <c r="D16" i="3"/>
  <c r="H16" i="3" s="1"/>
  <c r="D47" i="3"/>
  <c r="D8" i="3"/>
  <c r="G82" i="3"/>
  <c r="I82" i="3" s="1"/>
  <c r="H63" i="3"/>
  <c r="D17" i="3"/>
  <c r="G17" i="3" s="1"/>
  <c r="I17" i="3" s="1"/>
  <c r="O24" i="1"/>
  <c r="D81" i="3"/>
  <c r="O88" i="1"/>
  <c r="D10" i="3"/>
  <c r="D23" i="3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48" i="3"/>
  <c r="D71" i="3"/>
  <c r="O52" i="1"/>
  <c r="O73" i="1"/>
  <c r="D66" i="3"/>
  <c r="O76" i="1"/>
  <c r="D69" i="3"/>
  <c r="O72" i="1"/>
  <c r="D65" i="3"/>
  <c r="O12" i="1"/>
  <c r="D5" i="3"/>
  <c r="D38" i="3"/>
  <c r="O36" i="1"/>
  <c r="D29" i="3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H28" i="3" s="1"/>
  <c r="O35" i="1"/>
  <c r="D83" i="3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H56" i="3" s="1"/>
  <c r="O61" i="1"/>
  <c r="D54" i="3"/>
  <c r="G45" i="3"/>
  <c r="I45" i="3" s="1"/>
  <c r="G86" i="3"/>
  <c r="I86" i="3" s="1"/>
  <c r="G12" i="1"/>
  <c r="G13" i="1" s="1"/>
  <c r="H61" i="3"/>
  <c r="G61" i="3"/>
  <c r="I61" i="3" s="1"/>
  <c r="G63" i="3"/>
  <c r="I63" i="3" s="1"/>
  <c r="G11" i="6"/>
  <c r="H82" i="3"/>
  <c r="H12" i="3"/>
  <c r="G3" i="3"/>
  <c r="I3" i="3" s="1"/>
  <c r="H15" i="3"/>
  <c r="H22" i="3"/>
  <c r="G22" i="3"/>
  <c r="I22" i="3" s="1"/>
  <c r="G11" i="3"/>
  <c r="I11" i="3" s="1"/>
  <c r="H11" i="3"/>
  <c r="H30" i="3"/>
  <c r="H45" i="3"/>
  <c r="G12" i="5"/>
  <c r="H3" i="3" l="1"/>
  <c r="G79" i="3"/>
  <c r="I79" i="3" s="1"/>
  <c r="G15" i="3"/>
  <c r="I15" i="3" s="1"/>
  <c r="G26" i="3"/>
  <c r="I26" i="3" s="1"/>
  <c r="G4" i="3"/>
  <c r="I4" i="3" s="1"/>
  <c r="G44" i="3"/>
  <c r="I44" i="3" s="1"/>
  <c r="H2" i="3"/>
  <c r="G51" i="3"/>
  <c r="I51" i="3" s="1"/>
  <c r="H14" i="3"/>
  <c r="H6" i="3"/>
  <c r="G5" i="3"/>
  <c r="I5" i="3" s="1"/>
  <c r="G81" i="3"/>
  <c r="I81" i="3" s="1"/>
  <c r="H37" i="3"/>
  <c r="G83" i="3"/>
  <c r="I83" i="3" s="1"/>
  <c r="H65" i="3"/>
  <c r="G42" i="3"/>
  <c r="I42" i="3" s="1"/>
  <c r="H20" i="3"/>
  <c r="G35" i="3"/>
  <c r="I35" i="3" s="1"/>
  <c r="G37" i="3"/>
  <c r="I37" i="3" s="1"/>
  <c r="G23" i="3"/>
  <c r="I23" i="3" s="1"/>
  <c r="H10" i="3"/>
  <c r="G6" i="3"/>
  <c r="I6" i="3" s="1"/>
  <c r="G46" i="3"/>
  <c r="I46" i="3" s="1"/>
  <c r="H34" i="3"/>
  <c r="H44" i="3"/>
  <c r="H38" i="3"/>
  <c r="H47" i="3"/>
  <c r="H80" i="3"/>
  <c r="G8" i="3"/>
  <c r="I8" i="3" s="1"/>
  <c r="H60" i="3"/>
  <c r="G2" i="3"/>
  <c r="I2" i="3" s="1"/>
  <c r="H49" i="3"/>
  <c r="H27" i="3"/>
  <c r="H78" i="3"/>
  <c r="G60" i="3"/>
  <c r="I60" i="3" s="1"/>
  <c r="H43" i="3"/>
  <c r="G71" i="3"/>
  <c r="I71" i="3" s="1"/>
  <c r="H75" i="3"/>
  <c r="H7" i="3"/>
  <c r="G27" i="3"/>
  <c r="I27" i="3" s="1"/>
  <c r="G29" i="3"/>
  <c r="I29" i="3" s="1"/>
  <c r="G25" i="3"/>
  <c r="I25" i="3" s="1"/>
  <c r="H39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<sst xmlns="http://schemas.openxmlformats.org/spreadsheetml/2006/main" count="1068" uniqueCount="124">
  <si>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</si>
  <si>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</si>
  <si>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</si>
  <si>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</si>
  <si>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</si>
  <si>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</si>
  <si>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</si>
  <si>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</si>
  <si>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</si>
  <si>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</si>
  <si>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</si>
  <si>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</si>
  <si>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</si>
  <si>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</si>
  <si>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</si>
  <si>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</si>
  <si>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</si>
  <si>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</si>
  <si>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</si>
  <si>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</si>
  <si>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</si>
  <si>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</si>
  <si>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</si>
  <si>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</si>
  <si>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</si>
  <si>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</si>
  <si>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</si>
  <si>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</si>
  <si>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</si>
  <si>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</si>
  <si>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</si>
  <si>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</si>
  <si>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</si>
  <si>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</si>
  <si>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</si>
  <si>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</si>
  <si>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</si>
  <si>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</si>
  <si>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</si>
  <si>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</si>
  <si>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</si>
  <si>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</si>
  <si>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</si>
  <si>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</si>
  <si>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</si>
  <si>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</si>
  <si>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</si>
  <si>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</si>
  <si>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</si>
  <si>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</si>
  <si>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</si>
  <si>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</si>
  <si>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</si>
  <si>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</si>
  <si>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</si>
  <si>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</si>
  <si>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</si>
  <si>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</si>
  <si>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</si>
  <si>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</si>
  <si>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</si>
  <si>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</si>
  <si>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</si>
  <si>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</si>
  <si>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</si>
  <si>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</si>
  <si>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</si>
  <si>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</si>
  <si>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</si>
  <si>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</si>
  <si>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</si>
  <si>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</si>
  <si>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</si>
  <si>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</si>
  <si>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</si>
  <si>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</si>
  <si>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</si>
  <si>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</si>
  <si>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</si>
  <si>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</si>
  <si>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</si>
  <si>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</si>
  <si>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</si>
  <si>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</si>
  <si>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</si>
  <si>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</si>
  <si>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</si>
  <si>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</si>
  <si>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</si>
  <si>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</si>
  <si>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</si>
  <si>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</si>
  <si>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</si>
  <si>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</si>
  <si>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</si>
  <si>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</si>
  <si>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</si>
  <si>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</si>
  <si>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</si>
  <si>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</si>
  <si>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</si>
  <si>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</si>
  <si>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</si>
  <si>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</si>
  <si>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</si>
  <si>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</si>
  <si>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</si>
  <si>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</si>
  <si>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</si>
  <si>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</si>
  <si>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</si>
  <si>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</si>
  <si>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</si>
  <si>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</si>
  <si>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</si>
  <si>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</si>
  <si>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</si>
  <si>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</si>
  <si>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</si>
  <si>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</si>
  <si>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</si>
  <si>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Standards ABCD</t>
  </si>
  <si>
    <t>Standards EFGH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</si>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</sst>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0</c:formatCode>
                <c:ptCount val="7"/>
                <c:pt idx="0">
                  <c:v>64985.666666666664</c:v>
                </c:pt>
                <c:pt idx="1">
                  <c:v>34575.333333333336</c:v>
                </c:pt>
                <c:pt idx="2">
                  <c:v>22565</c:v>
                </c:pt>
                <c:pt idx="3">
                  <c:v>8224.5</c:v>
                </c:pt>
                <c:pt idx="4">
                  <c:v>4507.833333333333</c:v>
                </c:pt>
                <c:pt idx="5">
                  <c:v>3671.1666666666665</c:v>
                </c:pt>
                <c:pt idx="6">
                  <c:v>3415.6666666666665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1'!$I$11:$I$15</c:f>
              <c:numCache>
                <c:formatCode>0</c:formatCode>
                <c:ptCount val="5"/>
                <c:pt idx="0">
                  <c:v>22565</c:v>
                </c:pt>
                <c:pt idx="1">
                  <c:v>8224.5</c:v>
                </c:pt>
                <c:pt idx="2">
                  <c:v>4507.833333333333</c:v>
                </c:pt>
                <c:pt idx="3">
                  <c:v>3671.1666666666665</c:v>
                </c:pt>
                <c:pt idx="4">
                  <c:v>3415.6666666666665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0</c:formatCode>
                <c:ptCount val="6"/>
                <c:pt idx="0">
                  <c:v>64985.666666666664</c:v>
                </c:pt>
                <c:pt idx="1">
                  <c:v>34575.333333333336</c:v>
                </c:pt>
                <c:pt idx="2">
                  <c:v>22565</c:v>
                </c:pt>
                <c:pt idx="3">
                  <c:v>8224.5</c:v>
                </c:pt>
                <c:pt idx="4">
                  <c:v>4507.833333333333</c:v>
                </c:pt>
                <c:pt idx="5">
                  <c:v>3671.1666666666665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0</c:formatCode>
                <c:ptCount val="6"/>
                <c:pt idx="0">
                  <c:v>34575.333333333336</c:v>
                </c:pt>
                <c:pt idx="1">
                  <c:v>22565</c:v>
                </c:pt>
                <c:pt idx="2">
                  <c:v>8224.5</c:v>
                </c:pt>
                <c:pt idx="3">
                  <c:v>4507.833333333333</c:v>
                </c:pt>
                <c:pt idx="4">
                  <c:v>3671.1666666666665</c:v>
                </c:pt>
                <c:pt idx="5">
                  <c:v>3415.6666666666665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0</c:formatCode>
                <c:ptCount val="6"/>
                <c:pt idx="0">
                  <c:v>64985.666666666664</c:v>
                </c:pt>
                <c:pt idx="1">
                  <c:v>34575.333333333336</c:v>
                </c:pt>
                <c:pt idx="2">
                  <c:v>22565</c:v>
                </c:pt>
                <c:pt idx="3">
                  <c:v>8224.5</c:v>
                </c:pt>
                <c:pt idx="4">
                  <c:v>4507.833333333333</c:v>
                </c:pt>
                <c:pt idx="5">
                  <c:v>3671.1666666666665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0</c:formatCode>
                <c:ptCount val="6"/>
                <c:pt idx="0">
                  <c:v>34575.333333333336</c:v>
                </c:pt>
                <c:pt idx="1">
                  <c:v>22565</c:v>
                </c:pt>
                <c:pt idx="2">
                  <c:v>8224.5</c:v>
                </c:pt>
                <c:pt idx="3">
                  <c:v>4507.833333333333</c:v>
                </c:pt>
                <c:pt idx="4">
                  <c:v>3671.1666666666665</c:v>
                </c:pt>
                <c:pt idx="5">
                  <c:v>3415.6666666666665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-4.2588331953026158E-2</c:v>
                </c:pt>
                <c:pt idx="1">
                  <c:v>-4.1179159204580436E-2</c:v>
                </c:pt>
                <c:pt idx="2">
                  <c:v>-4.5406677449917596E-2</c:v>
                </c:pt>
                <c:pt idx="3">
                  <c:v>-1.5814049732557463E-2</c:v>
                </c:pt>
                <c:pt idx="4">
                  <c:v>-4.3527780451989968E-2</c:v>
                </c:pt>
                <c:pt idx="5">
                  <c:v>2.0354717477550012E-3</c:v>
                </c:pt>
                <c:pt idx="6">
                  <c:v>0.12651239786046034</c:v>
                </c:pt>
                <c:pt idx="7">
                  <c:v>0.53893028890557459</c:v>
                </c:pt>
                <c:pt idx="8">
                  <c:v>4.425428729118873</c:v>
                </c:pt>
                <c:pt idx="9">
                  <c:v>15.3103487623631</c:v>
                </c:pt>
                <c:pt idx="10">
                  <c:v>15.782421633092419</c:v>
                </c:pt>
                <c:pt idx="11">
                  <c:v>10.602302609805948</c:v>
                </c:pt>
                <c:pt idx="12">
                  <c:v>5.0745876419028679</c:v>
                </c:pt>
                <c:pt idx="13">
                  <c:v>2.3074420882049544</c:v>
                </c:pt>
                <c:pt idx="14">
                  <c:v>1.0885076607994058</c:v>
                </c:pt>
                <c:pt idx="15">
                  <c:v>0.64133017529263026</c:v>
                </c:pt>
                <c:pt idx="16">
                  <c:v>0.30312871566565736</c:v>
                </c:pt>
                <c:pt idx="17">
                  <c:v>0.15563530132833855</c:v>
                </c:pt>
                <c:pt idx="18">
                  <c:v>0.13261881310372511</c:v>
                </c:pt>
                <c:pt idx="19">
                  <c:v>9.3631700396726844E-2</c:v>
                </c:pt>
                <c:pt idx="20">
                  <c:v>5.1826242192837137E-2</c:v>
                </c:pt>
                <c:pt idx="21">
                  <c:v>-1.6753498231521276E-2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-5.8558956435410987E-2</c:v>
                </c:pt>
                <c:pt idx="1">
                  <c:v>-4.5406677449917596E-2</c:v>
                </c:pt>
                <c:pt idx="2">
                  <c:v>0.17019675306227766</c:v>
                </c:pt>
                <c:pt idx="3">
                  <c:v>-4.1648883454062341E-2</c:v>
                </c:pt>
                <c:pt idx="4">
                  <c:v>-6.0907577682820527E-2</c:v>
                </c:pt>
                <c:pt idx="5">
                  <c:v>-4.2588331953026158E-2</c:v>
                </c:pt>
                <c:pt idx="6">
                  <c:v>4.3840929951645359E-3</c:v>
                </c:pt>
                <c:pt idx="7">
                  <c:v>0.72118329770455447</c:v>
                </c:pt>
                <c:pt idx="8">
                  <c:v>7.3433557669004781</c:v>
                </c:pt>
                <c:pt idx="9">
                  <c:v>15.7335703111463</c:v>
                </c:pt>
                <c:pt idx="10">
                  <c:v>12.729683735709504</c:v>
                </c:pt>
                <c:pt idx="11">
                  <c:v>7.3104750694367446</c:v>
                </c:pt>
                <c:pt idx="12">
                  <c:v>3.000755080440249</c:v>
                </c:pt>
                <c:pt idx="13">
                  <c:v>1.8583857057002511</c:v>
                </c:pt>
                <c:pt idx="14">
                  <c:v>1.1082360792776458</c:v>
                </c:pt>
                <c:pt idx="15">
                  <c:v>0.50088262469754019</c:v>
                </c:pt>
                <c:pt idx="16">
                  <c:v>0.24253428748249134</c:v>
                </c:pt>
                <c:pt idx="17">
                  <c:v>8.6116112405016335E-2</c:v>
                </c:pt>
                <c:pt idx="18">
                  <c:v>0.12181515536564126</c:v>
                </c:pt>
                <c:pt idx="19">
                  <c:v>0.26977829395244196</c:v>
                </c:pt>
                <c:pt idx="20">
                  <c:v>5.4174863440246669E-2</c:v>
                </c:pt>
                <c:pt idx="21">
                  <c:v>-2.3329637724267972E-2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-5.1982816942664295E-2</c:v>
                </c:pt>
                <c:pt idx="1">
                  <c:v>-4.5406677449917596E-2</c:v>
                </c:pt>
                <c:pt idx="2">
                  <c:v>-5.1043368443700478E-2</c:v>
                </c:pt>
                <c:pt idx="3">
                  <c:v>-4.8694747196290945E-2</c:v>
                </c:pt>
                <c:pt idx="4">
                  <c:v>-5.2922265441628105E-2</c:v>
                </c:pt>
                <c:pt idx="5">
                  <c:v>-3.2724122713906109E-2</c:v>
                </c:pt>
                <c:pt idx="6">
                  <c:v>7.4373006167968658E-2</c:v>
                </c:pt>
                <c:pt idx="7">
                  <c:v>0.6925301184861582</c:v>
                </c:pt>
                <c:pt idx="8">
                  <c:v>7.9333294242497523</c:v>
                </c:pt>
                <c:pt idx="9">
                  <c:v>23.947168537586926</c:v>
                </c:pt>
                <c:pt idx="10">
                  <c:v>25.11584247029791</c:v>
                </c:pt>
                <c:pt idx="11">
                  <c:v>14.400023166867165</c:v>
                </c:pt>
                <c:pt idx="12">
                  <c:v>7.415693301320692</c:v>
                </c:pt>
                <c:pt idx="13">
                  <c:v>2.6489316175783006</c:v>
                </c:pt>
                <c:pt idx="14">
                  <c:v>1.6009768169841661</c:v>
                </c:pt>
                <c:pt idx="15">
                  <c:v>0.91752803398799154</c:v>
                </c:pt>
                <c:pt idx="16">
                  <c:v>0.3486919678654023</c:v>
                </c:pt>
                <c:pt idx="17">
                  <c:v>0.17066647731175957</c:v>
                </c:pt>
                <c:pt idx="18">
                  <c:v>0.22280586900425126</c:v>
                </c:pt>
                <c:pt idx="19">
                  <c:v>0.19744075953222828</c:v>
                </c:pt>
                <c:pt idx="20">
                  <c:v>0.11617846437185839</c:v>
                </c:pt>
                <c:pt idx="21">
                  <c:v>-1.1116807237738393E-2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-4.1179159204580436E-2</c:v>
                </c:pt>
                <c:pt idx="1">
                  <c:v>-6.6544268676603402E-2</c:v>
                </c:pt>
                <c:pt idx="2">
                  <c:v>-6.6544268676603402E-2</c:v>
                </c:pt>
                <c:pt idx="3">
                  <c:v>-5.668005943748336E-2</c:v>
                </c:pt>
                <c:pt idx="4">
                  <c:v>-1.9571843728412718E-2</c:v>
                </c:pt>
                <c:pt idx="5">
                  <c:v>2.0354717477550012E-3</c:v>
                </c:pt>
                <c:pt idx="6">
                  <c:v>0.13590688285009847</c:v>
                </c:pt>
                <c:pt idx="7">
                  <c:v>0.95275735269913453</c:v>
                </c:pt>
                <c:pt idx="8">
                  <c:v>7.4387097895453058</c:v>
                </c:pt>
                <c:pt idx="9">
                  <c:v>23.127029997991514</c:v>
                </c:pt>
                <c:pt idx="10">
                  <c:v>23.23694547237028</c:v>
                </c:pt>
                <c:pt idx="11">
                  <c:v>15.370003742047302</c:v>
                </c:pt>
                <c:pt idx="12">
                  <c:v>7.2832310629667942</c:v>
                </c:pt>
                <c:pt idx="13">
                  <c:v>2.7541498494622476</c:v>
                </c:pt>
                <c:pt idx="14">
                  <c:v>1.4802576848673161</c:v>
                </c:pt>
                <c:pt idx="15">
                  <c:v>0.68689342749237525</c:v>
                </c:pt>
                <c:pt idx="16">
                  <c:v>0.33882775862628223</c:v>
                </c:pt>
                <c:pt idx="17">
                  <c:v>0.17630316830554246</c:v>
                </c:pt>
                <c:pt idx="18">
                  <c:v>0.24629208147834658</c:v>
                </c:pt>
                <c:pt idx="19">
                  <c:v>0.18710682604362633</c:v>
                </c:pt>
                <c:pt idx="20">
                  <c:v>2.7400581219777974E-2</c:v>
                </c:pt>
                <c:pt idx="21">
                  <c:v>1.424830223428458E-2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52" workbookViewId="0">
      <selection activeCell="G73" sqref="G73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12077</v>
      </c>
      <c r="D2">
        <v>3325</v>
      </c>
      <c r="E2">
        <v>4781</v>
      </c>
      <c r="F2">
        <v>4061</v>
      </c>
      <c r="G2">
        <v>36911</v>
      </c>
      <c r="H2">
        <v>30516</v>
      </c>
      <c r="I2">
        <v>3312</v>
      </c>
      <c r="J2">
        <v>3303</v>
      </c>
      <c r="K2">
        <v>3836</v>
      </c>
      <c r="L2">
        <v>3663</v>
      </c>
      <c r="M2">
        <v>9279</v>
      </c>
      <c r="N2">
        <v>6567</v>
      </c>
      <c r="O2">
        <v>5750</v>
      </c>
      <c r="P2">
        <v>3328</v>
      </c>
      <c r="Q2">
        <v>5733</v>
      </c>
      <c r="R2">
        <v>3747</v>
      </c>
      <c r="S2">
        <v>19049</v>
      </c>
      <c r="T2">
        <v>18979</v>
      </c>
      <c r="U2">
        <v>3307</v>
      </c>
      <c r="V2">
        <v>3346</v>
      </c>
      <c r="W2">
        <v>3890</v>
      </c>
      <c r="X2">
        <v>3392</v>
      </c>
      <c r="Y2">
        <v>18921</v>
      </c>
      <c r="Z2">
        <v>4878</v>
      </c>
      <c r="AA2">
        <v>23052</v>
      </c>
      <c r="AB2">
        <v>3319</v>
      </c>
      <c r="AC2">
        <v>8328</v>
      </c>
      <c r="AD2">
        <v>3698</v>
      </c>
      <c r="AE2">
        <v>4951</v>
      </c>
      <c r="AF2">
        <v>9804</v>
      </c>
      <c r="AG2">
        <v>3319</v>
      </c>
      <c r="AH2">
        <v>3574</v>
      </c>
      <c r="AI2">
        <v>3779</v>
      </c>
      <c r="AJ2">
        <v>3328</v>
      </c>
      <c r="AK2">
        <v>36137</v>
      </c>
      <c r="AL2">
        <v>4137</v>
      </c>
      <c r="AM2">
        <v>8338</v>
      </c>
      <c r="AN2">
        <v>3382</v>
      </c>
      <c r="AO2">
        <v>14219</v>
      </c>
      <c r="AP2">
        <v>3615</v>
      </c>
      <c r="AQ2">
        <v>3425</v>
      </c>
      <c r="AR2">
        <v>7372</v>
      </c>
      <c r="AS2">
        <v>3305</v>
      </c>
      <c r="AT2">
        <v>4890</v>
      </c>
      <c r="AU2">
        <v>4158</v>
      </c>
      <c r="AV2">
        <v>3274</v>
      </c>
      <c r="AW2">
        <v>52885</v>
      </c>
      <c r="AX2">
        <v>3791</v>
      </c>
      <c r="AY2">
        <v>4324</v>
      </c>
      <c r="AZ2">
        <v>3323</v>
      </c>
      <c r="BA2">
        <v>25987</v>
      </c>
      <c r="BB2">
        <v>3526</v>
      </c>
      <c r="BC2">
        <v>3325</v>
      </c>
      <c r="BD2">
        <v>5775</v>
      </c>
      <c r="BE2">
        <v>3366</v>
      </c>
      <c r="BF2">
        <v>20305</v>
      </c>
      <c r="BG2">
        <v>5369</v>
      </c>
      <c r="BH2">
        <v>3274</v>
      </c>
      <c r="BI2">
        <v>52651</v>
      </c>
      <c r="BJ2">
        <v>3940</v>
      </c>
      <c r="BK2">
        <v>3652</v>
      </c>
      <c r="BL2">
        <v>3420</v>
      </c>
      <c r="BM2">
        <v>37015</v>
      </c>
      <c r="BN2">
        <v>3380</v>
      </c>
      <c r="BO2">
        <v>3286</v>
      </c>
      <c r="BP2">
        <v>4482</v>
      </c>
      <c r="BQ2">
        <v>3531</v>
      </c>
      <c r="BR2">
        <v>54397</v>
      </c>
      <c r="BS2">
        <v>6824</v>
      </c>
      <c r="BT2">
        <v>3295</v>
      </c>
      <c r="BU2">
        <v>19252</v>
      </c>
      <c r="BV2">
        <v>3814</v>
      </c>
      <c r="BW2">
        <v>3392</v>
      </c>
      <c r="BX2">
        <v>3685</v>
      </c>
      <c r="BY2">
        <v>36010</v>
      </c>
      <c r="BZ2">
        <v>3291</v>
      </c>
      <c r="CA2">
        <v>3327</v>
      </c>
      <c r="CB2">
        <v>3932</v>
      </c>
      <c r="CC2">
        <v>3990</v>
      </c>
      <c r="CD2">
        <v>56885</v>
      </c>
      <c r="CE2">
        <v>9055</v>
      </c>
      <c r="CF2">
        <v>3374</v>
      </c>
      <c r="CG2">
        <v>5444</v>
      </c>
      <c r="CH2">
        <v>3474</v>
      </c>
      <c r="CI2">
        <v>3390</v>
      </c>
      <c r="CJ2">
        <v>4563</v>
      </c>
      <c r="CK2">
        <v>12837</v>
      </c>
      <c r="CL2">
        <v>3319</v>
      </c>
      <c r="CM2">
        <v>3778</v>
      </c>
      <c r="CN2">
        <v>3599</v>
      </c>
      <c r="CO2">
        <v>3675</v>
      </c>
      <c r="CP2">
        <v>34072</v>
      </c>
      <c r="CQ2">
        <v>19203</v>
      </c>
      <c r="CR2">
        <v>3420</v>
      </c>
      <c r="CS2">
        <v>3705</v>
      </c>
      <c r="CT2">
        <v>3446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12077</v>
      </c>
      <c r="E9" s="5">
        <v>30</v>
      </c>
      <c r="G9">
        <f>E9*1</f>
        <v>30</v>
      </c>
      <c r="H9" t="str">
        <f t="shared" ref="H9:I9" si="0">A9</f>
        <v>A1</v>
      </c>
      <c r="I9" s="15">
        <v>64985.666666666664</v>
      </c>
      <c r="K9" t="s">
        <v>82</v>
      </c>
      <c r="L9" s="8" t="str">
        <f>A10</f>
        <v>A2</v>
      </c>
      <c r="M9" s="8">
        <f>B10</f>
        <v>3325</v>
      </c>
      <c r="N9" s="8">
        <f>(M9-I$15)/I$16</f>
        <v>-4.2588331953026158E-2</v>
      </c>
      <c r="O9" s="8">
        <f>N9*40</f>
        <v>-1.7035332781210464</v>
      </c>
    </row>
    <row r="10" spans="1:98" x14ac:dyDescent="0.4">
      <c r="A10" t="s">
        <v>83</v>
      </c>
      <c r="B10">
        <v>3325</v>
      </c>
      <c r="E10">
        <f>E9/2</f>
        <v>15</v>
      </c>
      <c r="G10">
        <f>G9/2</f>
        <v>15</v>
      </c>
      <c r="H10" t="str">
        <f>A21</f>
        <v>B1</v>
      </c>
      <c r="I10" s="15">
        <v>34575.333333333336</v>
      </c>
      <c r="K10" t="s">
        <v>85</v>
      </c>
      <c r="L10" s="8" t="str">
        <f>A22</f>
        <v>B2</v>
      </c>
      <c r="M10" s="8">
        <f>B22</f>
        <v>3328</v>
      </c>
      <c r="N10" s="8">
        <f t="shared" ref="N10:N73" si="1">(M10-I$15)/I$16</f>
        <v>-4.1179159204580436E-2</v>
      </c>
      <c r="O10" s="8">
        <f t="shared" ref="O10:O73" si="2">N10*40</f>
        <v>-1.6471663681832174</v>
      </c>
    </row>
    <row r="11" spans="1:98" x14ac:dyDescent="0.4">
      <c r="A11" t="s">
        <v>84</v>
      </c>
      <c r="B11">
        <v>4781</v>
      </c>
      <c r="E11">
        <f>E10/2</f>
        <v>7.5</v>
      </c>
      <c r="G11">
        <f>G10/2</f>
        <v>7.5</v>
      </c>
      <c r="H11" t="str">
        <f>A33</f>
        <v>C1</v>
      </c>
      <c r="I11" s="15">
        <v>22565</v>
      </c>
      <c r="K11" t="s">
        <v>88</v>
      </c>
      <c r="L11" s="8" t="str">
        <f>A34</f>
        <v>C2</v>
      </c>
      <c r="M11" s="8">
        <f>B34</f>
        <v>3319</v>
      </c>
      <c r="N11" s="8">
        <f t="shared" si="1"/>
        <v>-4.5406677449917596E-2</v>
      </c>
      <c r="O11" s="8">
        <f t="shared" si="2"/>
        <v>-1.8162670979967039</v>
      </c>
    </row>
    <row r="12" spans="1:98" x14ac:dyDescent="0.4">
      <c r="A12" t="s">
        <v>9</v>
      </c>
      <c r="B12">
        <v>4061</v>
      </c>
      <c r="E12">
        <f>E11/4</f>
        <v>1.875</v>
      </c>
      <c r="G12">
        <f>G11/4</f>
        <v>1.875</v>
      </c>
      <c r="H12" t="str">
        <f>A45</f>
        <v>D1</v>
      </c>
      <c r="I12" s="15">
        <v>8224.5</v>
      </c>
      <c r="K12" t="s">
        <v>91</v>
      </c>
      <c r="L12" s="8" t="str">
        <f>A46</f>
        <v>D2</v>
      </c>
      <c r="M12" s="8">
        <f>B46</f>
        <v>3382</v>
      </c>
      <c r="N12" s="8">
        <f t="shared" si="1"/>
        <v>-1.5814049732557463E-2</v>
      </c>
      <c r="O12" s="8">
        <f t="shared" si="2"/>
        <v>-0.63256198930229846</v>
      </c>
    </row>
    <row r="13" spans="1:98" x14ac:dyDescent="0.4">
      <c r="A13" t="s">
        <v>17</v>
      </c>
      <c r="B13">
        <v>36911</v>
      </c>
      <c r="E13">
        <f>E12/4</f>
        <v>0.46875</v>
      </c>
      <c r="G13">
        <f>G12/4</f>
        <v>0.46875</v>
      </c>
      <c r="H13" t="str">
        <f>A57</f>
        <v>E1</v>
      </c>
      <c r="I13" s="15">
        <v>4507.833333333333</v>
      </c>
      <c r="K13" t="s">
        <v>94</v>
      </c>
      <c r="L13" s="8" t="str">
        <f>A58</f>
        <v>E2</v>
      </c>
      <c r="M13" s="8">
        <f>B58</f>
        <v>3323</v>
      </c>
      <c r="N13" s="8">
        <f t="shared" si="1"/>
        <v>-4.3527780451989968E-2</v>
      </c>
      <c r="O13" s="8">
        <f t="shared" si="2"/>
        <v>-1.7411112180795987</v>
      </c>
    </row>
    <row r="14" spans="1:98" x14ac:dyDescent="0.4">
      <c r="A14" t="s">
        <v>25</v>
      </c>
      <c r="B14">
        <v>30516</v>
      </c>
      <c r="E14">
        <f>E13/4</f>
        <v>0.1171875</v>
      </c>
      <c r="G14">
        <f>G13/4</f>
        <v>0.1171875</v>
      </c>
      <c r="H14" t="str">
        <f>A69</f>
        <v>F1</v>
      </c>
      <c r="I14" s="15">
        <v>3671.1666666666665</v>
      </c>
      <c r="K14" t="s">
        <v>97</v>
      </c>
      <c r="L14" s="8" t="str">
        <f>A70</f>
        <v>F2</v>
      </c>
      <c r="M14" s="8">
        <f>B70</f>
        <v>3420</v>
      </c>
      <c r="N14" s="8">
        <f t="shared" si="1"/>
        <v>2.0354717477550012E-3</v>
      </c>
      <c r="O14" s="8">
        <f t="shared" si="2"/>
        <v>8.1418869910200045E-2</v>
      </c>
    </row>
    <row r="15" spans="1:98" x14ac:dyDescent="0.4">
      <c r="A15" t="s">
        <v>34</v>
      </c>
      <c r="B15">
        <v>3312</v>
      </c>
      <c r="G15">
        <f t="shared" ref="G15" si="3">E15*1.14</f>
        <v>0</v>
      </c>
      <c r="H15" t="str">
        <f>A81</f>
        <v>G1</v>
      </c>
      <c r="I15" s="15">
        <v>3415.6666666666665</v>
      </c>
      <c r="K15" t="s">
        <v>100</v>
      </c>
      <c r="L15" s="8" t="str">
        <f>A82</f>
        <v>G2</v>
      </c>
      <c r="M15" s="8">
        <f>B82</f>
        <v>3685</v>
      </c>
      <c r="N15" s="8">
        <f t="shared" si="1"/>
        <v>0.12651239786046034</v>
      </c>
      <c r="O15" s="8">
        <f t="shared" si="2"/>
        <v>5.0604959144184134</v>
      </c>
    </row>
    <row r="16" spans="1:98" x14ac:dyDescent="0.4">
      <c r="A16" t="s">
        <v>41</v>
      </c>
      <c r="B16">
        <v>3303</v>
      </c>
      <c r="H16" t="s">
        <v>119</v>
      </c>
      <c r="I16">
        <f>SLOPE(I10:I15, G10:G15)</f>
        <v>2128.9086120271049</v>
      </c>
      <c r="K16" t="s">
        <v>103</v>
      </c>
      <c r="L16" s="8" t="str">
        <f>A94</f>
        <v>H2</v>
      </c>
      <c r="M16" s="8">
        <f>B94</f>
        <v>4563</v>
      </c>
      <c r="N16" s="8">
        <f t="shared" si="1"/>
        <v>0.53893028890557459</v>
      </c>
      <c r="O16" s="8">
        <f t="shared" si="2"/>
        <v>21.557211556222985</v>
      </c>
    </row>
    <row r="17" spans="1:15" x14ac:dyDescent="0.4">
      <c r="A17" t="s">
        <v>49</v>
      </c>
      <c r="B17">
        <v>3836</v>
      </c>
      <c r="K17" t="s">
        <v>104</v>
      </c>
      <c r="L17" s="8" t="str">
        <f>A95</f>
        <v>H3</v>
      </c>
      <c r="M17" s="8">
        <f>B95</f>
        <v>12837</v>
      </c>
      <c r="N17" s="8">
        <f t="shared" si="1"/>
        <v>4.425428729118873</v>
      </c>
      <c r="O17" s="8">
        <f t="shared" si="2"/>
        <v>177.01714916475493</v>
      </c>
    </row>
    <row r="18" spans="1:15" x14ac:dyDescent="0.4">
      <c r="A18" t="s">
        <v>57</v>
      </c>
      <c r="B18">
        <v>3663</v>
      </c>
      <c r="K18" t="s">
        <v>101</v>
      </c>
      <c r="L18" s="8" t="str">
        <f>A83</f>
        <v>G3</v>
      </c>
      <c r="M18" s="8">
        <f>B83</f>
        <v>36010</v>
      </c>
      <c r="N18" s="8">
        <f t="shared" si="1"/>
        <v>15.3103487623631</v>
      </c>
      <c r="O18" s="8">
        <f t="shared" si="2"/>
        <v>612.41395049452399</v>
      </c>
    </row>
    <row r="19" spans="1:15" x14ac:dyDescent="0.4">
      <c r="A19" t="s">
        <v>65</v>
      </c>
      <c r="B19">
        <v>9279</v>
      </c>
      <c r="K19" t="s">
        <v>98</v>
      </c>
      <c r="L19" s="8" t="str">
        <f>A71</f>
        <v>F3</v>
      </c>
      <c r="M19" s="8">
        <f>B71</f>
        <v>37015</v>
      </c>
      <c r="N19" s="8">
        <f t="shared" si="1"/>
        <v>15.782421633092419</v>
      </c>
      <c r="O19" s="8">
        <f t="shared" si="2"/>
        <v>631.29686532369669</v>
      </c>
    </row>
    <row r="20" spans="1:15" x14ac:dyDescent="0.4">
      <c r="A20" t="s">
        <v>73</v>
      </c>
      <c r="B20">
        <v>6567</v>
      </c>
      <c r="K20" t="s">
        <v>95</v>
      </c>
      <c r="L20" s="8" t="str">
        <f>A59</f>
        <v>E3</v>
      </c>
      <c r="M20" s="8">
        <f>B59</f>
        <v>25987</v>
      </c>
      <c r="N20" s="8">
        <f t="shared" si="1"/>
        <v>10.602302609805948</v>
      </c>
      <c r="O20" s="8">
        <f t="shared" si="2"/>
        <v>424.0921043922379</v>
      </c>
    </row>
    <row r="21" spans="1:15" x14ac:dyDescent="0.4">
      <c r="A21" t="s">
        <v>85</v>
      </c>
      <c r="B21">
        <v>5750</v>
      </c>
      <c r="K21" t="s">
        <v>92</v>
      </c>
      <c r="L21" s="8" t="str">
        <f>A47</f>
        <v>D3</v>
      </c>
      <c r="M21" s="8">
        <f>B47</f>
        <v>14219</v>
      </c>
      <c r="N21" s="8">
        <f t="shared" si="1"/>
        <v>5.0745876419028679</v>
      </c>
      <c r="O21" s="8">
        <f t="shared" si="2"/>
        <v>202.9835056761147</v>
      </c>
    </row>
    <row r="22" spans="1:15" x14ac:dyDescent="0.4">
      <c r="A22" t="s">
        <v>86</v>
      </c>
      <c r="B22">
        <v>3328</v>
      </c>
      <c r="K22" t="s">
        <v>89</v>
      </c>
      <c r="L22" s="8" t="str">
        <f>A35</f>
        <v>C3</v>
      </c>
      <c r="M22" s="8">
        <f>B35</f>
        <v>8328</v>
      </c>
      <c r="N22" s="8">
        <f t="shared" si="1"/>
        <v>2.3074420882049544</v>
      </c>
      <c r="O22" s="8">
        <f t="shared" si="2"/>
        <v>92.297683528198178</v>
      </c>
    </row>
    <row r="23" spans="1:15" x14ac:dyDescent="0.4">
      <c r="A23" t="s">
        <v>87</v>
      </c>
      <c r="B23">
        <v>5733</v>
      </c>
      <c r="K23" t="s">
        <v>86</v>
      </c>
      <c r="L23" s="8" t="str">
        <f>A23</f>
        <v>B3</v>
      </c>
      <c r="M23" s="8">
        <f>B23</f>
        <v>5733</v>
      </c>
      <c r="N23" s="8">
        <f t="shared" si="1"/>
        <v>1.0885076607994058</v>
      </c>
      <c r="O23" s="8">
        <f t="shared" si="2"/>
        <v>43.540306431976234</v>
      </c>
    </row>
    <row r="24" spans="1:15" x14ac:dyDescent="0.4">
      <c r="A24" t="s">
        <v>10</v>
      </c>
      <c r="B24">
        <v>3747</v>
      </c>
      <c r="K24" t="s">
        <v>83</v>
      </c>
      <c r="L24" s="8" t="str">
        <f>A11</f>
        <v>A3</v>
      </c>
      <c r="M24" s="8">
        <f>B11</f>
        <v>4781</v>
      </c>
      <c r="N24" s="8">
        <f t="shared" si="1"/>
        <v>0.64133017529263026</v>
      </c>
      <c r="O24" s="8">
        <f t="shared" si="2"/>
        <v>25.653207011705209</v>
      </c>
    </row>
    <row r="25" spans="1:15" x14ac:dyDescent="0.4">
      <c r="A25" t="s">
        <v>18</v>
      </c>
      <c r="B25">
        <v>19049</v>
      </c>
      <c r="K25" t="s">
        <v>84</v>
      </c>
      <c r="L25" s="8" t="str">
        <f>A12</f>
        <v>A4</v>
      </c>
      <c r="M25" s="8">
        <f>B12</f>
        <v>4061</v>
      </c>
      <c r="N25" s="8">
        <f t="shared" si="1"/>
        <v>0.30312871566565736</v>
      </c>
      <c r="O25" s="8">
        <f t="shared" si="2"/>
        <v>12.125148626626295</v>
      </c>
    </row>
    <row r="26" spans="1:15" x14ac:dyDescent="0.4">
      <c r="A26" t="s">
        <v>26</v>
      </c>
      <c r="B26">
        <v>18979</v>
      </c>
      <c r="K26" t="s">
        <v>87</v>
      </c>
      <c r="L26" s="8" t="str">
        <f>A24</f>
        <v>B4</v>
      </c>
      <c r="M26" s="8">
        <f>B24</f>
        <v>3747</v>
      </c>
      <c r="N26" s="8">
        <f t="shared" si="1"/>
        <v>0.15563530132833855</v>
      </c>
      <c r="O26" s="8">
        <f t="shared" si="2"/>
        <v>6.2254120531335424</v>
      </c>
    </row>
    <row r="27" spans="1:15" x14ac:dyDescent="0.4">
      <c r="A27" t="s">
        <v>35</v>
      </c>
      <c r="B27">
        <v>3307</v>
      </c>
      <c r="K27" t="s">
        <v>90</v>
      </c>
      <c r="L27" s="8" t="str">
        <f>A36</f>
        <v>C4</v>
      </c>
      <c r="M27" s="8">
        <f>B36</f>
        <v>3698</v>
      </c>
      <c r="N27" s="8">
        <f t="shared" si="1"/>
        <v>0.13261881310372511</v>
      </c>
      <c r="O27" s="8">
        <f t="shared" si="2"/>
        <v>5.3047525241490048</v>
      </c>
    </row>
    <row r="28" spans="1:15" x14ac:dyDescent="0.4">
      <c r="A28" t="s">
        <v>42</v>
      </c>
      <c r="B28">
        <v>3346</v>
      </c>
      <c r="K28" t="s">
        <v>93</v>
      </c>
      <c r="L28" s="8" t="str">
        <f>A48</f>
        <v>D4</v>
      </c>
      <c r="M28" s="8">
        <f>B48</f>
        <v>3615</v>
      </c>
      <c r="N28" s="8">
        <f t="shared" si="1"/>
        <v>9.3631700396726844E-2</v>
      </c>
      <c r="O28" s="8">
        <f t="shared" si="2"/>
        <v>3.7452680158690739</v>
      </c>
    </row>
    <row r="29" spans="1:15" x14ac:dyDescent="0.4">
      <c r="A29" t="s">
        <v>50</v>
      </c>
      <c r="B29">
        <v>3890</v>
      </c>
      <c r="K29" t="s">
        <v>96</v>
      </c>
      <c r="L29" s="8" t="str">
        <f>A60</f>
        <v>E4</v>
      </c>
      <c r="M29" s="8">
        <f>B60</f>
        <v>3526</v>
      </c>
      <c r="N29" s="8">
        <f t="shared" si="1"/>
        <v>5.1826242192837137E-2</v>
      </c>
      <c r="O29" s="8">
        <f t="shared" si="2"/>
        <v>2.0730496877134854</v>
      </c>
    </row>
    <row r="30" spans="1:15" x14ac:dyDescent="0.4">
      <c r="A30" t="s">
        <v>58</v>
      </c>
      <c r="B30">
        <v>3392</v>
      </c>
      <c r="K30" t="s">
        <v>99</v>
      </c>
      <c r="L30" s="8" t="str">
        <f>A72</f>
        <v>F4</v>
      </c>
      <c r="M30" s="8">
        <f>B72</f>
        <v>3380</v>
      </c>
      <c r="N30" s="8">
        <f t="shared" si="1"/>
        <v>-1.6753498231521276E-2</v>
      </c>
      <c r="O30" s="8">
        <f t="shared" si="2"/>
        <v>-0.67013992926085109</v>
      </c>
    </row>
    <row r="31" spans="1:15" x14ac:dyDescent="0.4">
      <c r="A31" t="s">
        <v>66</v>
      </c>
      <c r="B31">
        <v>18921</v>
      </c>
      <c r="K31" t="s">
        <v>102</v>
      </c>
      <c r="L31" s="8" t="str">
        <f>A84</f>
        <v>G4</v>
      </c>
      <c r="M31" s="8">
        <f>B84</f>
        <v>3291</v>
      </c>
      <c r="N31" s="8">
        <f t="shared" si="1"/>
        <v>-5.8558956435410987E-2</v>
      </c>
      <c r="O31" s="8">
        <f t="shared" si="2"/>
        <v>-2.3423582574164397</v>
      </c>
    </row>
    <row r="32" spans="1:15" x14ac:dyDescent="0.4">
      <c r="A32" t="s">
        <v>74</v>
      </c>
      <c r="B32">
        <v>4878</v>
      </c>
      <c r="K32" t="s">
        <v>105</v>
      </c>
      <c r="L32" t="str">
        <f>A96</f>
        <v>H4</v>
      </c>
      <c r="M32">
        <f>B96</f>
        <v>3319</v>
      </c>
      <c r="N32" s="8">
        <f t="shared" si="1"/>
        <v>-4.5406677449917596E-2</v>
      </c>
      <c r="O32" s="8">
        <f t="shared" si="2"/>
        <v>-1.8162670979967039</v>
      </c>
    </row>
    <row r="33" spans="1:15" x14ac:dyDescent="0.4">
      <c r="A33" t="s">
        <v>88</v>
      </c>
      <c r="B33">
        <v>23052</v>
      </c>
      <c r="K33" t="s">
        <v>16</v>
      </c>
      <c r="L33" t="str">
        <f>A97</f>
        <v>H5</v>
      </c>
      <c r="M33">
        <f>B97</f>
        <v>3778</v>
      </c>
      <c r="N33" s="8">
        <f t="shared" si="1"/>
        <v>0.17019675306227766</v>
      </c>
      <c r="O33" s="8">
        <f t="shared" si="2"/>
        <v>6.8078701224911065</v>
      </c>
    </row>
    <row r="34" spans="1:15" x14ac:dyDescent="0.4">
      <c r="A34" t="s">
        <v>89</v>
      </c>
      <c r="B34">
        <v>3319</v>
      </c>
      <c r="K34" t="s">
        <v>15</v>
      </c>
      <c r="L34" t="str">
        <f>A85</f>
        <v>G5</v>
      </c>
      <c r="M34">
        <f>B85</f>
        <v>3327</v>
      </c>
      <c r="N34" s="8">
        <f t="shared" si="1"/>
        <v>-4.1648883454062341E-2</v>
      </c>
      <c r="O34" s="8">
        <f t="shared" si="2"/>
        <v>-1.6659553381624936</v>
      </c>
    </row>
    <row r="35" spans="1:15" x14ac:dyDescent="0.4">
      <c r="A35" t="s">
        <v>90</v>
      </c>
      <c r="B35">
        <v>8328</v>
      </c>
      <c r="K35" t="s">
        <v>14</v>
      </c>
      <c r="L35" t="str">
        <f>A73</f>
        <v>F5</v>
      </c>
      <c r="M35">
        <f>B73</f>
        <v>3286</v>
      </c>
      <c r="N35" s="8">
        <f t="shared" si="1"/>
        <v>-6.0907577682820527E-2</v>
      </c>
      <c r="O35" s="8">
        <f t="shared" si="2"/>
        <v>-2.436303107312821</v>
      </c>
    </row>
    <row r="36" spans="1:15" x14ac:dyDescent="0.4">
      <c r="A36" t="s">
        <v>11</v>
      </c>
      <c r="B36">
        <v>3698</v>
      </c>
      <c r="K36" t="s">
        <v>13</v>
      </c>
      <c r="L36" t="str">
        <f>A61</f>
        <v>E5</v>
      </c>
      <c r="M36">
        <f>B61</f>
        <v>3325</v>
      </c>
      <c r="N36" s="8">
        <f t="shared" si="1"/>
        <v>-4.2588331953026158E-2</v>
      </c>
      <c r="O36" s="8">
        <f t="shared" si="2"/>
        <v>-1.7035332781210464</v>
      </c>
    </row>
    <row r="37" spans="1:15" x14ac:dyDescent="0.4">
      <c r="A37" t="s">
        <v>19</v>
      </c>
      <c r="B37">
        <v>4951</v>
      </c>
      <c r="K37" t="s">
        <v>12</v>
      </c>
      <c r="L37" t="str">
        <f>A49</f>
        <v>D5</v>
      </c>
      <c r="M37">
        <f>B49</f>
        <v>3425</v>
      </c>
      <c r="N37" s="8">
        <f t="shared" si="1"/>
        <v>4.3840929951645359E-3</v>
      </c>
      <c r="O37" s="8">
        <f t="shared" si="2"/>
        <v>0.17536371980658144</v>
      </c>
    </row>
    <row r="38" spans="1:15" x14ac:dyDescent="0.4">
      <c r="A38" t="s">
        <v>27</v>
      </c>
      <c r="B38">
        <v>9804</v>
      </c>
      <c r="K38" t="s">
        <v>11</v>
      </c>
      <c r="L38" t="str">
        <f>A37</f>
        <v>C5</v>
      </c>
      <c r="M38">
        <f>B37</f>
        <v>4951</v>
      </c>
      <c r="N38" s="8">
        <f t="shared" si="1"/>
        <v>0.72118329770455447</v>
      </c>
      <c r="O38" s="8">
        <f t="shared" si="2"/>
        <v>28.847331908182177</v>
      </c>
    </row>
    <row r="39" spans="1:15" x14ac:dyDescent="0.4">
      <c r="A39" t="s">
        <v>36</v>
      </c>
      <c r="B39">
        <v>3319</v>
      </c>
      <c r="K39" t="s">
        <v>10</v>
      </c>
      <c r="L39" t="str">
        <f>A25</f>
        <v>B5</v>
      </c>
      <c r="M39">
        <f>B25</f>
        <v>19049</v>
      </c>
      <c r="N39" s="8">
        <f t="shared" si="1"/>
        <v>7.3433557669004781</v>
      </c>
      <c r="O39" s="8">
        <f t="shared" si="2"/>
        <v>293.73423067601914</v>
      </c>
    </row>
    <row r="40" spans="1:15" x14ac:dyDescent="0.4">
      <c r="A40" t="s">
        <v>43</v>
      </c>
      <c r="B40">
        <v>3574</v>
      </c>
      <c r="K40" t="s">
        <v>9</v>
      </c>
      <c r="L40" t="str">
        <f>A13</f>
        <v>A5</v>
      </c>
      <c r="M40">
        <f>B13</f>
        <v>36911</v>
      </c>
      <c r="N40" s="8">
        <f t="shared" si="1"/>
        <v>15.7335703111463</v>
      </c>
      <c r="O40" s="8">
        <f t="shared" si="2"/>
        <v>629.34281244585202</v>
      </c>
    </row>
    <row r="41" spans="1:15" x14ac:dyDescent="0.4">
      <c r="A41" t="s">
        <v>51</v>
      </c>
      <c r="B41">
        <v>3779</v>
      </c>
      <c r="K41" t="s">
        <v>17</v>
      </c>
      <c r="L41" t="str">
        <f>A14</f>
        <v>A6</v>
      </c>
      <c r="M41">
        <f>B14</f>
        <v>30516</v>
      </c>
      <c r="N41" s="8">
        <f t="shared" si="1"/>
        <v>12.729683735709504</v>
      </c>
      <c r="O41" s="8">
        <f t="shared" si="2"/>
        <v>509.18734942838012</v>
      </c>
    </row>
    <row r="42" spans="1:15" x14ac:dyDescent="0.4">
      <c r="A42" t="s">
        <v>59</v>
      </c>
      <c r="B42">
        <v>3328</v>
      </c>
      <c r="K42" t="s">
        <v>18</v>
      </c>
      <c r="L42" t="str">
        <f>A26</f>
        <v>B6</v>
      </c>
      <c r="M42">
        <f>B26</f>
        <v>18979</v>
      </c>
      <c r="N42" s="8">
        <f t="shared" si="1"/>
        <v>7.3104750694367446</v>
      </c>
      <c r="O42" s="8">
        <f t="shared" si="2"/>
        <v>292.41900277746981</v>
      </c>
    </row>
    <row r="43" spans="1:15" x14ac:dyDescent="0.4">
      <c r="A43" t="s">
        <v>67</v>
      </c>
      <c r="B43">
        <v>36137</v>
      </c>
      <c r="K43" t="s">
        <v>19</v>
      </c>
      <c r="L43" t="str">
        <f>A38</f>
        <v>C6</v>
      </c>
      <c r="M43">
        <f>B38</f>
        <v>9804</v>
      </c>
      <c r="N43" s="8">
        <f t="shared" si="1"/>
        <v>3.000755080440249</v>
      </c>
      <c r="O43" s="8">
        <f t="shared" si="2"/>
        <v>120.03020321760997</v>
      </c>
    </row>
    <row r="44" spans="1:15" x14ac:dyDescent="0.4">
      <c r="A44" t="s">
        <v>75</v>
      </c>
      <c r="B44">
        <v>4137</v>
      </c>
      <c r="K44" t="s">
        <v>20</v>
      </c>
      <c r="L44" t="str">
        <f>A50</f>
        <v>D6</v>
      </c>
      <c r="M44">
        <f>B50</f>
        <v>7372</v>
      </c>
      <c r="N44" s="8">
        <f t="shared" si="1"/>
        <v>1.8583857057002511</v>
      </c>
      <c r="O44" s="8">
        <f t="shared" si="2"/>
        <v>74.335428228010045</v>
      </c>
    </row>
    <row r="45" spans="1:15" x14ac:dyDescent="0.4">
      <c r="A45" t="s">
        <v>91</v>
      </c>
      <c r="B45">
        <v>8338</v>
      </c>
      <c r="K45" t="s">
        <v>21</v>
      </c>
      <c r="L45" t="str">
        <f>A62</f>
        <v>E6</v>
      </c>
      <c r="M45">
        <f>B62</f>
        <v>5775</v>
      </c>
      <c r="N45" s="8">
        <f t="shared" si="1"/>
        <v>1.1082360792776458</v>
      </c>
      <c r="O45" s="8">
        <f t="shared" si="2"/>
        <v>44.329443171105829</v>
      </c>
    </row>
    <row r="46" spans="1:15" x14ac:dyDescent="0.4">
      <c r="A46" t="s">
        <v>92</v>
      </c>
      <c r="B46">
        <v>3382</v>
      </c>
      <c r="K46" t="s">
        <v>22</v>
      </c>
      <c r="L46" t="str">
        <f>A74</f>
        <v>F6</v>
      </c>
      <c r="M46">
        <f>B74</f>
        <v>4482</v>
      </c>
      <c r="N46" s="8">
        <f t="shared" si="1"/>
        <v>0.50088262469754019</v>
      </c>
      <c r="O46" s="8">
        <f t="shared" si="2"/>
        <v>20.035304987901608</v>
      </c>
    </row>
    <row r="47" spans="1:15" x14ac:dyDescent="0.4">
      <c r="A47" t="s">
        <v>93</v>
      </c>
      <c r="B47">
        <v>14219</v>
      </c>
      <c r="K47" t="s">
        <v>23</v>
      </c>
      <c r="L47" t="str">
        <f>A86</f>
        <v>G6</v>
      </c>
      <c r="M47">
        <f>B86</f>
        <v>3932</v>
      </c>
      <c r="N47" s="8">
        <f t="shared" si="1"/>
        <v>0.24253428748249134</v>
      </c>
      <c r="O47" s="8">
        <f t="shared" si="2"/>
        <v>9.701371499299654</v>
      </c>
    </row>
    <row r="48" spans="1:15" x14ac:dyDescent="0.4">
      <c r="A48" t="s">
        <v>12</v>
      </c>
      <c r="B48">
        <v>3615</v>
      </c>
      <c r="K48" t="s">
        <v>24</v>
      </c>
      <c r="L48" t="str">
        <f>A98</f>
        <v>H6</v>
      </c>
      <c r="M48">
        <f>B98</f>
        <v>3599</v>
      </c>
      <c r="N48" s="8">
        <f t="shared" si="1"/>
        <v>8.6116112405016335E-2</v>
      </c>
      <c r="O48" s="8">
        <f t="shared" si="2"/>
        <v>3.4446444962006533</v>
      </c>
    </row>
    <row r="49" spans="1:15" x14ac:dyDescent="0.4">
      <c r="A49" t="s">
        <v>20</v>
      </c>
      <c r="B49">
        <v>3425</v>
      </c>
      <c r="K49" t="s">
        <v>33</v>
      </c>
      <c r="L49" t="str">
        <f>A99</f>
        <v>H7</v>
      </c>
      <c r="M49">
        <f>B99</f>
        <v>3675</v>
      </c>
      <c r="N49" s="8">
        <f t="shared" si="1"/>
        <v>0.12181515536564126</v>
      </c>
      <c r="O49" s="8">
        <f t="shared" si="2"/>
        <v>4.8726062146256508</v>
      </c>
    </row>
    <row r="50" spans="1:15" x14ac:dyDescent="0.4">
      <c r="A50" t="s">
        <v>28</v>
      </c>
      <c r="B50">
        <v>7372</v>
      </c>
      <c r="K50" t="s">
        <v>31</v>
      </c>
      <c r="L50" t="str">
        <f>A87</f>
        <v>G7</v>
      </c>
      <c r="M50">
        <f>B87</f>
        <v>3990</v>
      </c>
      <c r="N50" s="8">
        <f t="shared" si="1"/>
        <v>0.26977829395244196</v>
      </c>
      <c r="O50" s="8">
        <f t="shared" si="2"/>
        <v>10.791131758097679</v>
      </c>
    </row>
    <row r="51" spans="1:15" x14ac:dyDescent="0.4">
      <c r="A51" t="s">
        <v>37</v>
      </c>
      <c r="B51">
        <v>3305</v>
      </c>
      <c r="K51" t="s">
        <v>32</v>
      </c>
      <c r="L51" t="str">
        <f>A75</f>
        <v>F7</v>
      </c>
      <c r="M51">
        <f>B75</f>
        <v>3531</v>
      </c>
      <c r="N51" s="8">
        <f t="shared" si="1"/>
        <v>5.4174863440246669E-2</v>
      </c>
      <c r="O51" s="8">
        <f t="shared" si="2"/>
        <v>2.1669945376098667</v>
      </c>
    </row>
    <row r="52" spans="1:15" x14ac:dyDescent="0.4">
      <c r="A52" t="s">
        <v>44</v>
      </c>
      <c r="B52">
        <v>4890</v>
      </c>
      <c r="K52" t="s">
        <v>29</v>
      </c>
      <c r="L52" t="str">
        <f>A63</f>
        <v>E7</v>
      </c>
      <c r="M52">
        <f>B63</f>
        <v>3366</v>
      </c>
      <c r="N52" s="8">
        <f t="shared" si="1"/>
        <v>-2.3329637724267972E-2</v>
      </c>
      <c r="O52" s="8">
        <f t="shared" si="2"/>
        <v>-0.93318550897071884</v>
      </c>
    </row>
    <row r="53" spans="1:15" x14ac:dyDescent="0.4">
      <c r="A53" t="s">
        <v>52</v>
      </c>
      <c r="B53">
        <v>4158</v>
      </c>
      <c r="K53" t="s">
        <v>28</v>
      </c>
      <c r="L53" t="str">
        <f>A51</f>
        <v>D7</v>
      </c>
      <c r="M53">
        <f>B51</f>
        <v>3305</v>
      </c>
      <c r="N53" s="8">
        <f t="shared" si="1"/>
        <v>-5.1982816942664295E-2</v>
      </c>
      <c r="O53" s="8">
        <f t="shared" si="2"/>
        <v>-2.0793126777065716</v>
      </c>
    </row>
    <row r="54" spans="1:15" x14ac:dyDescent="0.4">
      <c r="A54" t="s">
        <v>60</v>
      </c>
      <c r="B54">
        <v>3274</v>
      </c>
      <c r="K54" t="s">
        <v>27</v>
      </c>
      <c r="L54" s="8" t="str">
        <f>A39</f>
        <v>C7</v>
      </c>
      <c r="M54" s="8">
        <f>B39</f>
        <v>3319</v>
      </c>
      <c r="N54" s="8">
        <f t="shared" si="1"/>
        <v>-4.5406677449917596E-2</v>
      </c>
      <c r="O54" s="8">
        <f t="shared" si="2"/>
        <v>-1.8162670979967039</v>
      </c>
    </row>
    <row r="55" spans="1:15" x14ac:dyDescent="0.4">
      <c r="A55" t="s">
        <v>68</v>
      </c>
      <c r="B55">
        <v>52885</v>
      </c>
      <c r="K55" t="s">
        <v>26</v>
      </c>
      <c r="L55" s="8" t="str">
        <f>A27</f>
        <v>B7</v>
      </c>
      <c r="M55" s="8">
        <f>B27</f>
        <v>3307</v>
      </c>
      <c r="N55" s="8">
        <f t="shared" si="1"/>
        <v>-5.1043368443700478E-2</v>
      </c>
      <c r="O55" s="8">
        <f t="shared" si="2"/>
        <v>-2.0417347377480191</v>
      </c>
    </row>
    <row r="56" spans="1:15" x14ac:dyDescent="0.4">
      <c r="A56" t="s">
        <v>76</v>
      </c>
      <c r="B56">
        <v>3791</v>
      </c>
      <c r="K56" t="s">
        <v>25</v>
      </c>
      <c r="L56" s="8" t="str">
        <f>A15</f>
        <v>A7</v>
      </c>
      <c r="M56" s="8">
        <f>B15</f>
        <v>3312</v>
      </c>
      <c r="N56" s="8">
        <f t="shared" si="1"/>
        <v>-4.8694747196290945E-2</v>
      </c>
      <c r="O56" s="8">
        <f t="shared" si="2"/>
        <v>-1.9477898878516378</v>
      </c>
    </row>
    <row r="57" spans="1:15" x14ac:dyDescent="0.4">
      <c r="A57" t="s">
        <v>94</v>
      </c>
      <c r="B57">
        <v>4324</v>
      </c>
      <c r="K57" t="s">
        <v>34</v>
      </c>
      <c r="L57" s="8" t="str">
        <f>A16</f>
        <v>A8</v>
      </c>
      <c r="M57" s="8">
        <f>B16</f>
        <v>3303</v>
      </c>
      <c r="N57" s="8">
        <f t="shared" si="1"/>
        <v>-5.2922265441628105E-2</v>
      </c>
      <c r="O57" s="8">
        <f t="shared" si="2"/>
        <v>-2.1168906176651241</v>
      </c>
    </row>
    <row r="58" spans="1:15" x14ac:dyDescent="0.4">
      <c r="A58" t="s">
        <v>95</v>
      </c>
      <c r="B58">
        <v>3323</v>
      </c>
      <c r="K58" t="s">
        <v>35</v>
      </c>
      <c r="L58" s="8" t="str">
        <f>A28</f>
        <v>B8</v>
      </c>
      <c r="M58" s="8">
        <f>B28</f>
        <v>3346</v>
      </c>
      <c r="N58" s="8">
        <f t="shared" si="1"/>
        <v>-3.2724122713906109E-2</v>
      </c>
      <c r="O58" s="8">
        <f t="shared" si="2"/>
        <v>-1.3089649085562445</v>
      </c>
    </row>
    <row r="59" spans="1:15" x14ac:dyDescent="0.4">
      <c r="A59" t="s">
        <v>96</v>
      </c>
      <c r="B59">
        <v>25987</v>
      </c>
      <c r="K59" t="s">
        <v>36</v>
      </c>
      <c r="L59" s="8" t="str">
        <f>A40</f>
        <v>C8</v>
      </c>
      <c r="M59" s="8">
        <f>B40</f>
        <v>3574</v>
      </c>
      <c r="N59" s="8">
        <f t="shared" si="1"/>
        <v>7.4373006167968658E-2</v>
      </c>
      <c r="O59" s="8">
        <f t="shared" si="2"/>
        <v>2.9749202467187463</v>
      </c>
    </row>
    <row r="60" spans="1:15" x14ac:dyDescent="0.4">
      <c r="A60" t="s">
        <v>13</v>
      </c>
      <c r="B60">
        <v>3526</v>
      </c>
      <c r="K60" t="s">
        <v>37</v>
      </c>
      <c r="L60" s="8" t="str">
        <f>A52</f>
        <v>D8</v>
      </c>
      <c r="M60" s="8">
        <f>B52</f>
        <v>4890</v>
      </c>
      <c r="N60" s="8">
        <f t="shared" si="1"/>
        <v>0.6925301184861582</v>
      </c>
      <c r="O60" s="8">
        <f t="shared" si="2"/>
        <v>27.701204739446329</v>
      </c>
    </row>
    <row r="61" spans="1:15" x14ac:dyDescent="0.4">
      <c r="A61" t="s">
        <v>21</v>
      </c>
      <c r="B61">
        <v>3325</v>
      </c>
      <c r="C61" s="16" t="s">
        <v>121</v>
      </c>
      <c r="D61" s="16"/>
      <c r="E61" s="16"/>
      <c r="F61" s="16" t="s">
        <v>122</v>
      </c>
      <c r="I61" s="16" t="s">
        <v>123</v>
      </c>
      <c r="K61" t="s">
        <v>38</v>
      </c>
      <c r="L61" s="8" t="str">
        <f>A64</f>
        <v>E8</v>
      </c>
      <c r="M61" s="8">
        <f>B64</f>
        <v>20305</v>
      </c>
      <c r="N61" s="8">
        <f t="shared" si="1"/>
        <v>7.9333294242497523</v>
      </c>
      <c r="O61" s="8">
        <f t="shared" si="2"/>
        <v>317.33317696999006</v>
      </c>
    </row>
    <row r="62" spans="1:15" x14ac:dyDescent="0.4">
      <c r="A62" t="s">
        <v>29</v>
      </c>
      <c r="B62">
        <v>5775</v>
      </c>
      <c r="C62">
        <v>65001</v>
      </c>
      <c r="D62">
        <v>64991</v>
      </c>
      <c r="E62">
        <v>64965</v>
      </c>
      <c r="I62">
        <v>64985.666666666664</v>
      </c>
      <c r="K62" t="s">
        <v>30</v>
      </c>
      <c r="L62" s="8" t="str">
        <f>A76</f>
        <v>F8</v>
      </c>
      <c r="M62" s="8">
        <f>B76</f>
        <v>54397</v>
      </c>
      <c r="N62" s="8">
        <f t="shared" si="1"/>
        <v>23.947168537586926</v>
      </c>
      <c r="O62" s="8">
        <f t="shared" si="2"/>
        <v>957.88674150347697</v>
      </c>
    </row>
    <row r="63" spans="1:15" x14ac:dyDescent="0.4">
      <c r="A63" t="s">
        <v>38</v>
      </c>
      <c r="B63">
        <v>3366</v>
      </c>
      <c r="C63">
        <v>35848</v>
      </c>
      <c r="D63">
        <v>35427</v>
      </c>
      <c r="E63">
        <v>32451</v>
      </c>
      <c r="I63">
        <v>34575.333333333336</v>
      </c>
      <c r="K63" t="s">
        <v>39</v>
      </c>
      <c r="L63" s="8" t="str">
        <f>A88</f>
        <v>G8</v>
      </c>
      <c r="M63" s="8">
        <f>B88</f>
        <v>56885</v>
      </c>
      <c r="N63" s="8">
        <f t="shared" si="1"/>
        <v>25.11584247029791</v>
      </c>
      <c r="O63" s="8">
        <f t="shared" si="2"/>
        <v>1004.6336988119164</v>
      </c>
    </row>
    <row r="64" spans="1:15" x14ac:dyDescent="0.4">
      <c r="A64" t="s">
        <v>45</v>
      </c>
      <c r="B64">
        <v>20305</v>
      </c>
      <c r="F64">
        <v>23052</v>
      </c>
      <c r="G64">
        <v>22928</v>
      </c>
      <c r="H64">
        <v>21715</v>
      </c>
      <c r="I64">
        <v>22565</v>
      </c>
      <c r="K64" t="s">
        <v>40</v>
      </c>
      <c r="L64" s="8" t="str">
        <f>A100</f>
        <v>H8</v>
      </c>
      <c r="M64" s="8">
        <f>B100</f>
        <v>34072</v>
      </c>
      <c r="N64" s="8">
        <f t="shared" si="1"/>
        <v>14.400023166867165</v>
      </c>
      <c r="O64" s="8">
        <f t="shared" si="2"/>
        <v>576.00092667468653</v>
      </c>
    </row>
    <row r="65" spans="1:15" x14ac:dyDescent="0.4">
      <c r="A65" t="s">
        <v>53</v>
      </c>
      <c r="B65">
        <v>5369</v>
      </c>
      <c r="C65">
        <v>8359</v>
      </c>
      <c r="D65">
        <v>8357</v>
      </c>
      <c r="E65">
        <v>7933</v>
      </c>
      <c r="F65">
        <v>8338</v>
      </c>
      <c r="G65">
        <v>8271</v>
      </c>
      <c r="H65">
        <v>8089</v>
      </c>
      <c r="I65">
        <v>8224.5</v>
      </c>
      <c r="K65" t="s">
        <v>48</v>
      </c>
      <c r="L65" s="8" t="str">
        <f>A101</f>
        <v>H9</v>
      </c>
      <c r="M65" s="8">
        <f>B101</f>
        <v>19203</v>
      </c>
      <c r="N65" s="8">
        <f t="shared" si="1"/>
        <v>7.415693301320692</v>
      </c>
      <c r="O65" s="8">
        <f t="shared" si="2"/>
        <v>296.6277320528277</v>
      </c>
    </row>
    <row r="66" spans="1:15" x14ac:dyDescent="0.4">
      <c r="A66" t="s">
        <v>61</v>
      </c>
      <c r="B66">
        <v>3274</v>
      </c>
      <c r="C66">
        <v>4758</v>
      </c>
      <c r="D66">
        <v>4756</v>
      </c>
      <c r="E66">
        <v>4634</v>
      </c>
      <c r="F66">
        <v>4324</v>
      </c>
      <c r="G66">
        <v>4265</v>
      </c>
      <c r="H66">
        <v>4310</v>
      </c>
      <c r="I66">
        <v>4507.833333333333</v>
      </c>
      <c r="K66" t="s">
        <v>47</v>
      </c>
      <c r="L66" s="8" t="str">
        <f>A89</f>
        <v>G9</v>
      </c>
      <c r="M66" s="8">
        <f>B89</f>
        <v>9055</v>
      </c>
      <c r="N66" s="8">
        <f t="shared" si="1"/>
        <v>2.6489316175783006</v>
      </c>
      <c r="O66" s="8">
        <f t="shared" si="2"/>
        <v>105.95726470313203</v>
      </c>
    </row>
    <row r="67" spans="1:15" x14ac:dyDescent="0.4">
      <c r="A67" t="s">
        <v>69</v>
      </c>
      <c r="B67">
        <v>52651</v>
      </c>
      <c r="C67">
        <v>3704</v>
      </c>
      <c r="D67">
        <v>3710</v>
      </c>
      <c r="E67">
        <v>3686</v>
      </c>
      <c r="F67">
        <v>3652</v>
      </c>
      <c r="G67">
        <v>3590</v>
      </c>
      <c r="H67">
        <v>3685</v>
      </c>
      <c r="I67">
        <v>3671.1666666666665</v>
      </c>
      <c r="K67" t="s">
        <v>46</v>
      </c>
      <c r="L67" s="8" t="str">
        <f>A77</f>
        <v>F9</v>
      </c>
      <c r="M67" s="8">
        <f>B77</f>
        <v>6824</v>
      </c>
      <c r="N67" s="8">
        <f t="shared" si="1"/>
        <v>1.6009768169841661</v>
      </c>
      <c r="O67" s="8">
        <f t="shared" si="2"/>
        <v>64.03907267936664</v>
      </c>
    </row>
    <row r="68" spans="1:15" x14ac:dyDescent="0.4">
      <c r="A68" t="s">
        <v>77</v>
      </c>
      <c r="B68">
        <v>3940</v>
      </c>
      <c r="C68">
        <v>3440</v>
      </c>
      <c r="D68">
        <v>3430</v>
      </c>
      <c r="E68">
        <v>3425</v>
      </c>
      <c r="F68">
        <v>3392</v>
      </c>
      <c r="G68">
        <v>3355</v>
      </c>
      <c r="H68">
        <v>3452</v>
      </c>
      <c r="I68">
        <v>3415.6666666666665</v>
      </c>
      <c r="K68" t="s">
        <v>45</v>
      </c>
      <c r="L68" s="8" t="str">
        <f>A65</f>
        <v>E9</v>
      </c>
      <c r="M68" s="8">
        <f>B65</f>
        <v>5369</v>
      </c>
      <c r="N68" s="8">
        <f t="shared" si="1"/>
        <v>0.91752803398799154</v>
      </c>
      <c r="O68" s="8">
        <f t="shared" si="2"/>
        <v>36.701121359519661</v>
      </c>
    </row>
    <row r="69" spans="1:15" x14ac:dyDescent="0.4">
      <c r="A69" t="s">
        <v>97</v>
      </c>
      <c r="B69">
        <v>3652</v>
      </c>
      <c r="K69" t="s">
        <v>44</v>
      </c>
      <c r="L69" s="8" t="str">
        <f>A53</f>
        <v>D9</v>
      </c>
      <c r="M69" s="8">
        <f>B53</f>
        <v>4158</v>
      </c>
      <c r="N69" s="8">
        <f t="shared" si="1"/>
        <v>0.3486919678654023</v>
      </c>
      <c r="O69" s="8">
        <f t="shared" si="2"/>
        <v>13.947678714616092</v>
      </c>
    </row>
    <row r="70" spans="1:15" x14ac:dyDescent="0.4">
      <c r="A70" t="s">
        <v>98</v>
      </c>
      <c r="B70">
        <v>3420</v>
      </c>
      <c r="K70" t="s">
        <v>43</v>
      </c>
      <c r="L70" s="8" t="str">
        <f>A41</f>
        <v>C9</v>
      </c>
      <c r="M70" s="8">
        <f>B41</f>
        <v>3779</v>
      </c>
      <c r="N70" s="8">
        <f t="shared" si="1"/>
        <v>0.17066647731175957</v>
      </c>
      <c r="O70" s="8">
        <f t="shared" si="2"/>
        <v>6.8266590924703827</v>
      </c>
    </row>
    <row r="71" spans="1:15" x14ac:dyDescent="0.4">
      <c r="A71" t="s">
        <v>99</v>
      </c>
      <c r="B71">
        <v>37015</v>
      </c>
      <c r="K71" t="s">
        <v>42</v>
      </c>
      <c r="L71" s="8" t="str">
        <f>A29</f>
        <v>B9</v>
      </c>
      <c r="M71" s="8">
        <f>B29</f>
        <v>3890</v>
      </c>
      <c r="N71" s="8">
        <f t="shared" si="1"/>
        <v>0.22280586900425126</v>
      </c>
      <c r="O71" s="8">
        <f t="shared" si="2"/>
        <v>8.9122347601700511</v>
      </c>
    </row>
    <row r="72" spans="1:15" x14ac:dyDescent="0.4">
      <c r="A72" t="s">
        <v>14</v>
      </c>
      <c r="B72">
        <v>3380</v>
      </c>
      <c r="K72" t="s">
        <v>41</v>
      </c>
      <c r="L72" s="8" t="str">
        <f>A17</f>
        <v>A9</v>
      </c>
      <c r="M72" s="8">
        <f>B17</f>
        <v>3836</v>
      </c>
      <c r="N72" s="8">
        <f t="shared" si="1"/>
        <v>0.19744075953222828</v>
      </c>
      <c r="O72" s="8">
        <f t="shared" si="2"/>
        <v>7.8976303812891313</v>
      </c>
    </row>
    <row r="73" spans="1:15" x14ac:dyDescent="0.4">
      <c r="A73" t="s">
        <v>22</v>
      </c>
      <c r="B73">
        <v>3286</v>
      </c>
      <c r="K73" t="s">
        <v>49</v>
      </c>
      <c r="L73" s="8" t="str">
        <f>A18</f>
        <v>A10</v>
      </c>
      <c r="M73" s="8">
        <f>B18</f>
        <v>3663</v>
      </c>
      <c r="N73" s="8">
        <f t="shared" si="1"/>
        <v>0.11617846437185839</v>
      </c>
      <c r="O73" s="8">
        <f t="shared" si="2"/>
        <v>4.6471385748743357</v>
      </c>
    </row>
    <row r="74" spans="1:15" x14ac:dyDescent="0.4">
      <c r="A74" t="s">
        <v>32</v>
      </c>
      <c r="B74">
        <v>4482</v>
      </c>
      <c r="K74" t="s">
        <v>50</v>
      </c>
      <c r="L74" s="8" t="str">
        <f>A30</f>
        <v>B10</v>
      </c>
      <c r="M74" s="8">
        <f>B30</f>
        <v>3392</v>
      </c>
      <c r="N74" s="8">
        <f t="shared" ref="N74:N96" si="4">(M74-I$15)/I$16</f>
        <v>-1.1116807237738393E-2</v>
      </c>
      <c r="O74" s="8">
        <f t="shared" ref="O74:O96" si="5">N74*40</f>
        <v>-0.44467228950953569</v>
      </c>
    </row>
    <row r="75" spans="1:15" x14ac:dyDescent="0.4">
      <c r="A75" t="s">
        <v>30</v>
      </c>
      <c r="B75">
        <v>3531</v>
      </c>
      <c r="K75" t="s">
        <v>51</v>
      </c>
      <c r="L75" s="8" t="str">
        <f>A42</f>
        <v>C10</v>
      </c>
      <c r="M75" s="8">
        <f>B42</f>
        <v>3328</v>
      </c>
      <c r="N75" s="8">
        <f t="shared" si="4"/>
        <v>-4.1179159204580436E-2</v>
      </c>
      <c r="O75" s="8">
        <f t="shared" si="5"/>
        <v>-1.6471663681832174</v>
      </c>
    </row>
    <row r="76" spans="1:15" x14ac:dyDescent="0.4">
      <c r="A76" t="s">
        <v>46</v>
      </c>
      <c r="B76">
        <v>54397</v>
      </c>
      <c r="K76" t="s">
        <v>52</v>
      </c>
      <c r="L76" t="str">
        <f>A54</f>
        <v>D10</v>
      </c>
      <c r="M76">
        <f>B54</f>
        <v>3274</v>
      </c>
      <c r="N76" s="8">
        <f t="shared" si="4"/>
        <v>-6.6544268676603402E-2</v>
      </c>
      <c r="O76" s="8">
        <f t="shared" si="5"/>
        <v>-2.6617707470641361</v>
      </c>
    </row>
    <row r="77" spans="1:15" x14ac:dyDescent="0.4">
      <c r="A77" t="s">
        <v>54</v>
      </c>
      <c r="B77">
        <v>6824</v>
      </c>
      <c r="K77" t="s">
        <v>53</v>
      </c>
      <c r="L77" t="str">
        <f>A66</f>
        <v>E10</v>
      </c>
      <c r="M77">
        <f>B66</f>
        <v>3274</v>
      </c>
      <c r="N77" s="8">
        <f t="shared" si="4"/>
        <v>-6.6544268676603402E-2</v>
      </c>
      <c r="O77" s="8">
        <f t="shared" si="5"/>
        <v>-2.6617707470641361</v>
      </c>
    </row>
    <row r="78" spans="1:15" x14ac:dyDescent="0.4">
      <c r="A78" t="s">
        <v>62</v>
      </c>
      <c r="B78">
        <v>3295</v>
      </c>
      <c r="K78" t="s">
        <v>54</v>
      </c>
      <c r="L78" t="str">
        <f>A78</f>
        <v>F10</v>
      </c>
      <c r="M78">
        <f>B78</f>
        <v>3295</v>
      </c>
      <c r="N78" s="8">
        <f t="shared" si="4"/>
        <v>-5.668005943748336E-2</v>
      </c>
      <c r="O78" s="8">
        <f t="shared" si="5"/>
        <v>-2.2672023774993342</v>
      </c>
    </row>
    <row r="79" spans="1:15" x14ac:dyDescent="0.4">
      <c r="A79" t="s">
        <v>70</v>
      </c>
      <c r="B79">
        <v>19252</v>
      </c>
      <c r="K79" t="s">
        <v>55</v>
      </c>
      <c r="L79" t="str">
        <f>A90</f>
        <v>G10</v>
      </c>
      <c r="M79">
        <f>B90</f>
        <v>3374</v>
      </c>
      <c r="N79" s="8">
        <f t="shared" si="4"/>
        <v>-1.9571843728412718E-2</v>
      </c>
      <c r="O79" s="8">
        <f t="shared" si="5"/>
        <v>-0.78287374913650876</v>
      </c>
    </row>
    <row r="80" spans="1:15" x14ac:dyDescent="0.4">
      <c r="A80" t="s">
        <v>78</v>
      </c>
      <c r="B80">
        <v>3814</v>
      </c>
      <c r="K80" t="s">
        <v>56</v>
      </c>
      <c r="L80" t="str">
        <f>A102</f>
        <v>H10</v>
      </c>
      <c r="M80">
        <f>B102</f>
        <v>3420</v>
      </c>
      <c r="N80" s="8">
        <f t="shared" si="4"/>
        <v>2.0354717477550012E-3</v>
      </c>
      <c r="O80" s="8">
        <f t="shared" si="5"/>
        <v>8.1418869910200045E-2</v>
      </c>
    </row>
    <row r="81" spans="1:15" x14ac:dyDescent="0.4">
      <c r="A81" t="s">
        <v>100</v>
      </c>
      <c r="B81">
        <v>3392</v>
      </c>
      <c r="K81" t="s">
        <v>64</v>
      </c>
      <c r="L81" t="str">
        <f>A103</f>
        <v>H11</v>
      </c>
      <c r="M81">
        <f>B103</f>
        <v>3705</v>
      </c>
      <c r="N81" s="8">
        <f t="shared" si="4"/>
        <v>0.13590688285009847</v>
      </c>
      <c r="O81" s="8">
        <f t="shared" si="5"/>
        <v>5.4362753140039386</v>
      </c>
    </row>
    <row r="82" spans="1:15" x14ac:dyDescent="0.4">
      <c r="A82" t="s">
        <v>101</v>
      </c>
      <c r="B82">
        <v>3685</v>
      </c>
      <c r="K82" t="s">
        <v>63</v>
      </c>
      <c r="L82" t="str">
        <f>A91</f>
        <v>G11</v>
      </c>
      <c r="M82">
        <f>B91</f>
        <v>5444</v>
      </c>
      <c r="N82" s="8">
        <f t="shared" si="4"/>
        <v>0.95275735269913453</v>
      </c>
      <c r="O82" s="8">
        <f t="shared" si="5"/>
        <v>38.11029410796538</v>
      </c>
    </row>
    <row r="83" spans="1:15" x14ac:dyDescent="0.4">
      <c r="A83" t="s">
        <v>102</v>
      </c>
      <c r="B83">
        <v>36010</v>
      </c>
      <c r="K83" t="s">
        <v>62</v>
      </c>
      <c r="L83" t="str">
        <f>A79</f>
        <v>F11</v>
      </c>
      <c r="M83">
        <f>B79</f>
        <v>19252</v>
      </c>
      <c r="N83" s="8">
        <f t="shared" si="4"/>
        <v>7.4387097895453058</v>
      </c>
      <c r="O83" s="8">
        <f t="shared" si="5"/>
        <v>297.54839158181221</v>
      </c>
    </row>
    <row r="84" spans="1:15" x14ac:dyDescent="0.4">
      <c r="A84" t="s">
        <v>15</v>
      </c>
      <c r="B84">
        <v>3291</v>
      </c>
      <c r="K84" t="s">
        <v>61</v>
      </c>
      <c r="L84" t="str">
        <f>A67</f>
        <v>E11</v>
      </c>
      <c r="M84">
        <f>B67</f>
        <v>52651</v>
      </c>
      <c r="N84" s="8">
        <f t="shared" si="4"/>
        <v>23.127029997991514</v>
      </c>
      <c r="O84" s="8">
        <f t="shared" si="5"/>
        <v>925.08119991966055</v>
      </c>
    </row>
    <row r="85" spans="1:15" x14ac:dyDescent="0.4">
      <c r="A85" t="s">
        <v>23</v>
      </c>
      <c r="B85">
        <v>3327</v>
      </c>
      <c r="K85" t="s">
        <v>60</v>
      </c>
      <c r="L85" t="str">
        <f>A55</f>
        <v>D11</v>
      </c>
      <c r="M85">
        <f>B55</f>
        <v>52885</v>
      </c>
      <c r="N85" s="8">
        <f t="shared" si="4"/>
        <v>23.23694547237028</v>
      </c>
      <c r="O85" s="8">
        <f t="shared" si="5"/>
        <v>929.47781889481121</v>
      </c>
    </row>
    <row r="86" spans="1:15" x14ac:dyDescent="0.4">
      <c r="A86" t="s">
        <v>31</v>
      </c>
      <c r="B86">
        <v>3932</v>
      </c>
      <c r="K86" t="s">
        <v>59</v>
      </c>
      <c r="L86" t="str">
        <f>A43</f>
        <v>C11</v>
      </c>
      <c r="M86">
        <f>B43</f>
        <v>36137</v>
      </c>
      <c r="N86" s="8">
        <f t="shared" si="4"/>
        <v>15.370003742047302</v>
      </c>
      <c r="O86" s="8">
        <f t="shared" si="5"/>
        <v>614.80014968189209</v>
      </c>
    </row>
    <row r="87" spans="1:15" x14ac:dyDescent="0.4">
      <c r="A87" t="s">
        <v>39</v>
      </c>
      <c r="B87">
        <v>3990</v>
      </c>
      <c r="K87" t="s">
        <v>58</v>
      </c>
      <c r="L87" t="str">
        <f>A31</f>
        <v>B11</v>
      </c>
      <c r="M87">
        <f>B31</f>
        <v>18921</v>
      </c>
      <c r="N87" s="8">
        <f t="shared" si="4"/>
        <v>7.2832310629667942</v>
      </c>
      <c r="O87" s="8">
        <f t="shared" si="5"/>
        <v>291.32924251867178</v>
      </c>
    </row>
    <row r="88" spans="1:15" x14ac:dyDescent="0.4">
      <c r="A88" t="s">
        <v>47</v>
      </c>
      <c r="B88">
        <v>56885</v>
      </c>
      <c r="K88" t="s">
        <v>57</v>
      </c>
      <c r="L88" t="str">
        <f>A19</f>
        <v>A11</v>
      </c>
      <c r="M88">
        <f>B19</f>
        <v>9279</v>
      </c>
      <c r="N88" s="8">
        <f t="shared" si="4"/>
        <v>2.7541498494622476</v>
      </c>
      <c r="O88" s="8">
        <f t="shared" si="5"/>
        <v>110.16599397848991</v>
      </c>
    </row>
    <row r="89" spans="1:15" x14ac:dyDescent="0.4">
      <c r="A89" t="s">
        <v>55</v>
      </c>
      <c r="B89">
        <v>9055</v>
      </c>
      <c r="K89" t="s">
        <v>65</v>
      </c>
      <c r="L89" t="str">
        <f>A20</f>
        <v>A12</v>
      </c>
      <c r="M89">
        <f>B20</f>
        <v>6567</v>
      </c>
      <c r="N89" s="8">
        <f t="shared" si="4"/>
        <v>1.4802576848673161</v>
      </c>
      <c r="O89" s="8">
        <f t="shared" si="5"/>
        <v>59.210307394692649</v>
      </c>
    </row>
    <row r="90" spans="1:15" x14ac:dyDescent="0.4">
      <c r="A90" t="s">
        <v>63</v>
      </c>
      <c r="B90">
        <v>3374</v>
      </c>
      <c r="K90" t="s">
        <v>66</v>
      </c>
      <c r="L90" t="str">
        <f>A32</f>
        <v>B12</v>
      </c>
      <c r="M90">
        <f>B32</f>
        <v>4878</v>
      </c>
      <c r="N90" s="8">
        <f t="shared" si="4"/>
        <v>0.68689342749237525</v>
      </c>
      <c r="O90" s="8">
        <f t="shared" si="5"/>
        <v>27.47573709969501</v>
      </c>
    </row>
    <row r="91" spans="1:15" x14ac:dyDescent="0.4">
      <c r="A91" t="s">
        <v>71</v>
      </c>
      <c r="B91">
        <v>5444</v>
      </c>
      <c r="K91" t="s">
        <v>67</v>
      </c>
      <c r="L91" t="str">
        <f>A44</f>
        <v>C12</v>
      </c>
      <c r="M91">
        <f>B44</f>
        <v>4137</v>
      </c>
      <c r="N91" s="8">
        <f t="shared" si="4"/>
        <v>0.33882775862628223</v>
      </c>
      <c r="O91" s="8">
        <f t="shared" si="5"/>
        <v>13.553110345051289</v>
      </c>
    </row>
    <row r="92" spans="1:15" x14ac:dyDescent="0.4">
      <c r="A92" t="s">
        <v>79</v>
      </c>
      <c r="B92">
        <v>3474</v>
      </c>
      <c r="K92" t="s">
        <v>68</v>
      </c>
      <c r="L92" t="str">
        <f>A56</f>
        <v>D12</v>
      </c>
      <c r="M92">
        <f>B56</f>
        <v>3791</v>
      </c>
      <c r="N92" s="8">
        <f t="shared" si="4"/>
        <v>0.17630316830554246</v>
      </c>
      <c r="O92" s="8">
        <f t="shared" si="5"/>
        <v>7.0521267322216987</v>
      </c>
    </row>
    <row r="93" spans="1:15" x14ac:dyDescent="0.4">
      <c r="A93" t="s">
        <v>103</v>
      </c>
      <c r="B93">
        <v>3390</v>
      </c>
      <c r="K93" t="s">
        <v>69</v>
      </c>
      <c r="L93" t="str">
        <f>A68</f>
        <v>E12</v>
      </c>
      <c r="M93">
        <f>B68</f>
        <v>3940</v>
      </c>
      <c r="N93" s="8">
        <f t="shared" si="4"/>
        <v>0.24629208147834658</v>
      </c>
      <c r="O93" s="8">
        <f t="shared" si="5"/>
        <v>9.8516832591338641</v>
      </c>
    </row>
    <row r="94" spans="1:15" x14ac:dyDescent="0.4">
      <c r="A94" t="s">
        <v>104</v>
      </c>
      <c r="B94">
        <v>4563</v>
      </c>
      <c r="K94" t="s">
        <v>70</v>
      </c>
      <c r="L94" t="str">
        <f>A80</f>
        <v>F12</v>
      </c>
      <c r="M94">
        <f>B80</f>
        <v>3814</v>
      </c>
      <c r="N94" s="8">
        <f t="shared" si="4"/>
        <v>0.18710682604362633</v>
      </c>
      <c r="O94" s="8">
        <f t="shared" si="5"/>
        <v>7.4842730417450536</v>
      </c>
    </row>
    <row r="95" spans="1:15" x14ac:dyDescent="0.4">
      <c r="A95" t="s">
        <v>105</v>
      </c>
      <c r="B95">
        <v>12837</v>
      </c>
      <c r="K95" t="s">
        <v>71</v>
      </c>
      <c r="L95" t="str">
        <f>A92</f>
        <v>G12</v>
      </c>
      <c r="M95">
        <f>B92</f>
        <v>3474</v>
      </c>
      <c r="N95" s="8">
        <f t="shared" si="4"/>
        <v>2.7400581219777974E-2</v>
      </c>
      <c r="O95" s="8">
        <f t="shared" si="5"/>
        <v>1.096023248791119</v>
      </c>
    </row>
    <row r="96" spans="1:15" x14ac:dyDescent="0.4">
      <c r="A96" t="s">
        <v>16</v>
      </c>
      <c r="B96">
        <v>3319</v>
      </c>
      <c r="K96" t="s">
        <v>72</v>
      </c>
      <c r="L96" t="str">
        <f>A104</f>
        <v>H12</v>
      </c>
      <c r="M96">
        <f>B104</f>
        <v>3446</v>
      </c>
      <c r="N96" s="8">
        <f t="shared" si="4"/>
        <v>1.424830223428458E-2</v>
      </c>
      <c r="O96" s="8">
        <f t="shared" si="5"/>
        <v>0.56993208937138318</v>
      </c>
    </row>
    <row r="97" spans="1:2" x14ac:dyDescent="0.4">
      <c r="A97" t="s">
        <v>24</v>
      </c>
      <c r="B97">
        <v>3778</v>
      </c>
    </row>
    <row r="98" spans="1:2" x14ac:dyDescent="0.4">
      <c r="A98" t="s">
        <v>33</v>
      </c>
      <c r="B98">
        <v>3599</v>
      </c>
    </row>
    <row r="99" spans="1:2" x14ac:dyDescent="0.4">
      <c r="A99" t="s">
        <v>40</v>
      </c>
      <c r="B99">
        <v>3675</v>
      </c>
    </row>
    <row r="100" spans="1:2" x14ac:dyDescent="0.4">
      <c r="A100" t="s">
        <v>48</v>
      </c>
      <c r="B100">
        <v>34072</v>
      </c>
    </row>
    <row r="101" spans="1:2" x14ac:dyDescent="0.4">
      <c r="A101" t="s">
        <v>56</v>
      </c>
      <c r="B101">
        <v>19203</v>
      </c>
    </row>
    <row r="102" spans="1:2" x14ac:dyDescent="0.4">
      <c r="A102" t="s">
        <v>64</v>
      </c>
      <c r="B102">
        <v>3420</v>
      </c>
    </row>
    <row r="103" spans="1:2" x14ac:dyDescent="0.4">
      <c r="A103" t="s">
        <v>72</v>
      </c>
      <c r="B103">
        <v>3705</v>
      </c>
    </row>
    <row r="104" spans="1:2" x14ac:dyDescent="0.4">
      <c r="A104" t="s">
        <v>80</v>
      </c>
      <c r="B104">
        <v>3446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I9" sqref="I9:I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11949</v>
      </c>
      <c r="D2">
        <v>3263</v>
      </c>
      <c r="E2">
        <v>4685</v>
      </c>
      <c r="F2">
        <v>4019</v>
      </c>
      <c r="G2">
        <v>37343</v>
      </c>
      <c r="H2">
        <v>31026</v>
      </c>
      <c r="I2">
        <v>3274</v>
      </c>
      <c r="J2">
        <v>3265</v>
      </c>
      <c r="K2">
        <v>3807</v>
      </c>
      <c r="L2">
        <v>3637</v>
      </c>
      <c r="M2">
        <v>9402</v>
      </c>
      <c r="N2">
        <v>6613</v>
      </c>
      <c r="O2">
        <v>5670</v>
      </c>
      <c r="P2">
        <v>3274</v>
      </c>
      <c r="Q2">
        <v>5985</v>
      </c>
      <c r="R2">
        <v>3695</v>
      </c>
      <c r="S2">
        <v>19015</v>
      </c>
      <c r="T2">
        <v>19082</v>
      </c>
      <c r="U2">
        <v>3262</v>
      </c>
      <c r="V2">
        <v>3309</v>
      </c>
      <c r="W2">
        <v>3914</v>
      </c>
      <c r="X2">
        <v>3356</v>
      </c>
      <c r="Y2">
        <v>19293</v>
      </c>
      <c r="Z2">
        <v>4915</v>
      </c>
      <c r="AA2">
        <v>22928</v>
      </c>
      <c r="AB2">
        <v>3250</v>
      </c>
      <c r="AC2">
        <v>8250</v>
      </c>
      <c r="AD2">
        <v>3675</v>
      </c>
      <c r="AE2">
        <v>4903</v>
      </c>
      <c r="AF2">
        <v>9853</v>
      </c>
      <c r="AG2">
        <v>3274</v>
      </c>
      <c r="AH2">
        <v>3530</v>
      </c>
      <c r="AI2">
        <v>3726</v>
      </c>
      <c r="AJ2">
        <v>3286</v>
      </c>
      <c r="AK2">
        <v>36972</v>
      </c>
      <c r="AL2">
        <v>4134</v>
      </c>
      <c r="AM2">
        <v>8271</v>
      </c>
      <c r="AN2">
        <v>3309</v>
      </c>
      <c r="AO2">
        <v>14291</v>
      </c>
      <c r="AP2">
        <v>3570</v>
      </c>
      <c r="AQ2">
        <v>3417</v>
      </c>
      <c r="AR2">
        <v>7405</v>
      </c>
      <c r="AS2">
        <v>3257</v>
      </c>
      <c r="AT2">
        <v>4912</v>
      </c>
      <c r="AU2">
        <v>4178</v>
      </c>
      <c r="AV2">
        <v>3236</v>
      </c>
      <c r="AW2">
        <v>54055</v>
      </c>
      <c r="AX2">
        <v>3764</v>
      </c>
      <c r="AY2">
        <v>4265</v>
      </c>
      <c r="AZ2">
        <v>3263</v>
      </c>
      <c r="BA2">
        <v>26139</v>
      </c>
      <c r="BB2">
        <v>3474</v>
      </c>
      <c r="BC2">
        <v>3270</v>
      </c>
      <c r="BD2">
        <v>5752</v>
      </c>
      <c r="BE2">
        <v>3316</v>
      </c>
      <c r="BF2">
        <v>20427</v>
      </c>
      <c r="BG2">
        <v>5367</v>
      </c>
      <c r="BH2">
        <v>3247</v>
      </c>
      <c r="BI2">
        <v>53446</v>
      </c>
      <c r="BJ2">
        <v>3928</v>
      </c>
      <c r="BK2">
        <v>3590</v>
      </c>
      <c r="BL2">
        <v>3366</v>
      </c>
      <c r="BM2">
        <v>37220</v>
      </c>
      <c r="BN2">
        <v>4146</v>
      </c>
      <c r="BO2">
        <v>3261</v>
      </c>
      <c r="BP2">
        <v>4459</v>
      </c>
      <c r="BQ2">
        <v>3495</v>
      </c>
      <c r="BR2">
        <v>57074</v>
      </c>
      <c r="BS2">
        <v>7079</v>
      </c>
      <c r="BT2">
        <v>3260</v>
      </c>
      <c r="BU2">
        <v>19376</v>
      </c>
      <c r="BV2">
        <v>3785</v>
      </c>
      <c r="BW2">
        <v>3355</v>
      </c>
      <c r="BX2">
        <v>3643</v>
      </c>
      <c r="BY2">
        <v>35554</v>
      </c>
      <c r="BZ2">
        <v>3275</v>
      </c>
      <c r="CA2">
        <v>3243</v>
      </c>
      <c r="CB2">
        <v>3933</v>
      </c>
      <c r="CC2">
        <v>3628</v>
      </c>
      <c r="CD2">
        <v>54358</v>
      </c>
      <c r="CE2">
        <v>9052</v>
      </c>
      <c r="CF2">
        <v>3337</v>
      </c>
      <c r="CG2">
        <v>5398</v>
      </c>
      <c r="CH2">
        <v>3449</v>
      </c>
      <c r="CI2">
        <v>3364</v>
      </c>
      <c r="CJ2">
        <v>4511</v>
      </c>
      <c r="CK2">
        <v>12862</v>
      </c>
      <c r="CL2">
        <v>3257</v>
      </c>
      <c r="CM2">
        <v>3726</v>
      </c>
      <c r="CN2">
        <v>3569</v>
      </c>
      <c r="CO2">
        <v>3594</v>
      </c>
      <c r="CP2">
        <v>34089</v>
      </c>
      <c r="CQ2">
        <v>17703</v>
      </c>
      <c r="CR2">
        <v>3383</v>
      </c>
      <c r="CS2">
        <v>3665</v>
      </c>
      <c r="CT2">
        <v>3468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11949</v>
      </c>
      <c r="G9">
        <f>'Plate 1'!G9</f>
        <v>30</v>
      </c>
      <c r="H9" t="str">
        <f t="shared" ref="H9:I9" si="0">A9</f>
        <v>A1</v>
      </c>
      <c r="I9" s="15">
        <v>64985.666666666664</v>
      </c>
      <c r="K9" t="s">
        <v>82</v>
      </c>
      <c r="L9" t="str">
        <f>A10</f>
        <v>A2</v>
      </c>
      <c r="M9">
        <f>B10</f>
        <v>3263</v>
      </c>
      <c r="N9" s="8">
        <f>(M9-I$15)/I$16</f>
        <v>-7.1711235420904379E-2</v>
      </c>
      <c r="O9">
        <f>N9*40</f>
        <v>-2.8684494168361754</v>
      </c>
    </row>
    <row r="10" spans="1:98" x14ac:dyDescent="0.4">
      <c r="A10" t="s">
        <v>83</v>
      </c>
      <c r="B10">
        <v>3263</v>
      </c>
      <c r="G10">
        <f>'Plate 1'!G10</f>
        <v>15</v>
      </c>
      <c r="H10" t="str">
        <f>A21</f>
        <v>B1</v>
      </c>
      <c r="I10" s="15">
        <v>34575.333333333336</v>
      </c>
      <c r="K10" t="s">
        <v>85</v>
      </c>
      <c r="L10" t="str">
        <f>A22</f>
        <v>B2</v>
      </c>
      <c r="M10">
        <f>B22</f>
        <v>3274</v>
      </c>
      <c r="N10" s="8">
        <f t="shared" ref="N10:N73" si="1">(M10-I$15)/I$16</f>
        <v>-6.6544268676603402E-2</v>
      </c>
      <c r="O10">
        <f t="shared" ref="O10:O73" si="2">N10*40</f>
        <v>-2.6617707470641361</v>
      </c>
    </row>
    <row r="11" spans="1:98" x14ac:dyDescent="0.4">
      <c r="A11" t="s">
        <v>84</v>
      </c>
      <c r="B11">
        <v>4685</v>
      </c>
      <c r="G11">
        <f>'Plate 1'!G11</f>
        <v>7.5</v>
      </c>
      <c r="H11" t="str">
        <f>A33</f>
        <v>C1</v>
      </c>
      <c r="I11" s="15">
        <v>22565</v>
      </c>
      <c r="K11" t="s">
        <v>88</v>
      </c>
      <c r="L11" t="str">
        <f>A34</f>
        <v>C2</v>
      </c>
      <c r="M11">
        <f>B34</f>
        <v>3250</v>
      </c>
      <c r="N11" s="8">
        <f t="shared" si="1"/>
        <v>-7.781765066416918E-2</v>
      </c>
      <c r="O11">
        <f t="shared" si="2"/>
        <v>-3.1127060265667672</v>
      </c>
    </row>
    <row r="12" spans="1:98" x14ac:dyDescent="0.4">
      <c r="A12" t="s">
        <v>9</v>
      </c>
      <c r="B12">
        <v>4019</v>
      </c>
      <c r="G12">
        <f>'Plate 1'!G12</f>
        <v>1.875</v>
      </c>
      <c r="H12" t="str">
        <f>A45</f>
        <v>D1</v>
      </c>
      <c r="I12" s="15">
        <v>8224.5</v>
      </c>
      <c r="K12" t="s">
        <v>91</v>
      </c>
      <c r="L12" t="str">
        <f>A46</f>
        <v>D2</v>
      </c>
      <c r="M12">
        <f>B46</f>
        <v>3309</v>
      </c>
      <c r="N12" s="8">
        <f t="shared" si="1"/>
        <v>-5.0103919944736668E-2</v>
      </c>
      <c r="O12">
        <f t="shared" si="2"/>
        <v>-2.0041567977894665</v>
      </c>
    </row>
    <row r="13" spans="1:98" x14ac:dyDescent="0.4">
      <c r="A13" t="s">
        <v>17</v>
      </c>
      <c r="B13">
        <v>37343</v>
      </c>
      <c r="G13">
        <f>'Plate 1'!G13</f>
        <v>0.46875</v>
      </c>
      <c r="H13" t="str">
        <f>A57</f>
        <v>E1</v>
      </c>
      <c r="I13" s="15">
        <v>4507.833333333333</v>
      </c>
      <c r="K13" t="s">
        <v>94</v>
      </c>
      <c r="L13" t="str">
        <f>A58</f>
        <v>E2</v>
      </c>
      <c r="M13">
        <f>B58</f>
        <v>3263</v>
      </c>
      <c r="N13" s="8">
        <f t="shared" si="1"/>
        <v>-7.1711235420904379E-2</v>
      </c>
      <c r="O13">
        <f t="shared" si="2"/>
        <v>-2.8684494168361754</v>
      </c>
    </row>
    <row r="14" spans="1:98" x14ac:dyDescent="0.4">
      <c r="A14" t="s">
        <v>25</v>
      </c>
      <c r="B14">
        <v>31026</v>
      </c>
      <c r="G14">
        <f>'Plate 1'!G14</f>
        <v>0.1171875</v>
      </c>
      <c r="H14" t="str">
        <f>A69</f>
        <v>F1</v>
      </c>
      <c r="I14" s="15">
        <v>3671.1666666666665</v>
      </c>
      <c r="K14" t="s">
        <v>97</v>
      </c>
      <c r="L14" t="str">
        <f>A70</f>
        <v>F2</v>
      </c>
      <c r="M14">
        <f>B70</f>
        <v>3366</v>
      </c>
      <c r="N14" s="8">
        <f t="shared" si="1"/>
        <v>-2.3329637724267972E-2</v>
      </c>
      <c r="O14">
        <f t="shared" si="2"/>
        <v>-0.93318550897071884</v>
      </c>
    </row>
    <row r="15" spans="1:98" x14ac:dyDescent="0.4">
      <c r="A15" t="s">
        <v>34</v>
      </c>
      <c r="B15">
        <v>3274</v>
      </c>
      <c r="G15">
        <f>'Plate 1'!G15</f>
        <v>0</v>
      </c>
      <c r="H15" t="str">
        <f>A81</f>
        <v>G1</v>
      </c>
      <c r="I15" s="15">
        <v>3415.6666666666665</v>
      </c>
      <c r="K15" t="s">
        <v>100</v>
      </c>
      <c r="L15" t="str">
        <f>A82</f>
        <v>G2</v>
      </c>
      <c r="M15">
        <f>B82</f>
        <v>3643</v>
      </c>
      <c r="N15" s="8">
        <f t="shared" si="1"/>
        <v>0.10678397938222024</v>
      </c>
      <c r="O15">
        <f t="shared" si="2"/>
        <v>4.2713591752888096</v>
      </c>
    </row>
    <row r="16" spans="1:98" x14ac:dyDescent="0.4">
      <c r="A16" t="s">
        <v>41</v>
      </c>
      <c r="B16">
        <v>3265</v>
      </c>
      <c r="H16" t="s">
        <v>119</v>
      </c>
      <c r="I16">
        <f>SLOPE(I10:I15, G10:G15)</f>
        <v>2128.9086120271049</v>
      </c>
      <c r="K16" t="s">
        <v>103</v>
      </c>
      <c r="L16" t="str">
        <f>A94</f>
        <v>H2</v>
      </c>
      <c r="M16">
        <f>B94</f>
        <v>4511</v>
      </c>
      <c r="N16" s="8">
        <f t="shared" si="1"/>
        <v>0.51450462793251539</v>
      </c>
      <c r="O16">
        <f t="shared" si="2"/>
        <v>20.580185117300616</v>
      </c>
    </row>
    <row r="17" spans="1:15" x14ac:dyDescent="0.4">
      <c r="A17" t="s">
        <v>49</v>
      </c>
      <c r="B17">
        <v>3807</v>
      </c>
      <c r="K17" t="s">
        <v>104</v>
      </c>
      <c r="L17" t="str">
        <f>A95</f>
        <v>H3</v>
      </c>
      <c r="M17">
        <f>B95</f>
        <v>12862</v>
      </c>
      <c r="N17" s="8">
        <f t="shared" si="1"/>
        <v>4.4371718353559206</v>
      </c>
      <c r="O17">
        <f t="shared" si="2"/>
        <v>177.48687341423681</v>
      </c>
    </row>
    <row r="18" spans="1:15" x14ac:dyDescent="0.4">
      <c r="A18" t="s">
        <v>57</v>
      </c>
      <c r="B18">
        <v>3637</v>
      </c>
      <c r="K18" t="s">
        <v>101</v>
      </c>
      <c r="L18" t="str">
        <f>A83</f>
        <v>G3</v>
      </c>
      <c r="M18">
        <f>B83</f>
        <v>35554</v>
      </c>
      <c r="N18" s="8">
        <f t="shared" si="1"/>
        <v>15.096154504599351</v>
      </c>
      <c r="O18">
        <f t="shared" si="2"/>
        <v>603.84618018397407</v>
      </c>
    </row>
    <row r="19" spans="1:15" x14ac:dyDescent="0.4">
      <c r="A19" t="s">
        <v>65</v>
      </c>
      <c r="B19">
        <v>9402</v>
      </c>
      <c r="K19" t="s">
        <v>98</v>
      </c>
      <c r="L19" t="str">
        <f>A71</f>
        <v>F3</v>
      </c>
      <c r="M19">
        <f>B71</f>
        <v>37220</v>
      </c>
      <c r="N19" s="8">
        <f t="shared" si="1"/>
        <v>15.878715104236209</v>
      </c>
      <c r="O19">
        <f t="shared" si="2"/>
        <v>635.14860416944839</v>
      </c>
    </row>
    <row r="20" spans="1:15" x14ac:dyDescent="0.4">
      <c r="A20" t="s">
        <v>73</v>
      </c>
      <c r="B20">
        <v>6613</v>
      </c>
      <c r="K20" t="s">
        <v>95</v>
      </c>
      <c r="L20" t="str">
        <f>A59</f>
        <v>E3</v>
      </c>
      <c r="M20">
        <f>B59</f>
        <v>26139</v>
      </c>
      <c r="N20" s="8">
        <f t="shared" si="1"/>
        <v>10.673700695727197</v>
      </c>
      <c r="O20">
        <f t="shared" si="2"/>
        <v>426.94802782908789</v>
      </c>
    </row>
    <row r="21" spans="1:15" x14ac:dyDescent="0.4">
      <c r="A21" t="s">
        <v>85</v>
      </c>
      <c r="B21">
        <v>5670</v>
      </c>
      <c r="K21" t="s">
        <v>92</v>
      </c>
      <c r="L21" t="str">
        <f>A47</f>
        <v>D3</v>
      </c>
      <c r="M21">
        <f>B47</f>
        <v>14291</v>
      </c>
      <c r="N21" s="8">
        <f t="shared" si="1"/>
        <v>5.1084077878655654</v>
      </c>
      <c r="O21">
        <f t="shared" si="2"/>
        <v>204.33631151462262</v>
      </c>
    </row>
    <row r="22" spans="1:15" x14ac:dyDescent="0.4">
      <c r="A22" t="s">
        <v>86</v>
      </c>
      <c r="B22">
        <v>3274</v>
      </c>
      <c r="K22" t="s">
        <v>89</v>
      </c>
      <c r="L22" t="str">
        <f>A35</f>
        <v>C3</v>
      </c>
      <c r="M22">
        <f>B35</f>
        <v>8250</v>
      </c>
      <c r="N22" s="8">
        <f t="shared" si="1"/>
        <v>2.2708035967453655</v>
      </c>
      <c r="O22">
        <f t="shared" si="2"/>
        <v>90.832143869814615</v>
      </c>
    </row>
    <row r="23" spans="1:15" x14ac:dyDescent="0.4">
      <c r="A23" t="s">
        <v>87</v>
      </c>
      <c r="B23">
        <v>5985</v>
      </c>
      <c r="K23" t="s">
        <v>86</v>
      </c>
      <c r="L23" t="str">
        <f>A23</f>
        <v>B3</v>
      </c>
      <c r="M23">
        <f>B23</f>
        <v>5985</v>
      </c>
      <c r="N23" s="8">
        <f t="shared" si="1"/>
        <v>1.2068781716688461</v>
      </c>
      <c r="O23">
        <f t="shared" si="2"/>
        <v>48.275126866753844</v>
      </c>
    </row>
    <row r="24" spans="1:15" x14ac:dyDescent="0.4">
      <c r="A24" t="s">
        <v>10</v>
      </c>
      <c r="B24">
        <v>3695</v>
      </c>
      <c r="K24" t="s">
        <v>83</v>
      </c>
      <c r="L24" t="str">
        <f>A11</f>
        <v>A3</v>
      </c>
      <c r="M24">
        <f>B11</f>
        <v>4685</v>
      </c>
      <c r="N24" s="8">
        <f t="shared" si="1"/>
        <v>0.59623664734236725</v>
      </c>
      <c r="O24">
        <f t="shared" si="2"/>
        <v>23.849465893694692</v>
      </c>
    </row>
    <row r="25" spans="1:15" x14ac:dyDescent="0.4">
      <c r="A25" t="s">
        <v>18</v>
      </c>
      <c r="B25">
        <v>19015</v>
      </c>
      <c r="K25" t="s">
        <v>84</v>
      </c>
      <c r="L25" t="str">
        <f>A12</f>
        <v>A4</v>
      </c>
      <c r="M25">
        <f>B12</f>
        <v>4019</v>
      </c>
      <c r="N25" s="8">
        <f t="shared" si="1"/>
        <v>0.28340029718741722</v>
      </c>
      <c r="O25">
        <f t="shared" si="2"/>
        <v>11.336011887496689</v>
      </c>
    </row>
    <row r="26" spans="1:15" x14ac:dyDescent="0.4">
      <c r="A26" t="s">
        <v>26</v>
      </c>
      <c r="B26">
        <v>19082</v>
      </c>
      <c r="K26" t="s">
        <v>87</v>
      </c>
      <c r="L26" t="str">
        <f>A24</f>
        <v>B4</v>
      </c>
      <c r="M26">
        <f>B24</f>
        <v>3695</v>
      </c>
      <c r="N26" s="8">
        <f t="shared" si="1"/>
        <v>0.13120964035527941</v>
      </c>
      <c r="O26">
        <f t="shared" si="2"/>
        <v>5.248385614211176</v>
      </c>
    </row>
    <row r="27" spans="1:15" x14ac:dyDescent="0.4">
      <c r="A27" t="s">
        <v>35</v>
      </c>
      <c r="B27">
        <v>3262</v>
      </c>
      <c r="K27" t="s">
        <v>90</v>
      </c>
      <c r="L27" t="str">
        <f>A36</f>
        <v>C4</v>
      </c>
      <c r="M27">
        <f>B36</f>
        <v>3675</v>
      </c>
      <c r="N27" s="8">
        <f t="shared" si="1"/>
        <v>0.12181515536564126</v>
      </c>
      <c r="O27">
        <f t="shared" si="2"/>
        <v>4.8726062146256508</v>
      </c>
    </row>
    <row r="28" spans="1:15" x14ac:dyDescent="0.4">
      <c r="A28" t="s">
        <v>42</v>
      </c>
      <c r="B28">
        <v>3309</v>
      </c>
      <c r="K28" t="s">
        <v>93</v>
      </c>
      <c r="L28" t="str">
        <f>A48</f>
        <v>D4</v>
      </c>
      <c r="M28">
        <f>B48</f>
        <v>3570</v>
      </c>
      <c r="N28" s="8">
        <f t="shared" si="1"/>
        <v>7.2494109170041038E-2</v>
      </c>
      <c r="O28">
        <f t="shared" si="2"/>
        <v>2.8997643668016417</v>
      </c>
    </row>
    <row r="29" spans="1:15" x14ac:dyDescent="0.4">
      <c r="A29" t="s">
        <v>50</v>
      </c>
      <c r="B29">
        <v>3914</v>
      </c>
      <c r="K29" t="s">
        <v>96</v>
      </c>
      <c r="L29" t="str">
        <f>A60</f>
        <v>E4</v>
      </c>
      <c r="M29">
        <f>B60</f>
        <v>3474</v>
      </c>
      <c r="N29" s="8">
        <f t="shared" si="1"/>
        <v>2.7400581219777974E-2</v>
      </c>
      <c r="O29">
        <f t="shared" si="2"/>
        <v>1.096023248791119</v>
      </c>
    </row>
    <row r="30" spans="1:15" x14ac:dyDescent="0.4">
      <c r="A30" t="s">
        <v>58</v>
      </c>
      <c r="B30">
        <v>3356</v>
      </c>
      <c r="K30" t="s">
        <v>99</v>
      </c>
      <c r="L30" t="str">
        <f>A72</f>
        <v>F4</v>
      </c>
      <c r="M30">
        <f>B72</f>
        <v>4146</v>
      </c>
      <c r="N30" s="8">
        <f t="shared" si="1"/>
        <v>0.34305527687161941</v>
      </c>
      <c r="O30">
        <f t="shared" si="2"/>
        <v>13.722211074864777</v>
      </c>
    </row>
    <row r="31" spans="1:15" x14ac:dyDescent="0.4">
      <c r="A31" t="s">
        <v>66</v>
      </c>
      <c r="B31">
        <v>19293</v>
      </c>
      <c r="K31" t="s">
        <v>102</v>
      </c>
      <c r="L31" t="str">
        <f>A84</f>
        <v>G4</v>
      </c>
      <c r="M31">
        <f>B84</f>
        <v>3275</v>
      </c>
      <c r="N31" s="8">
        <f t="shared" si="1"/>
        <v>-6.6074544427121504E-2</v>
      </c>
      <c r="O31">
        <f t="shared" si="2"/>
        <v>-2.6429817770848603</v>
      </c>
    </row>
    <row r="32" spans="1:15" x14ac:dyDescent="0.4">
      <c r="A32" t="s">
        <v>74</v>
      </c>
      <c r="B32">
        <v>4915</v>
      </c>
      <c r="K32" t="s">
        <v>105</v>
      </c>
      <c r="L32" t="str">
        <f>A96</f>
        <v>H4</v>
      </c>
      <c r="M32">
        <f>B96</f>
        <v>3257</v>
      </c>
      <c r="N32" s="8">
        <f t="shared" si="1"/>
        <v>-7.4529580917795824E-2</v>
      </c>
      <c r="O32">
        <f t="shared" si="2"/>
        <v>-2.9811832367118329</v>
      </c>
    </row>
    <row r="33" spans="1:15" x14ac:dyDescent="0.4">
      <c r="A33" t="s">
        <v>88</v>
      </c>
      <c r="B33">
        <v>22928</v>
      </c>
      <c r="K33" t="s">
        <v>16</v>
      </c>
      <c r="L33" t="str">
        <f>A97</f>
        <v>H5</v>
      </c>
      <c r="M33">
        <f>B97</f>
        <v>3726</v>
      </c>
      <c r="N33" s="8">
        <f t="shared" si="1"/>
        <v>0.14577109208921851</v>
      </c>
      <c r="O33">
        <f t="shared" si="2"/>
        <v>5.8308436835687409</v>
      </c>
    </row>
    <row r="34" spans="1:15" x14ac:dyDescent="0.4">
      <c r="A34" t="s">
        <v>89</v>
      </c>
      <c r="B34">
        <v>3250</v>
      </c>
      <c r="K34" t="s">
        <v>15</v>
      </c>
      <c r="L34" t="str">
        <f>A85</f>
        <v>G5</v>
      </c>
      <c r="M34">
        <f>B85</f>
        <v>3243</v>
      </c>
      <c r="N34" s="8">
        <f t="shared" si="1"/>
        <v>-8.1105720410542523E-2</v>
      </c>
      <c r="O34">
        <f t="shared" si="2"/>
        <v>-3.244228816421701</v>
      </c>
    </row>
    <row r="35" spans="1:15" x14ac:dyDescent="0.4">
      <c r="A35" t="s">
        <v>90</v>
      </c>
      <c r="B35">
        <v>8250</v>
      </c>
      <c r="K35" t="s">
        <v>14</v>
      </c>
      <c r="L35" t="str">
        <f>A73</f>
        <v>F5</v>
      </c>
      <c r="M35">
        <f>B73</f>
        <v>3261</v>
      </c>
      <c r="N35" s="8">
        <f t="shared" si="1"/>
        <v>-7.2650683919868203E-2</v>
      </c>
      <c r="O35">
        <f t="shared" si="2"/>
        <v>-2.9060273567947279</v>
      </c>
    </row>
    <row r="36" spans="1:15" x14ac:dyDescent="0.4">
      <c r="A36" t="s">
        <v>11</v>
      </c>
      <c r="B36">
        <v>3675</v>
      </c>
      <c r="K36" t="s">
        <v>13</v>
      </c>
      <c r="L36" t="str">
        <f>A61</f>
        <v>E5</v>
      </c>
      <c r="M36">
        <f>B61</f>
        <v>3270</v>
      </c>
      <c r="N36" s="8">
        <f t="shared" si="1"/>
        <v>-6.8423165674531036E-2</v>
      </c>
      <c r="O36">
        <f t="shared" si="2"/>
        <v>-2.7369266269812416</v>
      </c>
    </row>
    <row r="37" spans="1:15" x14ac:dyDescent="0.4">
      <c r="A37" t="s">
        <v>19</v>
      </c>
      <c r="B37">
        <v>4903</v>
      </c>
      <c r="K37" t="s">
        <v>12</v>
      </c>
      <c r="L37" t="str">
        <f>A49</f>
        <v>D5</v>
      </c>
      <c r="M37">
        <f>B49</f>
        <v>3417</v>
      </c>
      <c r="N37" s="8">
        <f t="shared" si="1"/>
        <v>6.2629899930928047E-4</v>
      </c>
      <c r="O37">
        <f t="shared" si="2"/>
        <v>2.5051959972371217E-2</v>
      </c>
    </row>
    <row r="38" spans="1:15" x14ac:dyDescent="0.4">
      <c r="A38" t="s">
        <v>27</v>
      </c>
      <c r="B38">
        <v>9853</v>
      </c>
      <c r="K38" t="s">
        <v>11</v>
      </c>
      <c r="L38" t="str">
        <f>A37</f>
        <v>C5</v>
      </c>
      <c r="M38">
        <f>B37</f>
        <v>4903</v>
      </c>
      <c r="N38" s="8">
        <f t="shared" si="1"/>
        <v>0.69863653372942291</v>
      </c>
      <c r="O38">
        <f t="shared" si="2"/>
        <v>27.945461349176917</v>
      </c>
    </row>
    <row r="39" spans="1:15" x14ac:dyDescent="0.4">
      <c r="A39" t="s">
        <v>36</v>
      </c>
      <c r="B39">
        <v>3274</v>
      </c>
      <c r="K39" t="s">
        <v>10</v>
      </c>
      <c r="L39" t="str">
        <f>A25</f>
        <v>B5</v>
      </c>
      <c r="M39">
        <f>B25</f>
        <v>19015</v>
      </c>
      <c r="N39" s="8">
        <f t="shared" si="1"/>
        <v>7.3273851424180938</v>
      </c>
      <c r="O39">
        <f t="shared" si="2"/>
        <v>293.09540569672373</v>
      </c>
    </row>
    <row r="40" spans="1:15" x14ac:dyDescent="0.4">
      <c r="A40" t="s">
        <v>43</v>
      </c>
      <c r="B40">
        <v>3530</v>
      </c>
      <c r="K40" t="s">
        <v>9</v>
      </c>
      <c r="L40" t="str">
        <f>A13</f>
        <v>A5</v>
      </c>
      <c r="M40">
        <f>B13</f>
        <v>37343</v>
      </c>
      <c r="N40" s="8">
        <f t="shared" si="1"/>
        <v>15.936491186922485</v>
      </c>
      <c r="O40">
        <f t="shared" si="2"/>
        <v>637.45964747689936</v>
      </c>
    </row>
    <row r="41" spans="1:15" x14ac:dyDescent="0.4">
      <c r="A41" t="s">
        <v>51</v>
      </c>
      <c r="B41">
        <v>3726</v>
      </c>
      <c r="K41" t="s">
        <v>17</v>
      </c>
      <c r="L41" t="str">
        <f>A14</f>
        <v>A6</v>
      </c>
      <c r="M41">
        <f>B14</f>
        <v>31026</v>
      </c>
      <c r="N41" s="8">
        <f t="shared" si="1"/>
        <v>12.969243102945276</v>
      </c>
      <c r="O41">
        <f t="shared" si="2"/>
        <v>518.76972411781105</v>
      </c>
    </row>
    <row r="42" spans="1:15" x14ac:dyDescent="0.4">
      <c r="A42" t="s">
        <v>59</v>
      </c>
      <c r="B42">
        <v>3286</v>
      </c>
      <c r="K42" t="s">
        <v>18</v>
      </c>
      <c r="L42" t="str">
        <f>A26</f>
        <v>B6</v>
      </c>
      <c r="M42">
        <f>B26</f>
        <v>19082</v>
      </c>
      <c r="N42" s="8">
        <f t="shared" si="1"/>
        <v>7.3588566671333808</v>
      </c>
      <c r="O42">
        <f t="shared" si="2"/>
        <v>294.35426668533523</v>
      </c>
    </row>
    <row r="43" spans="1:15" x14ac:dyDescent="0.4">
      <c r="A43" t="s">
        <v>67</v>
      </c>
      <c r="B43">
        <v>36972</v>
      </c>
      <c r="K43" t="s">
        <v>19</v>
      </c>
      <c r="L43" t="str">
        <f>A38</f>
        <v>C6</v>
      </c>
      <c r="M43">
        <f>B38</f>
        <v>9853</v>
      </c>
      <c r="N43" s="8">
        <f t="shared" si="1"/>
        <v>3.0237715686648623</v>
      </c>
      <c r="O43">
        <f t="shared" si="2"/>
        <v>120.9508627465945</v>
      </c>
    </row>
    <row r="44" spans="1:15" x14ac:dyDescent="0.4">
      <c r="A44" t="s">
        <v>75</v>
      </c>
      <c r="B44">
        <v>4134</v>
      </c>
      <c r="K44" t="s">
        <v>20</v>
      </c>
      <c r="L44" t="str">
        <f>A50</f>
        <v>D6</v>
      </c>
      <c r="M44">
        <f>B50</f>
        <v>7405</v>
      </c>
      <c r="N44" s="8">
        <f t="shared" si="1"/>
        <v>1.873886605933154</v>
      </c>
      <c r="O44">
        <f t="shared" si="2"/>
        <v>74.955464237326169</v>
      </c>
    </row>
    <row r="45" spans="1:15" x14ac:dyDescent="0.4">
      <c r="A45" t="s">
        <v>91</v>
      </c>
      <c r="B45">
        <v>8271</v>
      </c>
      <c r="K45" t="s">
        <v>21</v>
      </c>
      <c r="L45" t="str">
        <f>A62</f>
        <v>E6</v>
      </c>
      <c r="M45">
        <f>B62</f>
        <v>5752</v>
      </c>
      <c r="N45" s="8">
        <f t="shared" si="1"/>
        <v>1.0974324215395619</v>
      </c>
      <c r="O45">
        <f t="shared" si="2"/>
        <v>43.897296861582475</v>
      </c>
    </row>
    <row r="46" spans="1:15" x14ac:dyDescent="0.4">
      <c r="A46" t="s">
        <v>92</v>
      </c>
      <c r="B46">
        <v>3309</v>
      </c>
      <c r="K46" t="s">
        <v>22</v>
      </c>
      <c r="L46" t="str">
        <f>A74</f>
        <v>F6</v>
      </c>
      <c r="M46">
        <f>B74</f>
        <v>4459</v>
      </c>
      <c r="N46" s="8">
        <f t="shared" si="1"/>
        <v>0.4900789669594563</v>
      </c>
      <c r="O46">
        <f t="shared" si="2"/>
        <v>19.60315867837825</v>
      </c>
    </row>
    <row r="47" spans="1:15" x14ac:dyDescent="0.4">
      <c r="A47" t="s">
        <v>93</v>
      </c>
      <c r="B47">
        <v>14291</v>
      </c>
      <c r="K47" t="s">
        <v>23</v>
      </c>
      <c r="L47" t="str">
        <f>A86</f>
        <v>G6</v>
      </c>
      <c r="M47">
        <f>B86</f>
        <v>3933</v>
      </c>
      <c r="N47" s="8">
        <f t="shared" si="1"/>
        <v>0.24300401173197325</v>
      </c>
      <c r="O47">
        <f t="shared" si="2"/>
        <v>9.7201604692789303</v>
      </c>
    </row>
    <row r="48" spans="1:15" x14ac:dyDescent="0.4">
      <c r="A48" t="s">
        <v>12</v>
      </c>
      <c r="B48">
        <v>3570</v>
      </c>
      <c r="K48" t="s">
        <v>24</v>
      </c>
      <c r="L48" t="str">
        <f>A98</f>
        <v>H6</v>
      </c>
      <c r="M48">
        <f>B98</f>
        <v>3569</v>
      </c>
      <c r="N48" s="8">
        <f t="shared" si="1"/>
        <v>7.2024384920559126E-2</v>
      </c>
      <c r="O48">
        <f t="shared" si="2"/>
        <v>2.880975396822365</v>
      </c>
    </row>
    <row r="49" spans="1:15" x14ac:dyDescent="0.4">
      <c r="A49" t="s">
        <v>20</v>
      </c>
      <c r="B49">
        <v>3417</v>
      </c>
      <c r="K49" t="s">
        <v>33</v>
      </c>
      <c r="L49" t="str">
        <f>A99</f>
        <v>H7</v>
      </c>
      <c r="M49">
        <f>B99</f>
        <v>3594</v>
      </c>
      <c r="N49" s="8">
        <f t="shared" si="1"/>
        <v>8.3767491157606802E-2</v>
      </c>
      <c r="O49">
        <f t="shared" si="2"/>
        <v>3.350699646304272</v>
      </c>
    </row>
    <row r="50" spans="1:15" x14ac:dyDescent="0.4">
      <c r="A50" t="s">
        <v>28</v>
      </c>
      <c r="B50">
        <v>7405</v>
      </c>
      <c r="K50" t="s">
        <v>31</v>
      </c>
      <c r="L50" t="str">
        <f>A87</f>
        <v>G7</v>
      </c>
      <c r="M50">
        <f>B87</f>
        <v>3628</v>
      </c>
      <c r="N50" s="8">
        <f t="shared" si="1"/>
        <v>9.9738115639991631E-2</v>
      </c>
      <c r="O50">
        <f t="shared" si="2"/>
        <v>3.9895246255996653</v>
      </c>
    </row>
    <row r="51" spans="1:15" x14ac:dyDescent="0.4">
      <c r="A51" t="s">
        <v>37</v>
      </c>
      <c r="B51">
        <v>3257</v>
      </c>
      <c r="K51" t="s">
        <v>32</v>
      </c>
      <c r="L51" t="str">
        <f>A75</f>
        <v>F7</v>
      </c>
      <c r="M51">
        <f>B75</f>
        <v>3495</v>
      </c>
      <c r="N51" s="8">
        <f t="shared" si="1"/>
        <v>3.7264790458898016E-2</v>
      </c>
      <c r="O51">
        <f t="shared" si="2"/>
        <v>1.4905916183559207</v>
      </c>
    </row>
    <row r="52" spans="1:15" x14ac:dyDescent="0.4">
      <c r="A52" t="s">
        <v>44</v>
      </c>
      <c r="B52">
        <v>4912</v>
      </c>
      <c r="K52" t="s">
        <v>29</v>
      </c>
      <c r="L52" t="str">
        <f>A63</f>
        <v>E7</v>
      </c>
      <c r="M52">
        <f>B63</f>
        <v>3316</v>
      </c>
      <c r="N52" s="8">
        <f t="shared" si="1"/>
        <v>-4.6815850198363318E-2</v>
      </c>
      <c r="O52">
        <f t="shared" si="2"/>
        <v>-1.8726340079345327</v>
      </c>
    </row>
    <row r="53" spans="1:15" x14ac:dyDescent="0.4">
      <c r="A53" t="s">
        <v>52</v>
      </c>
      <c r="B53">
        <v>4178</v>
      </c>
      <c r="K53" t="s">
        <v>28</v>
      </c>
      <c r="L53" t="str">
        <f>A51</f>
        <v>D7</v>
      </c>
      <c r="M53">
        <f>B51</f>
        <v>3257</v>
      </c>
      <c r="N53" s="8">
        <f t="shared" si="1"/>
        <v>-7.4529580917795824E-2</v>
      </c>
      <c r="O53">
        <f t="shared" si="2"/>
        <v>-2.9811832367118329</v>
      </c>
    </row>
    <row r="54" spans="1:15" x14ac:dyDescent="0.4">
      <c r="A54" t="s">
        <v>60</v>
      </c>
      <c r="B54">
        <v>3236</v>
      </c>
      <c r="K54" t="s">
        <v>27</v>
      </c>
      <c r="L54" t="str">
        <f>A39</f>
        <v>C7</v>
      </c>
      <c r="M54">
        <f>B39</f>
        <v>3274</v>
      </c>
      <c r="N54" s="8">
        <f t="shared" si="1"/>
        <v>-6.6544268676603402E-2</v>
      </c>
      <c r="O54">
        <f t="shared" si="2"/>
        <v>-2.6617707470641361</v>
      </c>
    </row>
    <row r="55" spans="1:15" x14ac:dyDescent="0.4">
      <c r="A55" t="s">
        <v>68</v>
      </c>
      <c r="B55">
        <v>54055</v>
      </c>
      <c r="K55" t="s">
        <v>26</v>
      </c>
      <c r="L55" t="str">
        <f>A27</f>
        <v>B7</v>
      </c>
      <c r="M55">
        <f>B27</f>
        <v>3262</v>
      </c>
      <c r="N55" s="8">
        <f t="shared" si="1"/>
        <v>-7.2180959670386291E-2</v>
      </c>
      <c r="O55">
        <f t="shared" si="2"/>
        <v>-2.8872383868154516</v>
      </c>
    </row>
    <row r="56" spans="1:15" x14ac:dyDescent="0.4">
      <c r="A56" t="s">
        <v>76</v>
      </c>
      <c r="B56">
        <v>3764</v>
      </c>
      <c r="K56" t="s">
        <v>25</v>
      </c>
      <c r="L56" t="str">
        <f>A15</f>
        <v>A7</v>
      </c>
      <c r="M56">
        <f>B15</f>
        <v>3274</v>
      </c>
      <c r="N56" s="8">
        <f t="shared" si="1"/>
        <v>-6.6544268676603402E-2</v>
      </c>
      <c r="O56">
        <f t="shared" si="2"/>
        <v>-2.6617707470641361</v>
      </c>
    </row>
    <row r="57" spans="1:15" x14ac:dyDescent="0.4">
      <c r="A57" t="s">
        <v>94</v>
      </c>
      <c r="B57">
        <v>4265</v>
      </c>
      <c r="K57" t="s">
        <v>34</v>
      </c>
      <c r="L57" t="str">
        <f>A16</f>
        <v>A8</v>
      </c>
      <c r="M57">
        <f>B16</f>
        <v>3265</v>
      </c>
      <c r="N57" s="8">
        <f t="shared" si="1"/>
        <v>-7.0771786921940569E-2</v>
      </c>
      <c r="O57">
        <f t="shared" si="2"/>
        <v>-2.8308714768776229</v>
      </c>
    </row>
    <row r="58" spans="1:15" x14ac:dyDescent="0.4">
      <c r="A58" t="s">
        <v>95</v>
      </c>
      <c r="B58">
        <v>3263</v>
      </c>
      <c r="K58" t="s">
        <v>35</v>
      </c>
      <c r="L58" t="str">
        <f>A28</f>
        <v>B8</v>
      </c>
      <c r="M58">
        <f>B28</f>
        <v>3309</v>
      </c>
      <c r="N58" s="8">
        <f t="shared" si="1"/>
        <v>-5.0103919944736668E-2</v>
      </c>
      <c r="O58">
        <f t="shared" si="2"/>
        <v>-2.0041567977894665</v>
      </c>
    </row>
    <row r="59" spans="1:15" x14ac:dyDescent="0.4">
      <c r="A59" t="s">
        <v>96</v>
      </c>
      <c r="B59">
        <v>26139</v>
      </c>
      <c r="K59" t="s">
        <v>36</v>
      </c>
      <c r="L59" t="str">
        <f>A40</f>
        <v>C8</v>
      </c>
      <c r="M59">
        <f>B40</f>
        <v>3530</v>
      </c>
      <c r="N59" s="8">
        <f t="shared" si="1"/>
        <v>5.3705139190764764E-2</v>
      </c>
      <c r="O59">
        <f t="shared" si="2"/>
        <v>2.1482055676305905</v>
      </c>
    </row>
    <row r="60" spans="1:15" x14ac:dyDescent="0.4">
      <c r="A60" t="s">
        <v>13</v>
      </c>
      <c r="B60">
        <v>3474</v>
      </c>
      <c r="K60" t="s">
        <v>37</v>
      </c>
      <c r="L60" t="str">
        <f>A52</f>
        <v>D8</v>
      </c>
      <c r="M60">
        <f>B52</f>
        <v>4912</v>
      </c>
      <c r="N60" s="8">
        <f t="shared" si="1"/>
        <v>0.7028640519747601</v>
      </c>
      <c r="O60">
        <f t="shared" si="2"/>
        <v>28.114562078990403</v>
      </c>
    </row>
    <row r="61" spans="1:15" x14ac:dyDescent="0.4">
      <c r="A61" t="s">
        <v>21</v>
      </c>
      <c r="B61">
        <v>3270</v>
      </c>
      <c r="K61" t="s">
        <v>38</v>
      </c>
      <c r="L61" t="str">
        <f>A64</f>
        <v>E8</v>
      </c>
      <c r="M61">
        <f>B64</f>
        <v>20427</v>
      </c>
      <c r="N61" s="8">
        <f t="shared" si="1"/>
        <v>7.9906357826865451</v>
      </c>
      <c r="O61">
        <f t="shared" si="2"/>
        <v>319.62543130746178</v>
      </c>
    </row>
    <row r="62" spans="1:15" x14ac:dyDescent="0.4">
      <c r="A62" t="s">
        <v>29</v>
      </c>
      <c r="B62">
        <v>5752</v>
      </c>
      <c r="K62" t="s">
        <v>30</v>
      </c>
      <c r="L62" t="str">
        <f>A76</f>
        <v>F8</v>
      </c>
      <c r="M62">
        <f>B76</f>
        <v>57074</v>
      </c>
      <c r="N62" s="8">
        <f t="shared" si="1"/>
        <v>25.20462035344999</v>
      </c>
      <c r="O62">
        <f t="shared" si="2"/>
        <v>1008.1848141379996</v>
      </c>
    </row>
    <row r="63" spans="1:15" x14ac:dyDescent="0.4">
      <c r="A63" t="s">
        <v>38</v>
      </c>
      <c r="B63">
        <v>3316</v>
      </c>
      <c r="K63" t="s">
        <v>39</v>
      </c>
      <c r="L63" t="str">
        <f>A88</f>
        <v>G8</v>
      </c>
      <c r="M63">
        <f>B88</f>
        <v>54358</v>
      </c>
      <c r="N63" s="8">
        <f t="shared" si="1"/>
        <v>23.92884929185713</v>
      </c>
      <c r="O63">
        <f t="shared" si="2"/>
        <v>957.15397167428523</v>
      </c>
    </row>
    <row r="64" spans="1:15" x14ac:dyDescent="0.4">
      <c r="A64" t="s">
        <v>45</v>
      </c>
      <c r="B64">
        <v>20427</v>
      </c>
      <c r="K64" t="s">
        <v>40</v>
      </c>
      <c r="L64" t="str">
        <f>A100</f>
        <v>H8</v>
      </c>
      <c r="M64">
        <f>B100</f>
        <v>34089</v>
      </c>
      <c r="N64" s="8">
        <f t="shared" si="1"/>
        <v>14.408008479108357</v>
      </c>
      <c r="O64">
        <f t="shared" si="2"/>
        <v>576.32033916433431</v>
      </c>
    </row>
    <row r="65" spans="1:15" x14ac:dyDescent="0.4">
      <c r="A65" t="s">
        <v>53</v>
      </c>
      <c r="B65">
        <v>5367</v>
      </c>
      <c r="K65" t="s">
        <v>48</v>
      </c>
      <c r="L65" t="str">
        <f>A101</f>
        <v>H9</v>
      </c>
      <c r="M65">
        <f>B101</f>
        <v>17703</v>
      </c>
      <c r="N65" s="8">
        <f t="shared" si="1"/>
        <v>6.7111069270978314</v>
      </c>
      <c r="O65">
        <f t="shared" si="2"/>
        <v>268.44427708391328</v>
      </c>
    </row>
    <row r="66" spans="1:15" x14ac:dyDescent="0.4">
      <c r="A66" t="s">
        <v>61</v>
      </c>
      <c r="B66">
        <v>3247</v>
      </c>
      <c r="K66" t="s">
        <v>47</v>
      </c>
      <c r="L66" t="str">
        <f>A89</f>
        <v>G9</v>
      </c>
      <c r="M66">
        <f>B89</f>
        <v>9052</v>
      </c>
      <c r="N66" s="8">
        <f t="shared" si="1"/>
        <v>2.6475224448298551</v>
      </c>
      <c r="O66">
        <f t="shared" si="2"/>
        <v>105.9008977931942</v>
      </c>
    </row>
    <row r="67" spans="1:15" x14ac:dyDescent="0.4">
      <c r="A67" t="s">
        <v>69</v>
      </c>
      <c r="B67">
        <v>53446</v>
      </c>
      <c r="K67" t="s">
        <v>46</v>
      </c>
      <c r="L67" t="str">
        <f>A77</f>
        <v>F9</v>
      </c>
      <c r="M67">
        <f>B77</f>
        <v>7079</v>
      </c>
      <c r="N67" s="8">
        <f t="shared" si="1"/>
        <v>1.7207565006020524</v>
      </c>
      <c r="O67">
        <f t="shared" si="2"/>
        <v>68.830260024082094</v>
      </c>
    </row>
    <row r="68" spans="1:15" x14ac:dyDescent="0.4">
      <c r="A68" t="s">
        <v>77</v>
      </c>
      <c r="B68">
        <v>3928</v>
      </c>
      <c r="K68" t="s">
        <v>45</v>
      </c>
      <c r="L68" t="str">
        <f>A65</f>
        <v>E9</v>
      </c>
      <c r="M68">
        <f>B65</f>
        <v>5367</v>
      </c>
      <c r="N68" s="8">
        <f t="shared" si="1"/>
        <v>0.91658858548902777</v>
      </c>
      <c r="O68">
        <f t="shared" si="2"/>
        <v>36.663543419561108</v>
      </c>
    </row>
    <row r="69" spans="1:15" x14ac:dyDescent="0.4">
      <c r="A69" t="s">
        <v>97</v>
      </c>
      <c r="B69">
        <v>3590</v>
      </c>
      <c r="K69" t="s">
        <v>44</v>
      </c>
      <c r="L69" t="str">
        <f>A53</f>
        <v>D9</v>
      </c>
      <c r="M69">
        <f>B53</f>
        <v>4178</v>
      </c>
      <c r="N69" s="8">
        <f t="shared" si="1"/>
        <v>0.35808645285504043</v>
      </c>
      <c r="O69">
        <f t="shared" si="2"/>
        <v>14.323458114201618</v>
      </c>
    </row>
    <row r="70" spans="1:15" x14ac:dyDescent="0.4">
      <c r="A70" t="s">
        <v>98</v>
      </c>
      <c r="B70">
        <v>3366</v>
      </c>
      <c r="K70" t="s">
        <v>43</v>
      </c>
      <c r="L70" t="str">
        <f>A41</f>
        <v>C9</v>
      </c>
      <c r="M70">
        <f>B41</f>
        <v>3726</v>
      </c>
      <c r="N70" s="8">
        <f t="shared" si="1"/>
        <v>0.14577109208921851</v>
      </c>
      <c r="O70">
        <f t="shared" si="2"/>
        <v>5.8308436835687409</v>
      </c>
    </row>
    <row r="71" spans="1:15" x14ac:dyDescent="0.4">
      <c r="A71" t="s">
        <v>99</v>
      </c>
      <c r="B71">
        <v>37220</v>
      </c>
      <c r="K71" t="s">
        <v>42</v>
      </c>
      <c r="L71" t="str">
        <f>A29</f>
        <v>B9</v>
      </c>
      <c r="M71">
        <f>B29</f>
        <v>3914</v>
      </c>
      <c r="N71" s="8">
        <f t="shared" si="1"/>
        <v>0.23407925099181701</v>
      </c>
      <c r="O71">
        <f t="shared" si="2"/>
        <v>9.3631700396726796</v>
      </c>
    </row>
    <row r="72" spans="1:15" x14ac:dyDescent="0.4">
      <c r="A72" t="s">
        <v>14</v>
      </c>
      <c r="B72">
        <v>4146</v>
      </c>
      <c r="K72" t="s">
        <v>41</v>
      </c>
      <c r="L72" t="str">
        <f>A17</f>
        <v>A9</v>
      </c>
      <c r="M72">
        <f>B17</f>
        <v>3807</v>
      </c>
      <c r="N72" s="8">
        <f t="shared" si="1"/>
        <v>0.18381875629725297</v>
      </c>
      <c r="O72">
        <f t="shared" si="2"/>
        <v>7.3527502518901189</v>
      </c>
    </row>
    <row r="73" spans="1:15" x14ac:dyDescent="0.4">
      <c r="A73" t="s">
        <v>22</v>
      </c>
      <c r="B73">
        <v>3261</v>
      </c>
      <c r="K73" t="s">
        <v>49</v>
      </c>
      <c r="L73" t="str">
        <f>A18</f>
        <v>A10</v>
      </c>
      <c r="M73">
        <f>B18</f>
        <v>3637</v>
      </c>
      <c r="N73" s="8">
        <f t="shared" si="1"/>
        <v>0.1039656338853288</v>
      </c>
      <c r="O73">
        <f t="shared" si="2"/>
        <v>4.158625355413152</v>
      </c>
    </row>
    <row r="74" spans="1:15" x14ac:dyDescent="0.4">
      <c r="A74" t="s">
        <v>32</v>
      </c>
      <c r="B74">
        <v>4459</v>
      </c>
      <c r="K74" t="s">
        <v>50</v>
      </c>
      <c r="L74" t="str">
        <f>A30</f>
        <v>B10</v>
      </c>
      <c r="M74">
        <f>B30</f>
        <v>3356</v>
      </c>
      <c r="N74" s="8">
        <f t="shared" ref="N74:N96" si="3">(M74-I$15)/I$16</f>
        <v>-2.8026880219087041E-2</v>
      </c>
      <c r="O74">
        <f t="shared" ref="O74:O96" si="4">N74*40</f>
        <v>-1.1210752087634817</v>
      </c>
    </row>
    <row r="75" spans="1:15" x14ac:dyDescent="0.4">
      <c r="A75" t="s">
        <v>30</v>
      </c>
      <c r="B75">
        <v>3495</v>
      </c>
      <c r="K75" t="s">
        <v>51</v>
      </c>
      <c r="L75" t="str">
        <f>A42</f>
        <v>C10</v>
      </c>
      <c r="M75">
        <f>B42</f>
        <v>3286</v>
      </c>
      <c r="N75" s="8">
        <f t="shared" si="3"/>
        <v>-6.0907577682820527E-2</v>
      </c>
      <c r="O75">
        <f t="shared" si="4"/>
        <v>-2.436303107312821</v>
      </c>
    </row>
    <row r="76" spans="1:15" x14ac:dyDescent="0.4">
      <c r="A76" t="s">
        <v>46</v>
      </c>
      <c r="B76">
        <v>57074</v>
      </c>
      <c r="K76" t="s">
        <v>52</v>
      </c>
      <c r="L76" t="str">
        <f>A54</f>
        <v>D10</v>
      </c>
      <c r="M76">
        <f>B54</f>
        <v>3236</v>
      </c>
      <c r="N76" s="8">
        <f t="shared" si="3"/>
        <v>-8.4393790156915865E-2</v>
      </c>
      <c r="O76">
        <f t="shared" si="4"/>
        <v>-3.3757516062766344</v>
      </c>
    </row>
    <row r="77" spans="1:15" x14ac:dyDescent="0.4">
      <c r="A77" t="s">
        <v>54</v>
      </c>
      <c r="B77">
        <v>7079</v>
      </c>
      <c r="K77" t="s">
        <v>53</v>
      </c>
      <c r="L77" t="str">
        <f>A66</f>
        <v>E10</v>
      </c>
      <c r="M77">
        <f>B66</f>
        <v>3247</v>
      </c>
      <c r="N77" s="8">
        <f t="shared" si="3"/>
        <v>-7.9226823412614888E-2</v>
      </c>
      <c r="O77">
        <f t="shared" si="4"/>
        <v>-3.1690729365045955</v>
      </c>
    </row>
    <row r="78" spans="1:15" x14ac:dyDescent="0.4">
      <c r="A78" t="s">
        <v>62</v>
      </c>
      <c r="B78">
        <v>3260</v>
      </c>
      <c r="K78" t="s">
        <v>54</v>
      </c>
      <c r="L78" t="str">
        <f>A78</f>
        <v>F10</v>
      </c>
      <c r="M78">
        <f>B78</f>
        <v>3260</v>
      </c>
      <c r="N78" s="8">
        <f t="shared" si="3"/>
        <v>-7.3120408169350101E-2</v>
      </c>
      <c r="O78">
        <f t="shared" si="4"/>
        <v>-2.9248163267740042</v>
      </c>
    </row>
    <row r="79" spans="1:15" x14ac:dyDescent="0.4">
      <c r="A79" t="s">
        <v>70</v>
      </c>
      <c r="B79">
        <v>19376</v>
      </c>
      <c r="K79" t="s">
        <v>55</v>
      </c>
      <c r="L79" t="str">
        <f>A90</f>
        <v>G10</v>
      </c>
      <c r="M79">
        <f>B90</f>
        <v>3337</v>
      </c>
      <c r="N79" s="8">
        <f t="shared" si="3"/>
        <v>-3.6951640959243269E-2</v>
      </c>
      <c r="O79">
        <f t="shared" si="4"/>
        <v>-1.4780656383697308</v>
      </c>
    </row>
    <row r="80" spans="1:15" x14ac:dyDescent="0.4">
      <c r="A80" t="s">
        <v>78</v>
      </c>
      <c r="B80">
        <v>3785</v>
      </c>
      <c r="K80" t="s">
        <v>56</v>
      </c>
      <c r="L80" t="str">
        <f>A102</f>
        <v>H10</v>
      </c>
      <c r="M80">
        <f>B102</f>
        <v>3383</v>
      </c>
      <c r="N80" s="8">
        <f t="shared" si="3"/>
        <v>-1.5344325483075554E-2</v>
      </c>
      <c r="O80">
        <f t="shared" si="4"/>
        <v>-0.6137730193230222</v>
      </c>
    </row>
    <row r="81" spans="1:15" x14ac:dyDescent="0.4">
      <c r="A81" t="s">
        <v>100</v>
      </c>
      <c r="B81">
        <v>3355</v>
      </c>
      <c r="K81" t="s">
        <v>64</v>
      </c>
      <c r="L81" t="str">
        <f>A103</f>
        <v>H11</v>
      </c>
      <c r="M81">
        <f>B103</f>
        <v>3665</v>
      </c>
      <c r="N81" s="8">
        <f t="shared" si="3"/>
        <v>0.1171179128708222</v>
      </c>
      <c r="O81">
        <f t="shared" si="4"/>
        <v>4.6847165148328882</v>
      </c>
    </row>
    <row r="82" spans="1:15" x14ac:dyDescent="0.4">
      <c r="A82" t="s">
        <v>101</v>
      </c>
      <c r="B82">
        <v>3643</v>
      </c>
      <c r="K82" t="s">
        <v>63</v>
      </c>
      <c r="L82" t="str">
        <f>A91</f>
        <v>G11</v>
      </c>
      <c r="M82">
        <f>B91</f>
        <v>5398</v>
      </c>
      <c r="N82" s="8">
        <f t="shared" si="3"/>
        <v>0.93115003722296685</v>
      </c>
      <c r="O82">
        <f t="shared" si="4"/>
        <v>37.246001488918672</v>
      </c>
    </row>
    <row r="83" spans="1:15" x14ac:dyDescent="0.4">
      <c r="A83" t="s">
        <v>102</v>
      </c>
      <c r="B83">
        <v>35554</v>
      </c>
      <c r="K83" t="s">
        <v>62</v>
      </c>
      <c r="L83" t="str">
        <f>A79</f>
        <v>F11</v>
      </c>
      <c r="M83">
        <f>B79</f>
        <v>19376</v>
      </c>
      <c r="N83" s="8">
        <f t="shared" si="3"/>
        <v>7.4969555964810617</v>
      </c>
      <c r="O83">
        <f t="shared" si="4"/>
        <v>299.87822385924244</v>
      </c>
    </row>
    <row r="84" spans="1:15" x14ac:dyDescent="0.4">
      <c r="A84" t="s">
        <v>15</v>
      </c>
      <c r="B84">
        <v>3275</v>
      </c>
      <c r="K84" t="s">
        <v>61</v>
      </c>
      <c r="L84" t="str">
        <f>A67</f>
        <v>E11</v>
      </c>
      <c r="M84">
        <f>B67</f>
        <v>53446</v>
      </c>
      <c r="N84" s="8">
        <f t="shared" si="3"/>
        <v>23.500460776329632</v>
      </c>
      <c r="O84">
        <f t="shared" si="4"/>
        <v>940.01843105318528</v>
      </c>
    </row>
    <row r="85" spans="1:15" x14ac:dyDescent="0.4">
      <c r="A85" t="s">
        <v>23</v>
      </c>
      <c r="B85">
        <v>3243</v>
      </c>
      <c r="K85" t="s">
        <v>60</v>
      </c>
      <c r="L85" t="str">
        <f>A55</f>
        <v>D11</v>
      </c>
      <c r="M85">
        <f>B55</f>
        <v>54055</v>
      </c>
      <c r="N85" s="8">
        <f t="shared" si="3"/>
        <v>23.786522844264113</v>
      </c>
      <c r="O85">
        <f t="shared" si="4"/>
        <v>951.4609137705645</v>
      </c>
    </row>
    <row r="86" spans="1:15" x14ac:dyDescent="0.4">
      <c r="A86" t="s">
        <v>31</v>
      </c>
      <c r="B86">
        <v>3933</v>
      </c>
      <c r="K86" t="s">
        <v>59</v>
      </c>
      <c r="L86" t="str">
        <f>A43</f>
        <v>C11</v>
      </c>
      <c r="M86">
        <f>B43</f>
        <v>36972</v>
      </c>
      <c r="N86" s="8">
        <f t="shared" si="3"/>
        <v>15.762223490364697</v>
      </c>
      <c r="O86">
        <f t="shared" si="4"/>
        <v>630.48893961458793</v>
      </c>
    </row>
    <row r="87" spans="1:15" x14ac:dyDescent="0.4">
      <c r="A87" t="s">
        <v>39</v>
      </c>
      <c r="B87">
        <v>3628</v>
      </c>
      <c r="K87" t="s">
        <v>58</v>
      </c>
      <c r="L87" t="str">
        <f>A31</f>
        <v>B11</v>
      </c>
      <c r="M87">
        <f>B31</f>
        <v>19293</v>
      </c>
      <c r="N87" s="8">
        <f t="shared" si="3"/>
        <v>7.4579684837740636</v>
      </c>
      <c r="O87">
        <f t="shared" si="4"/>
        <v>298.31873935096257</v>
      </c>
    </row>
    <row r="88" spans="1:15" x14ac:dyDescent="0.4">
      <c r="A88" t="s">
        <v>47</v>
      </c>
      <c r="B88">
        <v>54358</v>
      </c>
      <c r="K88" t="s">
        <v>57</v>
      </c>
      <c r="L88" t="str">
        <f>A19</f>
        <v>A11</v>
      </c>
      <c r="M88">
        <f>B19</f>
        <v>9402</v>
      </c>
      <c r="N88" s="8">
        <f t="shared" si="3"/>
        <v>2.8119259321485224</v>
      </c>
      <c r="O88">
        <f t="shared" si="4"/>
        <v>112.4770372859409</v>
      </c>
    </row>
    <row r="89" spans="1:15" x14ac:dyDescent="0.4">
      <c r="A89" t="s">
        <v>55</v>
      </c>
      <c r="B89">
        <v>9052</v>
      </c>
      <c r="K89" t="s">
        <v>65</v>
      </c>
      <c r="L89" t="str">
        <f>A20</f>
        <v>A12</v>
      </c>
      <c r="M89">
        <f>B20</f>
        <v>6613</v>
      </c>
      <c r="N89" s="8">
        <f t="shared" si="3"/>
        <v>1.5018650003434837</v>
      </c>
      <c r="O89">
        <f t="shared" si="4"/>
        <v>60.074600013739349</v>
      </c>
    </row>
    <row r="90" spans="1:15" x14ac:dyDescent="0.4">
      <c r="A90" t="s">
        <v>63</v>
      </c>
      <c r="B90">
        <v>3337</v>
      </c>
      <c r="K90" t="s">
        <v>66</v>
      </c>
      <c r="L90" t="str">
        <f>A32</f>
        <v>B12</v>
      </c>
      <c r="M90">
        <f>B32</f>
        <v>4915</v>
      </c>
      <c r="N90" s="8">
        <f t="shared" si="3"/>
        <v>0.70427322472320586</v>
      </c>
      <c r="O90">
        <f t="shared" si="4"/>
        <v>28.170928988928235</v>
      </c>
    </row>
    <row r="91" spans="1:15" x14ac:dyDescent="0.4">
      <c r="A91" t="s">
        <v>71</v>
      </c>
      <c r="B91">
        <v>5398</v>
      </c>
      <c r="K91" t="s">
        <v>67</v>
      </c>
      <c r="L91" t="str">
        <f>A44</f>
        <v>C12</v>
      </c>
      <c r="M91">
        <f>B44</f>
        <v>4134</v>
      </c>
      <c r="N91" s="8">
        <f t="shared" si="3"/>
        <v>0.33741858587783652</v>
      </c>
      <c r="O91">
        <f t="shared" si="4"/>
        <v>13.49674343511346</v>
      </c>
    </row>
    <row r="92" spans="1:15" x14ac:dyDescent="0.4">
      <c r="A92" t="s">
        <v>79</v>
      </c>
      <c r="B92">
        <v>3449</v>
      </c>
      <c r="K92" t="s">
        <v>68</v>
      </c>
      <c r="L92" t="str">
        <f>A56</f>
        <v>D12</v>
      </c>
      <c r="M92">
        <f>B56</f>
        <v>3764</v>
      </c>
      <c r="N92" s="8">
        <f t="shared" si="3"/>
        <v>0.16362061356953098</v>
      </c>
      <c r="O92">
        <f t="shared" si="4"/>
        <v>6.5448245427812388</v>
      </c>
    </row>
    <row r="93" spans="1:15" x14ac:dyDescent="0.4">
      <c r="A93" t="s">
        <v>103</v>
      </c>
      <c r="B93">
        <v>3364</v>
      </c>
      <c r="K93" t="s">
        <v>69</v>
      </c>
      <c r="L93" t="str">
        <f>A68</f>
        <v>E12</v>
      </c>
      <c r="M93">
        <f>B68</f>
        <v>3928</v>
      </c>
      <c r="N93" s="8">
        <f t="shared" si="3"/>
        <v>0.24065539048456372</v>
      </c>
      <c r="O93">
        <f t="shared" si="4"/>
        <v>9.626215619382549</v>
      </c>
    </row>
    <row r="94" spans="1:15" x14ac:dyDescent="0.4">
      <c r="A94" t="s">
        <v>104</v>
      </c>
      <c r="B94">
        <v>4511</v>
      </c>
      <c r="K94" t="s">
        <v>70</v>
      </c>
      <c r="L94" t="str">
        <f>A80</f>
        <v>F12</v>
      </c>
      <c r="M94">
        <f>B80</f>
        <v>3785</v>
      </c>
      <c r="N94" s="8">
        <f t="shared" si="3"/>
        <v>0.17348482280865102</v>
      </c>
      <c r="O94">
        <f t="shared" si="4"/>
        <v>6.9393929123460403</v>
      </c>
    </row>
    <row r="95" spans="1:15" x14ac:dyDescent="0.4">
      <c r="A95" t="s">
        <v>105</v>
      </c>
      <c r="B95">
        <v>12862</v>
      </c>
      <c r="K95" t="s">
        <v>71</v>
      </c>
      <c r="L95" t="str">
        <f>A92</f>
        <v>G12</v>
      </c>
      <c r="M95">
        <f>B92</f>
        <v>3449</v>
      </c>
      <c r="N95" s="8">
        <f t="shared" si="3"/>
        <v>1.5657474982730301E-2</v>
      </c>
      <c r="O95">
        <f t="shared" si="4"/>
        <v>0.62629899930921207</v>
      </c>
    </row>
    <row r="96" spans="1:15" x14ac:dyDescent="0.4">
      <c r="A96" t="s">
        <v>16</v>
      </c>
      <c r="B96">
        <v>3257</v>
      </c>
      <c r="K96" t="s">
        <v>72</v>
      </c>
      <c r="L96" t="str">
        <f>A104</f>
        <v>H12</v>
      </c>
      <c r="M96">
        <f>B104</f>
        <v>3468</v>
      </c>
      <c r="N96" s="8">
        <f t="shared" si="3"/>
        <v>2.4582235722886533E-2</v>
      </c>
      <c r="O96">
        <f t="shared" si="4"/>
        <v>0.98328942891546134</v>
      </c>
    </row>
    <row r="97" spans="1:2" x14ac:dyDescent="0.4">
      <c r="A97" t="s">
        <v>24</v>
      </c>
      <c r="B97">
        <v>3726</v>
      </c>
    </row>
    <row r="98" spans="1:2" x14ac:dyDescent="0.4">
      <c r="A98" t="s">
        <v>33</v>
      </c>
      <c r="B98">
        <v>3569</v>
      </c>
    </row>
    <row r="99" spans="1:2" x14ac:dyDescent="0.4">
      <c r="A99" t="s">
        <v>40</v>
      </c>
      <c r="B99">
        <v>3594</v>
      </c>
    </row>
    <row r="100" spans="1:2" x14ac:dyDescent="0.4">
      <c r="A100" t="s">
        <v>48</v>
      </c>
      <c r="B100">
        <v>34089</v>
      </c>
    </row>
    <row r="101" spans="1:2" x14ac:dyDescent="0.4">
      <c r="A101" t="s">
        <v>56</v>
      </c>
      <c r="B101">
        <v>17703</v>
      </c>
    </row>
    <row r="102" spans="1:2" x14ac:dyDescent="0.4">
      <c r="A102" t="s">
        <v>64</v>
      </c>
      <c r="B102">
        <v>3383</v>
      </c>
    </row>
    <row r="103" spans="1:2" x14ac:dyDescent="0.4">
      <c r="A103" t="s">
        <v>72</v>
      </c>
      <c r="B103">
        <v>3665</v>
      </c>
    </row>
    <row r="104" spans="1:2" x14ac:dyDescent="0.4">
      <c r="A104" t="s">
        <v>80</v>
      </c>
      <c r="B104">
        <v>3468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J11" sqref="J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11531</v>
      </c>
      <c r="D2">
        <v>3377</v>
      </c>
      <c r="E2">
        <v>4726</v>
      </c>
      <c r="F2">
        <v>4085</v>
      </c>
      <c r="G2">
        <v>35196</v>
      </c>
      <c r="H2">
        <v>29288</v>
      </c>
      <c r="I2">
        <v>3379</v>
      </c>
      <c r="J2">
        <v>3375</v>
      </c>
      <c r="K2">
        <v>3887</v>
      </c>
      <c r="L2">
        <v>3727</v>
      </c>
      <c r="M2">
        <v>9098</v>
      </c>
      <c r="N2">
        <v>6449</v>
      </c>
      <c r="O2">
        <v>5639</v>
      </c>
      <c r="P2">
        <v>3389</v>
      </c>
      <c r="Q2">
        <v>5948</v>
      </c>
      <c r="R2">
        <v>3801</v>
      </c>
      <c r="S2">
        <v>18342</v>
      </c>
      <c r="T2">
        <v>18315</v>
      </c>
      <c r="U2">
        <v>3372</v>
      </c>
      <c r="V2">
        <v>3428</v>
      </c>
      <c r="W2">
        <v>3952</v>
      </c>
      <c r="X2">
        <v>3457</v>
      </c>
      <c r="Y2">
        <v>18391</v>
      </c>
      <c r="Z2">
        <v>4866</v>
      </c>
      <c r="AA2">
        <v>21715</v>
      </c>
      <c r="AB2">
        <v>3363</v>
      </c>
      <c r="AC2">
        <v>8077</v>
      </c>
      <c r="AD2">
        <v>3737</v>
      </c>
      <c r="AE2">
        <v>4932</v>
      </c>
      <c r="AF2">
        <v>9569</v>
      </c>
      <c r="AG2">
        <v>3394</v>
      </c>
      <c r="AH2">
        <v>3640</v>
      </c>
      <c r="AI2">
        <v>3806</v>
      </c>
      <c r="AJ2">
        <v>3391</v>
      </c>
      <c r="AK2">
        <v>34371</v>
      </c>
      <c r="AL2">
        <v>4158</v>
      </c>
      <c r="AM2">
        <v>8089</v>
      </c>
      <c r="AN2">
        <v>3438</v>
      </c>
      <c r="AO2">
        <v>13599</v>
      </c>
      <c r="AP2">
        <v>3656</v>
      </c>
      <c r="AQ2">
        <v>3523</v>
      </c>
      <c r="AR2">
        <v>7307</v>
      </c>
      <c r="AS2">
        <v>3378</v>
      </c>
      <c r="AT2">
        <v>4922</v>
      </c>
      <c r="AU2">
        <v>4193</v>
      </c>
      <c r="AV2">
        <v>3346</v>
      </c>
      <c r="AW2">
        <v>50348</v>
      </c>
      <c r="AX2">
        <v>3828</v>
      </c>
      <c r="AY2">
        <v>4310</v>
      </c>
      <c r="AZ2">
        <v>3392</v>
      </c>
      <c r="BA2">
        <v>24571</v>
      </c>
      <c r="BB2">
        <v>3575</v>
      </c>
      <c r="BC2">
        <v>3389</v>
      </c>
      <c r="BD2">
        <v>5710</v>
      </c>
      <c r="BE2">
        <v>3433</v>
      </c>
      <c r="BF2">
        <v>19535</v>
      </c>
      <c r="BG2">
        <v>5345</v>
      </c>
      <c r="BH2">
        <v>3345</v>
      </c>
      <c r="BI2">
        <v>49871</v>
      </c>
      <c r="BJ2">
        <v>3977</v>
      </c>
      <c r="BK2">
        <v>3685</v>
      </c>
      <c r="BL2">
        <v>3463</v>
      </c>
      <c r="BM2">
        <v>35067</v>
      </c>
      <c r="BN2">
        <v>3439</v>
      </c>
      <c r="BO2">
        <v>3353</v>
      </c>
      <c r="BP2">
        <v>4516</v>
      </c>
      <c r="BQ2">
        <v>3591</v>
      </c>
      <c r="BR2">
        <v>55160</v>
      </c>
      <c r="BS2">
        <v>7012</v>
      </c>
      <c r="BT2">
        <v>3357</v>
      </c>
      <c r="BU2">
        <v>18467</v>
      </c>
      <c r="BV2">
        <v>3851</v>
      </c>
      <c r="BW2">
        <v>3452</v>
      </c>
      <c r="BX2">
        <v>3730</v>
      </c>
      <c r="BY2">
        <v>33962</v>
      </c>
      <c r="BZ2">
        <v>3365</v>
      </c>
      <c r="CA2">
        <v>3354</v>
      </c>
      <c r="CB2">
        <v>3974</v>
      </c>
      <c r="CC2">
        <v>3727</v>
      </c>
      <c r="CD2">
        <v>51481</v>
      </c>
      <c r="CE2">
        <v>8847</v>
      </c>
      <c r="CF2">
        <v>3437</v>
      </c>
      <c r="CG2">
        <v>5378</v>
      </c>
      <c r="CH2">
        <v>3530</v>
      </c>
      <c r="CI2">
        <v>3466</v>
      </c>
      <c r="CJ2">
        <v>4543</v>
      </c>
      <c r="CK2">
        <v>12354</v>
      </c>
      <c r="CL2">
        <v>3362</v>
      </c>
      <c r="CM2">
        <v>3849</v>
      </c>
      <c r="CN2">
        <v>3638</v>
      </c>
      <c r="CO2">
        <v>3684</v>
      </c>
      <c r="CP2">
        <v>32099</v>
      </c>
      <c r="CQ2">
        <v>16359</v>
      </c>
      <c r="CR2">
        <v>3471</v>
      </c>
      <c r="CS2">
        <v>3750</v>
      </c>
      <c r="CT2">
        <v>3502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11531</v>
      </c>
      <c r="G9">
        <f>'Plate 1'!G9</f>
        <v>30</v>
      </c>
      <c r="H9" t="str">
        <f t="shared" ref="H9:I9" si="0">A9</f>
        <v>A1</v>
      </c>
      <c r="I9" s="15">
        <v>64985.666666666664</v>
      </c>
      <c r="K9" t="s">
        <v>82</v>
      </c>
      <c r="L9" t="str">
        <f>A10</f>
        <v>A2</v>
      </c>
      <c r="M9">
        <f>B10</f>
        <v>3377</v>
      </c>
      <c r="N9" s="8">
        <f>(M9-I$15)/I$16</f>
        <v>-1.8162670979966995E-2</v>
      </c>
      <c r="O9">
        <f>N9*40</f>
        <v>-0.72650683919867975</v>
      </c>
    </row>
    <row r="10" spans="1:98" x14ac:dyDescent="0.4">
      <c r="A10" t="s">
        <v>83</v>
      </c>
      <c r="B10">
        <v>3377</v>
      </c>
      <c r="G10">
        <f>'Plate 1'!G10</f>
        <v>15</v>
      </c>
      <c r="H10" t="str">
        <f>A21</f>
        <v>B1</v>
      </c>
      <c r="I10" s="15">
        <v>34575.333333333336</v>
      </c>
      <c r="K10" t="s">
        <v>85</v>
      </c>
      <c r="L10" t="str">
        <f>A22</f>
        <v>B2</v>
      </c>
      <c r="M10">
        <f>B22</f>
        <v>3389</v>
      </c>
      <c r="N10" s="8">
        <f t="shared" ref="N10:N73" si="1">(M10-I$15)/I$16</f>
        <v>-1.2525979986184113E-2</v>
      </c>
      <c r="O10">
        <f t="shared" ref="O10:O73" si="2">N10*40</f>
        <v>-0.50103919944736452</v>
      </c>
    </row>
    <row r="11" spans="1:98" x14ac:dyDescent="0.4">
      <c r="A11" t="s">
        <v>84</v>
      </c>
      <c r="B11">
        <v>4726</v>
      </c>
      <c r="G11">
        <f>'Plate 1'!G11</f>
        <v>7.5</v>
      </c>
      <c r="H11" t="str">
        <f>A33</f>
        <v>C1</v>
      </c>
      <c r="I11" s="15">
        <v>22565</v>
      </c>
      <c r="K11" t="s">
        <v>88</v>
      </c>
      <c r="L11" t="str">
        <f>A34</f>
        <v>C2</v>
      </c>
      <c r="M11">
        <f>B34</f>
        <v>3363</v>
      </c>
      <c r="N11" s="8">
        <f t="shared" si="1"/>
        <v>-2.4738810472713691E-2</v>
      </c>
      <c r="O11">
        <f t="shared" si="2"/>
        <v>-0.98955241890854762</v>
      </c>
    </row>
    <row r="12" spans="1:98" x14ac:dyDescent="0.4">
      <c r="A12" t="s">
        <v>9</v>
      </c>
      <c r="B12">
        <v>4085</v>
      </c>
      <c r="G12">
        <f>'Plate 1'!G12</f>
        <v>1.875</v>
      </c>
      <c r="H12" t="str">
        <f>A45</f>
        <v>D1</v>
      </c>
      <c r="I12" s="15">
        <v>8224.5</v>
      </c>
      <c r="K12" t="s">
        <v>91</v>
      </c>
      <c r="L12" t="str">
        <f>A46</f>
        <v>D2</v>
      </c>
      <c r="M12">
        <f>B46</f>
        <v>3438</v>
      </c>
      <c r="N12" s="8">
        <f t="shared" si="1"/>
        <v>1.0490508238429326E-2</v>
      </c>
      <c r="O12">
        <f t="shared" si="2"/>
        <v>0.41962032953717304</v>
      </c>
    </row>
    <row r="13" spans="1:98" x14ac:dyDescent="0.4">
      <c r="A13" t="s">
        <v>17</v>
      </c>
      <c r="B13">
        <v>35196</v>
      </c>
      <c r="G13">
        <f>'Plate 1'!G13</f>
        <v>0.46875</v>
      </c>
      <c r="H13" t="str">
        <f>A57</f>
        <v>E1</v>
      </c>
      <c r="I13" s="15">
        <v>4507.833333333333</v>
      </c>
      <c r="K13" t="s">
        <v>94</v>
      </c>
      <c r="L13" t="str">
        <f>A58</f>
        <v>E2</v>
      </c>
      <c r="M13">
        <f>B58</f>
        <v>3392</v>
      </c>
      <c r="N13" s="8">
        <f t="shared" si="1"/>
        <v>-1.1116807237738393E-2</v>
      </c>
      <c r="O13">
        <f t="shared" si="2"/>
        <v>-0.44467228950953569</v>
      </c>
    </row>
    <row r="14" spans="1:98" x14ac:dyDescent="0.4">
      <c r="A14" t="s">
        <v>25</v>
      </c>
      <c r="B14">
        <v>29288</v>
      </c>
      <c r="G14">
        <f>'Plate 1'!G14</f>
        <v>0.1171875</v>
      </c>
      <c r="H14" t="str">
        <f>A69</f>
        <v>F1</v>
      </c>
      <c r="I14" s="15">
        <v>3671.1666666666665</v>
      </c>
      <c r="K14" t="s">
        <v>97</v>
      </c>
      <c r="L14" t="str">
        <f>A70</f>
        <v>F2</v>
      </c>
      <c r="M14">
        <f>B70</f>
        <v>3463</v>
      </c>
      <c r="N14" s="8">
        <f t="shared" si="1"/>
        <v>2.2233614475476997E-2</v>
      </c>
      <c r="O14">
        <f t="shared" si="2"/>
        <v>0.88934457901907993</v>
      </c>
    </row>
    <row r="15" spans="1:98" x14ac:dyDescent="0.4">
      <c r="A15" t="s">
        <v>34</v>
      </c>
      <c r="B15">
        <v>3379</v>
      </c>
      <c r="G15">
        <f>'Plate 1'!G15</f>
        <v>0</v>
      </c>
      <c r="H15" t="str">
        <f>A81</f>
        <v>G1</v>
      </c>
      <c r="I15" s="15">
        <v>3415.6666666666665</v>
      </c>
      <c r="K15" t="s">
        <v>100</v>
      </c>
      <c r="L15" t="str">
        <f>A82</f>
        <v>G2</v>
      </c>
      <c r="M15">
        <f>B82</f>
        <v>3730</v>
      </c>
      <c r="N15" s="8">
        <f t="shared" si="1"/>
        <v>0.14764998908714613</v>
      </c>
      <c r="O15">
        <f t="shared" si="2"/>
        <v>5.9059995634858451</v>
      </c>
    </row>
    <row r="16" spans="1:98" x14ac:dyDescent="0.4">
      <c r="A16" t="s">
        <v>41</v>
      </c>
      <c r="B16">
        <v>3375</v>
      </c>
      <c r="H16" t="s">
        <v>119</v>
      </c>
      <c r="I16">
        <f>SLOPE(I10:I15, G10:G15)</f>
        <v>2128.9086120271049</v>
      </c>
      <c r="K16" t="s">
        <v>103</v>
      </c>
      <c r="L16" t="str">
        <f>A94</f>
        <v>H2</v>
      </c>
      <c r="M16">
        <f>B94</f>
        <v>4543</v>
      </c>
      <c r="N16" s="8">
        <f t="shared" si="1"/>
        <v>0.52953580391593646</v>
      </c>
      <c r="O16">
        <f t="shared" si="2"/>
        <v>21.181432156637459</v>
      </c>
    </row>
    <row r="17" spans="1:15" x14ac:dyDescent="0.4">
      <c r="A17" t="s">
        <v>49</v>
      </c>
      <c r="B17">
        <v>3887</v>
      </c>
      <c r="K17" t="s">
        <v>104</v>
      </c>
      <c r="L17" t="str">
        <f>A95</f>
        <v>H3</v>
      </c>
      <c r="M17">
        <f>B95</f>
        <v>12354</v>
      </c>
      <c r="N17" s="8">
        <f t="shared" si="1"/>
        <v>4.1985519166191114</v>
      </c>
      <c r="O17">
        <f t="shared" si="2"/>
        <v>167.94207666476444</v>
      </c>
    </row>
    <row r="18" spans="1:15" x14ac:dyDescent="0.4">
      <c r="A18" t="s">
        <v>57</v>
      </c>
      <c r="B18">
        <v>3727</v>
      </c>
      <c r="K18" t="s">
        <v>101</v>
      </c>
      <c r="L18" t="str">
        <f>A83</f>
        <v>G3</v>
      </c>
      <c r="M18">
        <f>B83</f>
        <v>33962</v>
      </c>
      <c r="N18" s="8">
        <f t="shared" si="1"/>
        <v>14.348353499424155</v>
      </c>
      <c r="O18">
        <f t="shared" si="2"/>
        <v>573.93413997696621</v>
      </c>
    </row>
    <row r="19" spans="1:15" x14ac:dyDescent="0.4">
      <c r="A19" t="s">
        <v>65</v>
      </c>
      <c r="B19">
        <v>9098</v>
      </c>
      <c r="K19" t="s">
        <v>98</v>
      </c>
      <c r="L19" t="str">
        <f>A71</f>
        <v>F3</v>
      </c>
      <c r="M19">
        <f>B71</f>
        <v>35067</v>
      </c>
      <c r="N19" s="8">
        <f t="shared" si="1"/>
        <v>14.867398795101662</v>
      </c>
      <c r="O19">
        <f t="shared" si="2"/>
        <v>594.69595180406645</v>
      </c>
    </row>
    <row r="20" spans="1:15" x14ac:dyDescent="0.4">
      <c r="A20" t="s">
        <v>73</v>
      </c>
      <c r="B20">
        <v>6449</v>
      </c>
      <c r="K20" t="s">
        <v>95</v>
      </c>
      <c r="L20" t="str">
        <f>A59</f>
        <v>E3</v>
      </c>
      <c r="M20">
        <f>B59</f>
        <v>24571</v>
      </c>
      <c r="N20" s="8">
        <f t="shared" si="1"/>
        <v>9.9371730725395668</v>
      </c>
      <c r="O20">
        <f t="shared" si="2"/>
        <v>397.48692290158266</v>
      </c>
    </row>
    <row r="21" spans="1:15" x14ac:dyDescent="0.4">
      <c r="A21" t="s">
        <v>85</v>
      </c>
      <c r="B21">
        <v>5639</v>
      </c>
      <c r="K21" t="s">
        <v>92</v>
      </c>
      <c r="L21" t="str">
        <f>A47</f>
        <v>D3</v>
      </c>
      <c r="M21">
        <f>B47</f>
        <v>13599</v>
      </c>
      <c r="N21" s="8">
        <f t="shared" si="1"/>
        <v>4.7833586072240859</v>
      </c>
      <c r="O21">
        <f t="shared" si="2"/>
        <v>191.33434428896345</v>
      </c>
    </row>
    <row r="22" spans="1:15" x14ac:dyDescent="0.4">
      <c r="A22" t="s">
        <v>86</v>
      </c>
      <c r="B22">
        <v>3389</v>
      </c>
      <c r="K22" t="s">
        <v>89</v>
      </c>
      <c r="L22" t="str">
        <f>A35</f>
        <v>C3</v>
      </c>
      <c r="M22">
        <f>B35</f>
        <v>8077</v>
      </c>
      <c r="N22" s="8">
        <f t="shared" si="1"/>
        <v>2.1895413015849958</v>
      </c>
      <c r="O22">
        <f t="shared" si="2"/>
        <v>87.581652063399829</v>
      </c>
    </row>
    <row r="23" spans="1:15" x14ac:dyDescent="0.4">
      <c r="A23" t="s">
        <v>87</v>
      </c>
      <c r="B23">
        <v>5948</v>
      </c>
      <c r="K23" t="s">
        <v>86</v>
      </c>
      <c r="L23" t="str">
        <f>A23</f>
        <v>B3</v>
      </c>
      <c r="M23">
        <f>B23</f>
        <v>5948</v>
      </c>
      <c r="N23" s="8">
        <f t="shared" si="1"/>
        <v>1.1894983744380156</v>
      </c>
      <c r="O23">
        <f t="shared" si="2"/>
        <v>47.579934977520622</v>
      </c>
    </row>
    <row r="24" spans="1:15" x14ac:dyDescent="0.4">
      <c r="A24" t="s">
        <v>10</v>
      </c>
      <c r="B24">
        <v>3801</v>
      </c>
      <c r="K24" t="s">
        <v>83</v>
      </c>
      <c r="L24" t="str">
        <f>A11</f>
        <v>A3</v>
      </c>
      <c r="M24">
        <f>B11</f>
        <v>4726</v>
      </c>
      <c r="N24" s="8">
        <f t="shared" si="1"/>
        <v>0.6154953415711254</v>
      </c>
      <c r="O24">
        <f t="shared" si="2"/>
        <v>24.619813662845015</v>
      </c>
    </row>
    <row r="25" spans="1:15" x14ac:dyDescent="0.4">
      <c r="A25" t="s">
        <v>18</v>
      </c>
      <c r="B25">
        <v>18342</v>
      </c>
      <c r="K25" t="s">
        <v>84</v>
      </c>
      <c r="L25" t="str">
        <f>A12</f>
        <v>A4</v>
      </c>
      <c r="M25">
        <f>B12</f>
        <v>4085</v>
      </c>
      <c r="N25" s="8">
        <f t="shared" si="1"/>
        <v>0.31440209765322308</v>
      </c>
      <c r="O25">
        <f t="shared" si="2"/>
        <v>12.576083906128924</v>
      </c>
    </row>
    <row r="26" spans="1:15" x14ac:dyDescent="0.4">
      <c r="A26" t="s">
        <v>26</v>
      </c>
      <c r="B26">
        <v>18315</v>
      </c>
      <c r="K26" t="s">
        <v>87</v>
      </c>
      <c r="L26" t="str">
        <f>A24</f>
        <v>B4</v>
      </c>
      <c r="M26">
        <f>B24</f>
        <v>3801</v>
      </c>
      <c r="N26" s="8">
        <f t="shared" si="1"/>
        <v>0.18100041080036153</v>
      </c>
      <c r="O26">
        <f t="shared" si="2"/>
        <v>7.2400164320144613</v>
      </c>
    </row>
    <row r="27" spans="1:15" x14ac:dyDescent="0.4">
      <c r="A27" t="s">
        <v>35</v>
      </c>
      <c r="B27">
        <v>3372</v>
      </c>
      <c r="K27" t="s">
        <v>90</v>
      </c>
      <c r="L27" t="str">
        <f>A36</f>
        <v>C4</v>
      </c>
      <c r="M27">
        <f>B36</f>
        <v>3737</v>
      </c>
      <c r="N27" s="8">
        <f t="shared" si="1"/>
        <v>0.15093805883351949</v>
      </c>
      <c r="O27">
        <f t="shared" si="2"/>
        <v>6.0375223533407798</v>
      </c>
    </row>
    <row r="28" spans="1:15" x14ac:dyDescent="0.4">
      <c r="A28" t="s">
        <v>42</v>
      </c>
      <c r="B28">
        <v>3428</v>
      </c>
      <c r="K28" t="s">
        <v>93</v>
      </c>
      <c r="L28" t="str">
        <f>A48</f>
        <v>D4</v>
      </c>
      <c r="M28">
        <f>B48</f>
        <v>3656</v>
      </c>
      <c r="N28" s="8">
        <f t="shared" si="1"/>
        <v>0.11289039462548503</v>
      </c>
      <c r="O28">
        <f t="shared" si="2"/>
        <v>4.515615785019401</v>
      </c>
    </row>
    <row r="29" spans="1:15" x14ac:dyDescent="0.4">
      <c r="A29" t="s">
        <v>50</v>
      </c>
      <c r="B29">
        <v>3952</v>
      </c>
      <c r="K29" t="s">
        <v>96</v>
      </c>
      <c r="L29" t="str">
        <f>A60</f>
        <v>E4</v>
      </c>
      <c r="M29">
        <f>B60</f>
        <v>3575</v>
      </c>
      <c r="N29" s="8">
        <f t="shared" si="1"/>
        <v>7.484273041745057E-2</v>
      </c>
      <c r="O29">
        <f t="shared" si="2"/>
        <v>2.993709216698023</v>
      </c>
    </row>
    <row r="30" spans="1:15" x14ac:dyDescent="0.4">
      <c r="A30" t="s">
        <v>58</v>
      </c>
      <c r="B30">
        <v>3457</v>
      </c>
      <c r="K30" t="s">
        <v>99</v>
      </c>
      <c r="L30" t="str">
        <f>A72</f>
        <v>F4</v>
      </c>
      <c r="M30">
        <f>B72</f>
        <v>3439</v>
      </c>
      <c r="N30" s="8">
        <f t="shared" si="1"/>
        <v>1.0960232487911233E-2</v>
      </c>
      <c r="O30">
        <f t="shared" si="2"/>
        <v>0.4384092995164493</v>
      </c>
    </row>
    <row r="31" spans="1:15" x14ac:dyDescent="0.4">
      <c r="A31" t="s">
        <v>66</v>
      </c>
      <c r="B31">
        <v>18391</v>
      </c>
      <c r="K31" t="s">
        <v>102</v>
      </c>
      <c r="L31" t="str">
        <f>A84</f>
        <v>G4</v>
      </c>
      <c r="M31">
        <f>B84</f>
        <v>3365</v>
      </c>
      <c r="N31" s="8">
        <f t="shared" si="1"/>
        <v>-2.3799361973749877E-2</v>
      </c>
      <c r="O31">
        <f t="shared" si="2"/>
        <v>-0.9519744789499951</v>
      </c>
    </row>
    <row r="32" spans="1:15" x14ac:dyDescent="0.4">
      <c r="A32" t="s">
        <v>74</v>
      </c>
      <c r="B32">
        <v>4866</v>
      </c>
      <c r="K32" t="s">
        <v>105</v>
      </c>
      <c r="L32" t="str">
        <f>A96</f>
        <v>H4</v>
      </c>
      <c r="M32">
        <f>B96</f>
        <v>3362</v>
      </c>
      <c r="N32" s="8">
        <f t="shared" si="1"/>
        <v>-2.52085347221956E-2</v>
      </c>
      <c r="O32">
        <f t="shared" si="2"/>
        <v>-1.0083413888878239</v>
      </c>
    </row>
    <row r="33" spans="1:15" x14ac:dyDescent="0.4">
      <c r="A33" t="s">
        <v>88</v>
      </c>
      <c r="B33">
        <v>21715</v>
      </c>
      <c r="K33" t="s">
        <v>16</v>
      </c>
      <c r="L33" t="str">
        <f>A97</f>
        <v>H5</v>
      </c>
      <c r="M33">
        <f>B97</f>
        <v>3849</v>
      </c>
      <c r="N33" s="8">
        <f t="shared" si="1"/>
        <v>0.20354717477549306</v>
      </c>
      <c r="O33">
        <f t="shared" si="2"/>
        <v>8.1418869910197227</v>
      </c>
    </row>
    <row r="34" spans="1:15" x14ac:dyDescent="0.4">
      <c r="A34" t="s">
        <v>89</v>
      </c>
      <c r="B34">
        <v>3363</v>
      </c>
      <c r="K34" t="s">
        <v>15</v>
      </c>
      <c r="L34" t="str">
        <f>A85</f>
        <v>G5</v>
      </c>
      <c r="M34">
        <f>B85</f>
        <v>3354</v>
      </c>
      <c r="N34" s="8">
        <f t="shared" si="1"/>
        <v>-2.8966328718050854E-2</v>
      </c>
      <c r="O34">
        <f t="shared" si="2"/>
        <v>-1.1586531487220342</v>
      </c>
    </row>
    <row r="35" spans="1:15" x14ac:dyDescent="0.4">
      <c r="A35" t="s">
        <v>90</v>
      </c>
      <c r="B35">
        <v>8077</v>
      </c>
      <c r="K35" t="s">
        <v>14</v>
      </c>
      <c r="L35" t="str">
        <f>A73</f>
        <v>F5</v>
      </c>
      <c r="M35">
        <f>B73</f>
        <v>3353</v>
      </c>
      <c r="N35" s="8">
        <f t="shared" si="1"/>
        <v>-2.9436052967532763E-2</v>
      </c>
      <c r="O35">
        <f t="shared" si="2"/>
        <v>-1.1774421187013104</v>
      </c>
    </row>
    <row r="36" spans="1:15" x14ac:dyDescent="0.4">
      <c r="A36" t="s">
        <v>11</v>
      </c>
      <c r="B36">
        <v>3737</v>
      </c>
      <c r="K36" t="s">
        <v>13</v>
      </c>
      <c r="L36" t="str">
        <f>A61</f>
        <v>E5</v>
      </c>
      <c r="M36">
        <f>B61</f>
        <v>3389</v>
      </c>
      <c r="N36" s="8">
        <f t="shared" si="1"/>
        <v>-1.2525979986184113E-2</v>
      </c>
      <c r="O36">
        <f t="shared" si="2"/>
        <v>-0.50103919944736452</v>
      </c>
    </row>
    <row r="37" spans="1:15" x14ac:dyDescent="0.4">
      <c r="A37" t="s">
        <v>19</v>
      </c>
      <c r="B37">
        <v>4932</v>
      </c>
      <c r="K37" t="s">
        <v>12</v>
      </c>
      <c r="L37" t="str">
        <f>A49</f>
        <v>D5</v>
      </c>
      <c r="M37">
        <f>B49</f>
        <v>3523</v>
      </c>
      <c r="N37" s="8">
        <f t="shared" si="1"/>
        <v>5.0417069444391414E-2</v>
      </c>
      <c r="O37">
        <f t="shared" si="2"/>
        <v>2.0166827777756566</v>
      </c>
    </row>
    <row r="38" spans="1:15" x14ac:dyDescent="0.4">
      <c r="A38" t="s">
        <v>27</v>
      </c>
      <c r="B38">
        <v>9569</v>
      </c>
      <c r="K38" t="s">
        <v>11</v>
      </c>
      <c r="L38" t="str">
        <f>A37</f>
        <v>C5</v>
      </c>
      <c r="M38">
        <f>B37</f>
        <v>4932</v>
      </c>
      <c r="N38" s="8">
        <f t="shared" si="1"/>
        <v>0.71225853696439823</v>
      </c>
      <c r="O38">
        <f t="shared" si="2"/>
        <v>28.490341478575928</v>
      </c>
    </row>
    <row r="39" spans="1:15" x14ac:dyDescent="0.4">
      <c r="A39" t="s">
        <v>36</v>
      </c>
      <c r="B39">
        <v>3394</v>
      </c>
      <c r="K39" t="s">
        <v>10</v>
      </c>
      <c r="L39" t="str">
        <f>A25</f>
        <v>B5</v>
      </c>
      <c r="M39">
        <f>B25</f>
        <v>18342</v>
      </c>
      <c r="N39" s="8">
        <f t="shared" si="1"/>
        <v>7.01126072251677</v>
      </c>
      <c r="O39">
        <f t="shared" si="2"/>
        <v>280.45042890067077</v>
      </c>
    </row>
    <row r="40" spans="1:15" x14ac:dyDescent="0.4">
      <c r="A40" t="s">
        <v>43</v>
      </c>
      <c r="B40">
        <v>3640</v>
      </c>
      <c r="K40" t="s">
        <v>9</v>
      </c>
      <c r="L40" t="str">
        <f>A13</f>
        <v>A5</v>
      </c>
      <c r="M40">
        <f>B13</f>
        <v>35196</v>
      </c>
      <c r="N40" s="8">
        <f t="shared" si="1"/>
        <v>14.927993223284828</v>
      </c>
      <c r="O40">
        <f t="shared" si="2"/>
        <v>597.11972893139307</v>
      </c>
    </row>
    <row r="41" spans="1:15" x14ac:dyDescent="0.4">
      <c r="A41" t="s">
        <v>51</v>
      </c>
      <c r="B41">
        <v>3806</v>
      </c>
      <c r="K41" t="s">
        <v>17</v>
      </c>
      <c r="L41" t="str">
        <f>A14</f>
        <v>A6</v>
      </c>
      <c r="M41">
        <f>B14</f>
        <v>29288</v>
      </c>
      <c r="N41" s="8">
        <f t="shared" si="1"/>
        <v>12.152862357345722</v>
      </c>
      <c r="O41">
        <f t="shared" si="2"/>
        <v>486.1144942938289</v>
      </c>
    </row>
    <row r="42" spans="1:15" x14ac:dyDescent="0.4">
      <c r="A42" t="s">
        <v>59</v>
      </c>
      <c r="B42">
        <v>3391</v>
      </c>
      <c r="K42" t="s">
        <v>18</v>
      </c>
      <c r="L42" t="str">
        <f>A26</f>
        <v>B6</v>
      </c>
      <c r="M42">
        <f>B26</f>
        <v>18315</v>
      </c>
      <c r="N42" s="8">
        <f t="shared" si="1"/>
        <v>6.9985781677807584</v>
      </c>
      <c r="O42">
        <f t="shared" si="2"/>
        <v>279.94312671123032</v>
      </c>
    </row>
    <row r="43" spans="1:15" x14ac:dyDescent="0.4">
      <c r="A43" t="s">
        <v>67</v>
      </c>
      <c r="B43">
        <v>34371</v>
      </c>
      <c r="K43" t="s">
        <v>19</v>
      </c>
      <c r="L43" t="str">
        <f>A38</f>
        <v>C6</v>
      </c>
      <c r="M43">
        <f>B38</f>
        <v>9569</v>
      </c>
      <c r="N43" s="8">
        <f t="shared" si="1"/>
        <v>2.8903698818120009</v>
      </c>
      <c r="O43">
        <f t="shared" si="2"/>
        <v>115.61479527248004</v>
      </c>
    </row>
    <row r="44" spans="1:15" x14ac:dyDescent="0.4">
      <c r="A44" t="s">
        <v>75</v>
      </c>
      <c r="B44">
        <v>4158</v>
      </c>
      <c r="K44" t="s">
        <v>20</v>
      </c>
      <c r="L44" t="str">
        <f>A50</f>
        <v>D6</v>
      </c>
      <c r="M44">
        <f>B50</f>
        <v>7307</v>
      </c>
      <c r="N44" s="8">
        <f t="shared" si="1"/>
        <v>1.8278536294839272</v>
      </c>
      <c r="O44">
        <f t="shared" si="2"/>
        <v>73.114145179357081</v>
      </c>
    </row>
    <row r="45" spans="1:15" x14ac:dyDescent="0.4">
      <c r="A45" t="s">
        <v>91</v>
      </c>
      <c r="B45">
        <v>8089</v>
      </c>
      <c r="K45" t="s">
        <v>21</v>
      </c>
      <c r="L45" t="str">
        <f>A62</f>
        <v>E6</v>
      </c>
      <c r="M45">
        <f>B62</f>
        <v>5710</v>
      </c>
      <c r="N45" s="8">
        <f t="shared" si="1"/>
        <v>1.0777040030613219</v>
      </c>
      <c r="O45">
        <f t="shared" si="2"/>
        <v>43.108160122452873</v>
      </c>
    </row>
    <row r="46" spans="1:15" x14ac:dyDescent="0.4">
      <c r="A46" t="s">
        <v>92</v>
      </c>
      <c r="B46">
        <v>3438</v>
      </c>
      <c r="K46" t="s">
        <v>22</v>
      </c>
      <c r="L46" t="str">
        <f>A74</f>
        <v>F6</v>
      </c>
      <c r="M46">
        <f>B74</f>
        <v>4516</v>
      </c>
      <c r="N46" s="8">
        <f t="shared" si="1"/>
        <v>0.51685324917992492</v>
      </c>
      <c r="O46">
        <f t="shared" si="2"/>
        <v>20.674129967196997</v>
      </c>
    </row>
    <row r="47" spans="1:15" x14ac:dyDescent="0.4">
      <c r="A47" t="s">
        <v>93</v>
      </c>
      <c r="B47">
        <v>13599</v>
      </c>
      <c r="K47" t="s">
        <v>23</v>
      </c>
      <c r="L47" t="str">
        <f>A86</f>
        <v>G6</v>
      </c>
      <c r="M47">
        <f>B86</f>
        <v>3974</v>
      </c>
      <c r="N47" s="8">
        <f t="shared" si="1"/>
        <v>0.26226270596073142</v>
      </c>
      <c r="O47">
        <f t="shared" si="2"/>
        <v>10.490508238429257</v>
      </c>
    </row>
    <row r="48" spans="1:15" x14ac:dyDescent="0.4">
      <c r="A48" t="s">
        <v>12</v>
      </c>
      <c r="B48">
        <v>3656</v>
      </c>
      <c r="K48" t="s">
        <v>24</v>
      </c>
      <c r="L48" t="str">
        <f>A98</f>
        <v>H6</v>
      </c>
      <c r="M48">
        <f>B98</f>
        <v>3638</v>
      </c>
      <c r="N48" s="8">
        <f t="shared" si="1"/>
        <v>0.10443535813481071</v>
      </c>
      <c r="O48">
        <f t="shared" si="2"/>
        <v>4.1774143253924283</v>
      </c>
    </row>
    <row r="49" spans="1:15" x14ac:dyDescent="0.4">
      <c r="A49" t="s">
        <v>20</v>
      </c>
      <c r="B49">
        <v>3523</v>
      </c>
      <c r="K49" t="s">
        <v>33</v>
      </c>
      <c r="L49" t="str">
        <f>A99</f>
        <v>H7</v>
      </c>
      <c r="M49">
        <f>B99</f>
        <v>3684</v>
      </c>
      <c r="N49" s="8">
        <f t="shared" si="1"/>
        <v>0.12604267361097843</v>
      </c>
      <c r="O49">
        <f t="shared" si="2"/>
        <v>5.0417069444391371</v>
      </c>
    </row>
    <row r="50" spans="1:15" x14ac:dyDescent="0.4">
      <c r="A50" t="s">
        <v>28</v>
      </c>
      <c r="B50">
        <v>7307</v>
      </c>
      <c r="K50" t="s">
        <v>31</v>
      </c>
      <c r="L50" t="str">
        <f>A87</f>
        <v>G7</v>
      </c>
      <c r="M50">
        <f>B87</f>
        <v>3727</v>
      </c>
      <c r="N50" s="8">
        <f t="shared" si="1"/>
        <v>0.14624081633870042</v>
      </c>
      <c r="O50">
        <f t="shared" si="2"/>
        <v>5.8496326535480172</v>
      </c>
    </row>
    <row r="51" spans="1:15" x14ac:dyDescent="0.4">
      <c r="A51" t="s">
        <v>37</v>
      </c>
      <c r="B51">
        <v>3378</v>
      </c>
      <c r="K51" t="s">
        <v>32</v>
      </c>
      <c r="L51" t="str">
        <f>A75</f>
        <v>F7</v>
      </c>
      <c r="M51">
        <f>B75</f>
        <v>3591</v>
      </c>
      <c r="N51" s="8">
        <f t="shared" si="1"/>
        <v>8.235831840916108E-2</v>
      </c>
      <c r="O51">
        <f t="shared" si="2"/>
        <v>3.2943327363664432</v>
      </c>
    </row>
    <row r="52" spans="1:15" x14ac:dyDescent="0.4">
      <c r="A52" t="s">
        <v>44</v>
      </c>
      <c r="B52">
        <v>4922</v>
      </c>
      <c r="K52" t="s">
        <v>29</v>
      </c>
      <c r="L52" t="str">
        <f>A63</f>
        <v>E7</v>
      </c>
      <c r="M52">
        <f>B63</f>
        <v>3433</v>
      </c>
      <c r="N52" s="8">
        <f t="shared" si="1"/>
        <v>8.1418869910197915E-3</v>
      </c>
      <c r="O52">
        <f t="shared" si="2"/>
        <v>0.32567547964079169</v>
      </c>
    </row>
    <row r="53" spans="1:15" x14ac:dyDescent="0.4">
      <c r="A53" t="s">
        <v>52</v>
      </c>
      <c r="B53">
        <v>4193</v>
      </c>
      <c r="K53" t="s">
        <v>28</v>
      </c>
      <c r="L53" t="str">
        <f>A51</f>
        <v>D7</v>
      </c>
      <c r="M53">
        <f>B51</f>
        <v>3378</v>
      </c>
      <c r="N53" s="8">
        <f t="shared" si="1"/>
        <v>-1.769294673048509E-2</v>
      </c>
      <c r="O53">
        <f t="shared" si="2"/>
        <v>-0.70771786921940361</v>
      </c>
    </row>
    <row r="54" spans="1:15" x14ac:dyDescent="0.4">
      <c r="A54" t="s">
        <v>60</v>
      </c>
      <c r="B54">
        <v>3346</v>
      </c>
      <c r="K54" t="s">
        <v>27</v>
      </c>
      <c r="L54" t="str">
        <f>A39</f>
        <v>C7</v>
      </c>
      <c r="M54">
        <f>B39</f>
        <v>3394</v>
      </c>
      <c r="N54" s="8">
        <f t="shared" si="1"/>
        <v>-1.0177358738774579E-2</v>
      </c>
      <c r="O54">
        <f t="shared" si="2"/>
        <v>-0.40709434955098317</v>
      </c>
    </row>
    <row r="55" spans="1:15" x14ac:dyDescent="0.4">
      <c r="A55" t="s">
        <v>68</v>
      </c>
      <c r="B55">
        <v>50348</v>
      </c>
      <c r="K55" t="s">
        <v>26</v>
      </c>
      <c r="L55" t="str">
        <f>A27</f>
        <v>B7</v>
      </c>
      <c r="M55">
        <f>B27</f>
        <v>3372</v>
      </c>
      <c r="N55" s="8">
        <f t="shared" si="1"/>
        <v>-2.0511292227376531E-2</v>
      </c>
      <c r="O55">
        <f t="shared" si="2"/>
        <v>-0.82045168909506128</v>
      </c>
    </row>
    <row r="56" spans="1:15" x14ac:dyDescent="0.4">
      <c r="A56" t="s">
        <v>76</v>
      </c>
      <c r="B56">
        <v>3828</v>
      </c>
      <c r="K56" t="s">
        <v>25</v>
      </c>
      <c r="L56" t="str">
        <f>A15</f>
        <v>A7</v>
      </c>
      <c r="M56">
        <f>B15</f>
        <v>3379</v>
      </c>
      <c r="N56" s="8">
        <f t="shared" si="1"/>
        <v>-1.7223222481003182E-2</v>
      </c>
      <c r="O56">
        <f t="shared" si="2"/>
        <v>-0.68892889924012723</v>
      </c>
    </row>
    <row r="57" spans="1:15" x14ac:dyDescent="0.4">
      <c r="A57" t="s">
        <v>94</v>
      </c>
      <c r="B57">
        <v>4310</v>
      </c>
      <c r="K57" t="s">
        <v>34</v>
      </c>
      <c r="L57" t="str">
        <f>A16</f>
        <v>A8</v>
      </c>
      <c r="M57">
        <f>B16</f>
        <v>3375</v>
      </c>
      <c r="N57" s="8">
        <f t="shared" si="1"/>
        <v>-1.9102119478930809E-2</v>
      </c>
      <c r="O57">
        <f t="shared" si="2"/>
        <v>-0.76408477915723239</v>
      </c>
    </row>
    <row r="58" spans="1:15" x14ac:dyDescent="0.4">
      <c r="A58" t="s">
        <v>95</v>
      </c>
      <c r="B58">
        <v>3392</v>
      </c>
      <c r="K58" t="s">
        <v>35</v>
      </c>
      <c r="L58" t="str">
        <f>A28</f>
        <v>B8</v>
      </c>
      <c r="M58">
        <f>B28</f>
        <v>3428</v>
      </c>
      <c r="N58" s="8">
        <f t="shared" si="1"/>
        <v>5.7932657436102564E-3</v>
      </c>
      <c r="O58">
        <f t="shared" si="2"/>
        <v>0.23173062974441025</v>
      </c>
    </row>
    <row r="59" spans="1:15" x14ac:dyDescent="0.4">
      <c r="A59" t="s">
        <v>96</v>
      </c>
      <c r="B59">
        <v>24571</v>
      </c>
      <c r="K59" t="s">
        <v>36</v>
      </c>
      <c r="L59" t="str">
        <f>A40</f>
        <v>C8</v>
      </c>
      <c r="M59">
        <f>B40</f>
        <v>3640</v>
      </c>
      <c r="N59" s="8">
        <f t="shared" si="1"/>
        <v>0.10537480663377452</v>
      </c>
      <c r="O59">
        <f t="shared" si="2"/>
        <v>4.2149922653509808</v>
      </c>
    </row>
    <row r="60" spans="1:15" x14ac:dyDescent="0.4">
      <c r="A60" t="s">
        <v>13</v>
      </c>
      <c r="B60">
        <v>3575</v>
      </c>
      <c r="K60" t="s">
        <v>37</v>
      </c>
      <c r="L60" t="str">
        <f>A52</f>
        <v>D8</v>
      </c>
      <c r="M60">
        <f>B52</f>
        <v>4922</v>
      </c>
      <c r="N60" s="8">
        <f t="shared" si="1"/>
        <v>0.70756129446957916</v>
      </c>
      <c r="O60">
        <f t="shared" si="2"/>
        <v>28.302451778783166</v>
      </c>
    </row>
    <row r="61" spans="1:15" x14ac:dyDescent="0.4">
      <c r="A61" t="s">
        <v>21</v>
      </c>
      <c r="B61">
        <v>3389</v>
      </c>
      <c r="K61" t="s">
        <v>38</v>
      </c>
      <c r="L61" t="str">
        <f>A64</f>
        <v>E8</v>
      </c>
      <c r="M61">
        <f>B64</f>
        <v>19535</v>
      </c>
      <c r="N61" s="8">
        <f t="shared" si="1"/>
        <v>7.5716417521486852</v>
      </c>
      <c r="O61">
        <f t="shared" si="2"/>
        <v>302.86567008594739</v>
      </c>
    </row>
    <row r="62" spans="1:15" x14ac:dyDescent="0.4">
      <c r="A62" t="s">
        <v>29</v>
      </c>
      <c r="B62">
        <v>5710</v>
      </c>
      <c r="K62" t="s">
        <v>30</v>
      </c>
      <c r="L62" t="str">
        <f>A76</f>
        <v>F8</v>
      </c>
      <c r="M62">
        <f>B76</f>
        <v>55160</v>
      </c>
      <c r="N62" s="8">
        <f t="shared" si="1"/>
        <v>24.30556813994162</v>
      </c>
      <c r="O62">
        <f t="shared" si="2"/>
        <v>972.22272559766475</v>
      </c>
    </row>
    <row r="63" spans="1:15" x14ac:dyDescent="0.4">
      <c r="A63" t="s">
        <v>38</v>
      </c>
      <c r="B63">
        <v>3433</v>
      </c>
      <c r="K63" t="s">
        <v>39</v>
      </c>
      <c r="L63" t="str">
        <f>A88</f>
        <v>G8</v>
      </c>
      <c r="M63">
        <f>B88</f>
        <v>51481</v>
      </c>
      <c r="N63" s="8">
        <f t="shared" si="1"/>
        <v>22.577452626097685</v>
      </c>
      <c r="O63">
        <f t="shared" si="2"/>
        <v>903.09810504390737</v>
      </c>
    </row>
    <row r="64" spans="1:15" x14ac:dyDescent="0.4">
      <c r="A64" t="s">
        <v>45</v>
      </c>
      <c r="B64">
        <v>19535</v>
      </c>
      <c r="K64" t="s">
        <v>40</v>
      </c>
      <c r="L64" t="str">
        <f>A100</f>
        <v>H8</v>
      </c>
      <c r="M64">
        <f>B100</f>
        <v>32099</v>
      </c>
      <c r="N64" s="8">
        <f t="shared" si="1"/>
        <v>13.473257222639363</v>
      </c>
      <c r="O64">
        <f t="shared" si="2"/>
        <v>538.93028890557457</v>
      </c>
    </row>
    <row r="65" spans="1:15" x14ac:dyDescent="0.4">
      <c r="A65" t="s">
        <v>53</v>
      </c>
      <c r="B65">
        <v>5345</v>
      </c>
      <c r="K65" t="s">
        <v>48</v>
      </c>
      <c r="L65" t="str">
        <f>A101</f>
        <v>H9</v>
      </c>
      <c r="M65">
        <f>B101</f>
        <v>16359</v>
      </c>
      <c r="N65" s="8">
        <f t="shared" si="1"/>
        <v>6.0797975357941487</v>
      </c>
      <c r="O65">
        <f t="shared" si="2"/>
        <v>243.19190143176596</v>
      </c>
    </row>
    <row r="66" spans="1:15" x14ac:dyDescent="0.4">
      <c r="A66" t="s">
        <v>61</v>
      </c>
      <c r="B66">
        <v>3345</v>
      </c>
      <c r="K66" t="s">
        <v>47</v>
      </c>
      <c r="L66" t="str">
        <f>A89</f>
        <v>G9</v>
      </c>
      <c r="M66">
        <f>B89</f>
        <v>8847</v>
      </c>
      <c r="N66" s="8">
        <f t="shared" si="1"/>
        <v>2.5512289736860638</v>
      </c>
      <c r="O66">
        <f t="shared" si="2"/>
        <v>102.04915894744255</v>
      </c>
    </row>
    <row r="67" spans="1:15" x14ac:dyDescent="0.4">
      <c r="A67" t="s">
        <v>69</v>
      </c>
      <c r="B67">
        <v>49871</v>
      </c>
      <c r="K67" t="s">
        <v>46</v>
      </c>
      <c r="L67" t="str">
        <f>A77</f>
        <v>F9</v>
      </c>
      <c r="M67">
        <f>B77</f>
        <v>7012</v>
      </c>
      <c r="N67" s="8">
        <f t="shared" si="1"/>
        <v>1.6892849758867645</v>
      </c>
      <c r="O67">
        <f t="shared" si="2"/>
        <v>67.571399035470577</v>
      </c>
    </row>
    <row r="68" spans="1:15" x14ac:dyDescent="0.4">
      <c r="A68" t="s">
        <v>77</v>
      </c>
      <c r="B68">
        <v>3977</v>
      </c>
      <c r="K68" t="s">
        <v>45</v>
      </c>
      <c r="L68" t="str">
        <f>A65</f>
        <v>E9</v>
      </c>
      <c r="M68">
        <f>B65</f>
        <v>5345</v>
      </c>
      <c r="N68" s="8">
        <f t="shared" si="1"/>
        <v>0.90625465200042576</v>
      </c>
      <c r="O68">
        <f t="shared" si="2"/>
        <v>36.250186080017031</v>
      </c>
    </row>
    <row r="69" spans="1:15" x14ac:dyDescent="0.4">
      <c r="A69" t="s">
        <v>97</v>
      </c>
      <c r="B69">
        <v>3685</v>
      </c>
      <c r="K69" t="s">
        <v>44</v>
      </c>
      <c r="L69" t="str">
        <f>A53</f>
        <v>D9</v>
      </c>
      <c r="M69">
        <f>B53</f>
        <v>4193</v>
      </c>
      <c r="N69" s="8">
        <f t="shared" si="1"/>
        <v>0.36513231659726902</v>
      </c>
      <c r="O69">
        <f t="shared" si="2"/>
        <v>14.605292663890761</v>
      </c>
    </row>
    <row r="70" spans="1:15" x14ac:dyDescent="0.4">
      <c r="A70" t="s">
        <v>98</v>
      </c>
      <c r="B70">
        <v>3463</v>
      </c>
      <c r="K70" t="s">
        <v>43</v>
      </c>
      <c r="L70" t="str">
        <f>A41</f>
        <v>C9</v>
      </c>
      <c r="M70">
        <f>B41</f>
        <v>3806</v>
      </c>
      <c r="N70" s="8">
        <f t="shared" si="1"/>
        <v>0.18334903204777106</v>
      </c>
      <c r="O70">
        <f t="shared" si="2"/>
        <v>7.3339612819108426</v>
      </c>
    </row>
    <row r="71" spans="1:15" x14ac:dyDescent="0.4">
      <c r="A71" t="s">
        <v>99</v>
      </c>
      <c r="B71">
        <v>35067</v>
      </c>
      <c r="K71" t="s">
        <v>42</v>
      </c>
      <c r="L71" t="str">
        <f>A29</f>
        <v>B9</v>
      </c>
      <c r="M71">
        <f>B29</f>
        <v>3952</v>
      </c>
      <c r="N71" s="8">
        <f t="shared" si="1"/>
        <v>0.25192877247212947</v>
      </c>
      <c r="O71">
        <f t="shared" si="2"/>
        <v>10.077150898885179</v>
      </c>
    </row>
    <row r="72" spans="1:15" x14ac:dyDescent="0.4">
      <c r="A72" t="s">
        <v>14</v>
      </c>
      <c r="B72">
        <v>3439</v>
      </c>
      <c r="K72" t="s">
        <v>41</v>
      </c>
      <c r="L72" t="str">
        <f>A17</f>
        <v>A9</v>
      </c>
      <c r="M72">
        <f>B17</f>
        <v>3887</v>
      </c>
      <c r="N72" s="8">
        <f t="shared" si="1"/>
        <v>0.22139669625580552</v>
      </c>
      <c r="O72">
        <f t="shared" si="2"/>
        <v>8.8558678502322206</v>
      </c>
    </row>
    <row r="73" spans="1:15" x14ac:dyDescent="0.4">
      <c r="A73" t="s">
        <v>22</v>
      </c>
      <c r="B73">
        <v>3353</v>
      </c>
      <c r="K73" t="s">
        <v>49</v>
      </c>
      <c r="L73" t="str">
        <f>A18</f>
        <v>A10</v>
      </c>
      <c r="M73">
        <f>B18</f>
        <v>3727</v>
      </c>
      <c r="N73" s="8">
        <f t="shared" si="1"/>
        <v>0.14624081633870042</v>
      </c>
      <c r="O73">
        <f t="shared" si="2"/>
        <v>5.8496326535480172</v>
      </c>
    </row>
    <row r="74" spans="1:15" x14ac:dyDescent="0.4">
      <c r="A74" t="s">
        <v>32</v>
      </c>
      <c r="B74">
        <v>4516</v>
      </c>
      <c r="K74" t="s">
        <v>50</v>
      </c>
      <c r="L74" t="str">
        <f>A30</f>
        <v>B10</v>
      </c>
      <c r="M74">
        <f>B30</f>
        <v>3457</v>
      </c>
      <c r="N74" s="8">
        <f t="shared" ref="N74:N96" si="3">(M74-I$15)/I$16</f>
        <v>1.9415268978585556E-2</v>
      </c>
      <c r="O74">
        <f t="shared" ref="O74:O96" si="4">N74*40</f>
        <v>0.77661075914342226</v>
      </c>
    </row>
    <row r="75" spans="1:15" x14ac:dyDescent="0.4">
      <c r="A75" t="s">
        <v>30</v>
      </c>
      <c r="B75">
        <v>3591</v>
      </c>
      <c r="K75" t="s">
        <v>51</v>
      </c>
      <c r="L75" t="str">
        <f>A42</f>
        <v>C10</v>
      </c>
      <c r="M75">
        <f>B42</f>
        <v>3391</v>
      </c>
      <c r="N75" s="8">
        <f t="shared" si="3"/>
        <v>-1.1586531487220299E-2</v>
      </c>
      <c r="O75">
        <f t="shared" si="4"/>
        <v>-0.46346125948881201</v>
      </c>
    </row>
    <row r="76" spans="1:15" x14ac:dyDescent="0.4">
      <c r="A76" t="s">
        <v>46</v>
      </c>
      <c r="B76">
        <v>55160</v>
      </c>
      <c r="K76" t="s">
        <v>52</v>
      </c>
      <c r="L76" t="str">
        <f>A54</f>
        <v>D10</v>
      </c>
      <c r="M76">
        <f>B54</f>
        <v>3346</v>
      </c>
      <c r="N76" s="8">
        <f t="shared" si="3"/>
        <v>-3.2724122713906109E-2</v>
      </c>
      <c r="O76">
        <f t="shared" si="4"/>
        <v>-1.3089649085562445</v>
      </c>
    </row>
    <row r="77" spans="1:15" x14ac:dyDescent="0.4">
      <c r="A77" t="s">
        <v>54</v>
      </c>
      <c r="B77">
        <v>7012</v>
      </c>
      <c r="K77" t="s">
        <v>53</v>
      </c>
      <c r="L77" t="str">
        <f>A66</f>
        <v>E10</v>
      </c>
      <c r="M77">
        <f>B66</f>
        <v>3345</v>
      </c>
      <c r="N77" s="8">
        <f t="shared" si="3"/>
        <v>-3.3193846963388014E-2</v>
      </c>
      <c r="O77">
        <f t="shared" si="4"/>
        <v>-1.3277538785355205</v>
      </c>
    </row>
    <row r="78" spans="1:15" x14ac:dyDescent="0.4">
      <c r="A78" t="s">
        <v>62</v>
      </c>
      <c r="B78">
        <v>3357</v>
      </c>
      <c r="K78" t="s">
        <v>54</v>
      </c>
      <c r="L78" t="str">
        <f>A78</f>
        <v>F10</v>
      </c>
      <c r="M78">
        <f>B78</f>
        <v>3357</v>
      </c>
      <c r="N78" s="8">
        <f t="shared" si="3"/>
        <v>-2.7557155969605136E-2</v>
      </c>
      <c r="O78">
        <f t="shared" si="4"/>
        <v>-1.1022862387842054</v>
      </c>
    </row>
    <row r="79" spans="1:15" x14ac:dyDescent="0.4">
      <c r="A79" t="s">
        <v>70</v>
      </c>
      <c r="B79">
        <v>18467</v>
      </c>
      <c r="K79" t="s">
        <v>55</v>
      </c>
      <c r="L79" t="str">
        <f>A90</f>
        <v>G10</v>
      </c>
      <c r="M79">
        <f>B90</f>
        <v>3437</v>
      </c>
      <c r="N79" s="8">
        <f t="shared" si="3"/>
        <v>1.0020783988947419E-2</v>
      </c>
      <c r="O79">
        <f t="shared" si="4"/>
        <v>0.40083135955789673</v>
      </c>
    </row>
    <row r="80" spans="1:15" x14ac:dyDescent="0.4">
      <c r="A80" t="s">
        <v>78</v>
      </c>
      <c r="B80">
        <v>3851</v>
      </c>
      <c r="K80" t="s">
        <v>56</v>
      </c>
      <c r="L80" t="str">
        <f>A102</f>
        <v>H10</v>
      </c>
      <c r="M80">
        <f>B102</f>
        <v>3471</v>
      </c>
      <c r="N80" s="8">
        <f t="shared" si="3"/>
        <v>2.5991408471332255E-2</v>
      </c>
      <c r="O80">
        <f t="shared" si="4"/>
        <v>1.0396563388532902</v>
      </c>
    </row>
    <row r="81" spans="1:15" x14ac:dyDescent="0.4">
      <c r="A81" t="s">
        <v>100</v>
      </c>
      <c r="B81">
        <v>3452</v>
      </c>
      <c r="K81" t="s">
        <v>64</v>
      </c>
      <c r="L81" t="str">
        <f>A103</f>
        <v>H11</v>
      </c>
      <c r="M81">
        <f>B103</f>
        <v>3750</v>
      </c>
      <c r="N81" s="8">
        <f t="shared" si="3"/>
        <v>0.15704447407678429</v>
      </c>
      <c r="O81">
        <f t="shared" si="4"/>
        <v>6.2817789630713712</v>
      </c>
    </row>
    <row r="82" spans="1:15" x14ac:dyDescent="0.4">
      <c r="A82" t="s">
        <v>101</v>
      </c>
      <c r="B82">
        <v>3730</v>
      </c>
      <c r="K82" t="s">
        <v>63</v>
      </c>
      <c r="L82" t="str">
        <f>A91</f>
        <v>G11</v>
      </c>
      <c r="M82">
        <f>B91</f>
        <v>5378</v>
      </c>
      <c r="N82" s="8">
        <f t="shared" si="3"/>
        <v>0.92175555223332872</v>
      </c>
      <c r="O82">
        <f t="shared" si="4"/>
        <v>36.870222089333147</v>
      </c>
    </row>
    <row r="83" spans="1:15" x14ac:dyDescent="0.4">
      <c r="A83" t="s">
        <v>102</v>
      </c>
      <c r="B83">
        <v>33962</v>
      </c>
      <c r="K83" t="s">
        <v>62</v>
      </c>
      <c r="L83" t="str">
        <f>A79</f>
        <v>F11</v>
      </c>
      <c r="M83">
        <f>B79</f>
        <v>18467</v>
      </c>
      <c r="N83" s="8">
        <f t="shared" si="3"/>
        <v>7.0699762537020083</v>
      </c>
      <c r="O83">
        <f t="shared" si="4"/>
        <v>282.79905014808031</v>
      </c>
    </row>
    <row r="84" spans="1:15" x14ac:dyDescent="0.4">
      <c r="A84" t="s">
        <v>15</v>
      </c>
      <c r="B84">
        <v>3365</v>
      </c>
      <c r="K84" t="s">
        <v>61</v>
      </c>
      <c r="L84" t="str">
        <f>A67</f>
        <v>E11</v>
      </c>
      <c r="M84">
        <f>B67</f>
        <v>49871</v>
      </c>
      <c r="N84" s="8">
        <f t="shared" si="3"/>
        <v>21.821196584431814</v>
      </c>
      <c r="O84">
        <f t="shared" si="4"/>
        <v>872.84786337727257</v>
      </c>
    </row>
    <row r="85" spans="1:15" x14ac:dyDescent="0.4">
      <c r="A85" t="s">
        <v>23</v>
      </c>
      <c r="B85">
        <v>3354</v>
      </c>
      <c r="K85" t="s">
        <v>60</v>
      </c>
      <c r="L85" t="str">
        <f>A55</f>
        <v>D11</v>
      </c>
      <c r="M85">
        <f>B55</f>
        <v>50348</v>
      </c>
      <c r="N85" s="8">
        <f t="shared" si="3"/>
        <v>22.045255051434683</v>
      </c>
      <c r="O85">
        <f t="shared" si="4"/>
        <v>881.8102020573873</v>
      </c>
    </row>
    <row r="86" spans="1:15" x14ac:dyDescent="0.4">
      <c r="A86" t="s">
        <v>31</v>
      </c>
      <c r="B86">
        <v>3974</v>
      </c>
      <c r="K86" t="s">
        <v>59</v>
      </c>
      <c r="L86" t="str">
        <f>A43</f>
        <v>C11</v>
      </c>
      <c r="M86">
        <f>B43</f>
        <v>34371</v>
      </c>
      <c r="N86" s="8">
        <f t="shared" si="3"/>
        <v>14.540470717462256</v>
      </c>
      <c r="O86">
        <f t="shared" si="4"/>
        <v>581.61882869849023</v>
      </c>
    </row>
    <row r="87" spans="1:15" x14ac:dyDescent="0.4">
      <c r="A87" t="s">
        <v>39</v>
      </c>
      <c r="B87">
        <v>3727</v>
      </c>
      <c r="K87" t="s">
        <v>58</v>
      </c>
      <c r="L87" t="str">
        <f>A31</f>
        <v>B11</v>
      </c>
      <c r="M87">
        <f>B31</f>
        <v>18391</v>
      </c>
      <c r="N87" s="8">
        <f t="shared" si="3"/>
        <v>7.0342772107413838</v>
      </c>
      <c r="O87">
        <f t="shared" si="4"/>
        <v>281.37108842965534</v>
      </c>
    </row>
    <row r="88" spans="1:15" x14ac:dyDescent="0.4">
      <c r="A88" t="s">
        <v>47</v>
      </c>
      <c r="B88">
        <v>51481</v>
      </c>
      <c r="K88" t="s">
        <v>57</v>
      </c>
      <c r="L88" t="str">
        <f>A19</f>
        <v>A11</v>
      </c>
      <c r="M88">
        <f>B19</f>
        <v>9098</v>
      </c>
      <c r="N88" s="8">
        <f t="shared" si="3"/>
        <v>2.6691297603060224</v>
      </c>
      <c r="O88">
        <f t="shared" si="4"/>
        <v>106.7651904122409</v>
      </c>
    </row>
    <row r="89" spans="1:15" x14ac:dyDescent="0.4">
      <c r="A89" t="s">
        <v>55</v>
      </c>
      <c r="B89">
        <v>8847</v>
      </c>
      <c r="K89" t="s">
        <v>65</v>
      </c>
      <c r="L89" t="str">
        <f>A20</f>
        <v>A12</v>
      </c>
      <c r="M89">
        <f>B20</f>
        <v>6449</v>
      </c>
      <c r="N89" s="8">
        <f t="shared" si="3"/>
        <v>1.4248302234284511</v>
      </c>
      <c r="O89">
        <f t="shared" si="4"/>
        <v>56.993208937138043</v>
      </c>
    </row>
    <row r="90" spans="1:15" x14ac:dyDescent="0.4">
      <c r="A90" t="s">
        <v>63</v>
      </c>
      <c r="B90">
        <v>3437</v>
      </c>
      <c r="K90" t="s">
        <v>66</v>
      </c>
      <c r="L90" t="str">
        <f>A32</f>
        <v>B12</v>
      </c>
      <c r="M90">
        <f>B32</f>
        <v>4866</v>
      </c>
      <c r="N90" s="8">
        <f t="shared" si="3"/>
        <v>0.68125673649859242</v>
      </c>
      <c r="O90">
        <f t="shared" si="4"/>
        <v>27.250269459943695</v>
      </c>
    </row>
    <row r="91" spans="1:15" x14ac:dyDescent="0.4">
      <c r="A91" t="s">
        <v>71</v>
      </c>
      <c r="B91">
        <v>5378</v>
      </c>
      <c r="K91" t="s">
        <v>67</v>
      </c>
      <c r="L91" t="str">
        <f>A44</f>
        <v>C12</v>
      </c>
      <c r="M91">
        <f>B44</f>
        <v>4158</v>
      </c>
      <c r="N91" s="8">
        <f t="shared" si="3"/>
        <v>0.3486919678654023</v>
      </c>
      <c r="O91">
        <f t="shared" si="4"/>
        <v>13.947678714616092</v>
      </c>
    </row>
    <row r="92" spans="1:15" x14ac:dyDescent="0.4">
      <c r="A92" t="s">
        <v>79</v>
      </c>
      <c r="B92">
        <v>3530</v>
      </c>
      <c r="K92" t="s">
        <v>68</v>
      </c>
      <c r="L92" t="str">
        <f>A56</f>
        <v>D12</v>
      </c>
      <c r="M92">
        <f>B56</f>
        <v>3828</v>
      </c>
      <c r="N92" s="8">
        <f t="shared" si="3"/>
        <v>0.19368296553637301</v>
      </c>
      <c r="O92">
        <f t="shared" si="4"/>
        <v>7.7473186214549203</v>
      </c>
    </row>
    <row r="93" spans="1:15" x14ac:dyDescent="0.4">
      <c r="A93" t="s">
        <v>103</v>
      </c>
      <c r="B93">
        <v>3466</v>
      </c>
      <c r="K93" t="s">
        <v>69</v>
      </c>
      <c r="L93" t="str">
        <f>A68</f>
        <v>E12</v>
      </c>
      <c r="M93">
        <f>B68</f>
        <v>3977</v>
      </c>
      <c r="N93" s="8">
        <f t="shared" si="3"/>
        <v>0.26367187870917713</v>
      </c>
      <c r="O93">
        <f t="shared" si="4"/>
        <v>10.546875148367086</v>
      </c>
    </row>
    <row r="94" spans="1:15" x14ac:dyDescent="0.4">
      <c r="A94" t="s">
        <v>104</v>
      </c>
      <c r="B94">
        <v>4543</v>
      </c>
      <c r="K94" t="s">
        <v>70</v>
      </c>
      <c r="L94" t="str">
        <f>A80</f>
        <v>F12</v>
      </c>
      <c r="M94">
        <f>B80</f>
        <v>3851</v>
      </c>
      <c r="N94" s="8">
        <f t="shared" si="3"/>
        <v>0.20448662327445688</v>
      </c>
      <c r="O94">
        <f t="shared" si="4"/>
        <v>8.1794649309782752</v>
      </c>
    </row>
    <row r="95" spans="1:15" x14ac:dyDescent="0.4">
      <c r="A95" t="s">
        <v>105</v>
      </c>
      <c r="B95">
        <v>12354</v>
      </c>
      <c r="K95" t="s">
        <v>71</v>
      </c>
      <c r="L95" t="str">
        <f>A92</f>
        <v>G12</v>
      </c>
      <c r="M95">
        <f>B92</f>
        <v>3530</v>
      </c>
      <c r="N95" s="8">
        <f t="shared" si="3"/>
        <v>5.3705139190764764E-2</v>
      </c>
      <c r="O95">
        <f t="shared" si="4"/>
        <v>2.1482055676305905</v>
      </c>
    </row>
    <row r="96" spans="1:15" x14ac:dyDescent="0.4">
      <c r="A96" t="s">
        <v>16</v>
      </c>
      <c r="B96">
        <v>3362</v>
      </c>
      <c r="K96" t="s">
        <v>72</v>
      </c>
      <c r="L96" t="str">
        <f>A104</f>
        <v>H12</v>
      </c>
      <c r="M96">
        <f>B104</f>
        <v>3502</v>
      </c>
      <c r="N96" s="8">
        <f t="shared" si="3"/>
        <v>4.0552860205271365E-2</v>
      </c>
      <c r="O96">
        <f t="shared" si="4"/>
        <v>1.6221144082108547</v>
      </c>
    </row>
    <row r="97" spans="1:2" x14ac:dyDescent="0.4">
      <c r="A97" t="s">
        <v>24</v>
      </c>
      <c r="B97">
        <v>3849</v>
      </c>
    </row>
    <row r="98" spans="1:2" x14ac:dyDescent="0.4">
      <c r="A98" t="s">
        <v>33</v>
      </c>
      <c r="B98">
        <v>3638</v>
      </c>
    </row>
    <row r="99" spans="1:2" x14ac:dyDescent="0.4">
      <c r="A99" t="s">
        <v>40</v>
      </c>
      <c r="B99">
        <v>3684</v>
      </c>
    </row>
    <row r="100" spans="1:2" x14ac:dyDescent="0.4">
      <c r="A100" t="s">
        <v>48</v>
      </c>
      <c r="B100">
        <v>32099</v>
      </c>
    </row>
    <row r="101" spans="1:2" x14ac:dyDescent="0.4">
      <c r="A101" t="s">
        <v>56</v>
      </c>
      <c r="B101">
        <v>16359</v>
      </c>
    </row>
    <row r="102" spans="1:2" x14ac:dyDescent="0.4">
      <c r="A102" t="s">
        <v>64</v>
      </c>
      <c r="B102">
        <v>3471</v>
      </c>
    </row>
    <row r="103" spans="1:2" x14ac:dyDescent="0.4">
      <c r="A103" t="s">
        <v>72</v>
      </c>
      <c r="B103">
        <v>3750</v>
      </c>
    </row>
    <row r="104" spans="1:2" x14ac:dyDescent="0.4">
      <c r="A104" t="s">
        <v>80</v>
      </c>
      <c r="B104">
        <v>3502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C61" workbookViewId="0">
      <selection activeCell="N25" sqref="N25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-4.2588331953026158E-2</v>
      </c>
      <c r="E2" s="7">
        <f>'Plate 2'!N9</f>
        <v>-7.1711235420904379E-2</v>
      </c>
      <c r="F2" s="7">
        <f>'Plate 3'!N9</f>
        <v>-1.8162670979966995E-2</v>
      </c>
      <c r="G2" s="7">
        <f>AVERAGE(D2:F2)</f>
        <v>-4.4154079451299177E-2</v>
      </c>
      <c r="H2" s="7">
        <f>STDEV(D2:F2)</f>
        <v>2.6808596799209151E-2</v>
      </c>
      <c r="I2" s="7">
        <f>G2*40</f>
        <v>-1.7661631780519671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-4.1179159204580436E-2</v>
      </c>
      <c r="E3" s="7">
        <f>'Plate 2'!N10</f>
        <v>-6.6544268676603402E-2</v>
      </c>
      <c r="F3" s="7">
        <f>'Plate 3'!N10</f>
        <v>-1.2525979986184113E-2</v>
      </c>
      <c r="G3" s="7">
        <f t="shared" ref="G3:G66" si="0">AVERAGE(D3:F3)</f>
        <v>-4.0083135955789315E-2</v>
      </c>
      <c r="H3" s="7">
        <f t="shared" ref="H3:H66" si="1">STDEV(D3:F3)</f>
        <v>2.7025817813375944E-2</v>
      </c>
      <c r="I3" s="7">
        <f t="shared" ref="I3:I66" si="2">G3*40</f>
        <v>-1.6033254382315727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-4.5406677449917596E-2</v>
      </c>
      <c r="E4" s="7">
        <f>'Plate 2'!N11</f>
        <v>-7.781765066416918E-2</v>
      </c>
      <c r="F4" s="7">
        <f>'Plate 3'!N11</f>
        <v>-2.4738810472713691E-2</v>
      </c>
      <c r="G4" s="7">
        <f t="shared" si="0"/>
        <v>-4.9321046195600154E-2</v>
      </c>
      <c r="H4" s="7">
        <f t="shared" si="1"/>
        <v>2.6755046832801485E-2</v>
      </c>
      <c r="I4" s="7">
        <f t="shared" si="2"/>
        <v>-1.9728418478240062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-1.5814049732557463E-2</v>
      </c>
      <c r="E5" s="7">
        <f>'Plate 2'!N12</f>
        <v>-5.0103919944736668E-2</v>
      </c>
      <c r="F5" s="7">
        <f>'Plate 3'!N12</f>
        <v>1.0490508238429326E-2</v>
      </c>
      <c r="G5" s="7">
        <f t="shared" si="0"/>
        <v>-1.84758204796216E-2</v>
      </c>
      <c r="H5" s="7">
        <f t="shared" si="1"/>
        <v>3.0384781541812341E-2</v>
      </c>
      <c r="I5" s="7">
        <f t="shared" si="2"/>
        <v>-0.73903281918486396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-4.3527780451989968E-2</v>
      </c>
      <c r="E6" s="7">
        <f>'Plate 2'!N13</f>
        <v>-7.1711235420904379E-2</v>
      </c>
      <c r="F6" s="7">
        <f>'Plate 3'!N13</f>
        <v>-1.1116807237738393E-2</v>
      </c>
      <c r="G6" s="7">
        <f t="shared" si="0"/>
        <v>-4.2118607703544246E-2</v>
      </c>
      <c r="H6" s="7">
        <f t="shared" si="1"/>
        <v>3.0321782724428273E-2</v>
      </c>
      <c r="I6" s="7">
        <f t="shared" si="2"/>
        <v>-1.6847443081417699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2.0354717477550012E-3</v>
      </c>
      <c r="E7" s="7">
        <f>'Plate 2'!N14</f>
        <v>-2.3329637724267972E-2</v>
      </c>
      <c r="F7" s="7">
        <f>'Plate 3'!N14</f>
        <v>2.2233614475476997E-2</v>
      </c>
      <c r="G7" s="7">
        <f t="shared" si="0"/>
        <v>3.1314949965467509E-4</v>
      </c>
      <c r="H7" s="7">
        <f t="shared" si="1"/>
        <v>2.2830402607030766E-2</v>
      </c>
      <c r="I7" s="7">
        <f t="shared" si="2"/>
        <v>1.2525979986187003E-2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0.12651239786046034</v>
      </c>
      <c r="E8" s="7">
        <f>'Plate 2'!N15</f>
        <v>0.10678397938222024</v>
      </c>
      <c r="F8" s="7">
        <f>'Plate 3'!N15</f>
        <v>0.14764998908714613</v>
      </c>
      <c r="G8" s="7">
        <f t="shared" si="0"/>
        <v>0.12698212210994222</v>
      </c>
      <c r="H8" s="7">
        <f t="shared" si="1"/>
        <v>2.0437053798277604E-2</v>
      </c>
      <c r="I8" s="7">
        <f t="shared" si="2"/>
        <v>5.0792848843976888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0.53893028890557459</v>
      </c>
      <c r="E9" s="7">
        <f>'Plate 2'!N16</f>
        <v>0.51450462793251539</v>
      </c>
      <c r="F9" s="7">
        <f>'Plate 3'!N16</f>
        <v>0.52953580391593646</v>
      </c>
      <c r="G9" s="7">
        <f t="shared" si="0"/>
        <v>0.52765690691800893</v>
      </c>
      <c r="H9" s="7">
        <f t="shared" si="1"/>
        <v>1.2320751557406027E-2</v>
      </c>
      <c r="I9" s="7">
        <f t="shared" si="2"/>
        <v>21.106276276720358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4.425428729118873</v>
      </c>
      <c r="E10" s="7">
        <f>'Plate 2'!N17</f>
        <v>4.4371718353559206</v>
      </c>
      <c r="F10" s="7">
        <f>'Plate 3'!N17</f>
        <v>4.1985519166191114</v>
      </c>
      <c r="G10" s="7">
        <f t="shared" si="0"/>
        <v>4.3537174936979683</v>
      </c>
      <c r="H10" s="7">
        <f t="shared" si="1"/>
        <v>0.13450554772456286</v>
      </c>
      <c r="I10" s="7">
        <f t="shared" si="2"/>
        <v>174.14869974791873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15.3103487623631</v>
      </c>
      <c r="E11" s="7">
        <f>'Plate 2'!N18</f>
        <v>15.096154504599351</v>
      </c>
      <c r="F11" s="7">
        <f>'Plate 3'!N18</f>
        <v>14.348353499424155</v>
      </c>
      <c r="G11" s="7">
        <f t="shared" si="0"/>
        <v>14.918285588795536</v>
      </c>
      <c r="H11" s="7">
        <f t="shared" si="1"/>
        <v>0.50506111995100278</v>
      </c>
      <c r="I11" s="7">
        <f t="shared" si="2"/>
        <v>596.73142355182142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15.782421633092419</v>
      </c>
      <c r="E12" s="7">
        <f>'Plate 2'!N19</f>
        <v>15.878715104236209</v>
      </c>
      <c r="F12" s="7">
        <f>'Plate 3'!N19</f>
        <v>14.867398795101662</v>
      </c>
      <c r="G12" s="7">
        <f t="shared" si="0"/>
        <v>15.509511844143431</v>
      </c>
      <c r="H12" s="7">
        <f t="shared" si="1"/>
        <v>0.55816662741381851</v>
      </c>
      <c r="I12" s="7">
        <f t="shared" si="2"/>
        <v>620.38047376573718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10.602302609805948</v>
      </c>
      <c r="E13" s="7">
        <f>'Plate 2'!N20</f>
        <v>10.673700695727197</v>
      </c>
      <c r="F13" s="7">
        <f>'Plate 3'!N20</f>
        <v>9.9371730725395668</v>
      </c>
      <c r="G13" s="7">
        <f t="shared" si="0"/>
        <v>10.404392126024236</v>
      </c>
      <c r="H13" s="7">
        <f t="shared" si="1"/>
        <v>0.40619534047381434</v>
      </c>
      <c r="I13" s="7">
        <f t="shared" si="2"/>
        <v>416.17568504096943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5.0745876419028679</v>
      </c>
      <c r="E14" s="7">
        <f>'Plate 2'!N21</f>
        <v>5.1084077878655654</v>
      </c>
      <c r="F14" s="7">
        <f>'Plate 3'!N21</f>
        <v>4.7833586072240859</v>
      </c>
      <c r="G14" s="7">
        <f t="shared" si="0"/>
        <v>4.9887846789975061</v>
      </c>
      <c r="H14" s="7">
        <f t="shared" si="1"/>
        <v>0.17870605415438062</v>
      </c>
      <c r="I14" s="7">
        <f t="shared" si="2"/>
        <v>199.55138715990023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2.3074420882049544</v>
      </c>
      <c r="E15" s="7">
        <f>'Plate 2'!N22</f>
        <v>2.2708035967453655</v>
      </c>
      <c r="F15" s="7">
        <f>'Plate 3'!N22</f>
        <v>2.1895413015849958</v>
      </c>
      <c r="G15" s="7">
        <f t="shared" si="0"/>
        <v>2.2559289955117716</v>
      </c>
      <c r="H15" s="7">
        <f t="shared" si="1"/>
        <v>6.0341438438233065E-2</v>
      </c>
      <c r="I15" s="7">
        <f t="shared" si="2"/>
        <v>90.237159820470865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1.0885076607994058</v>
      </c>
      <c r="E16" s="7">
        <f>'Plate 2'!N23</f>
        <v>1.2068781716688461</v>
      </c>
      <c r="F16" s="7">
        <f>'Plate 3'!N23</f>
        <v>1.1894983744380156</v>
      </c>
      <c r="G16" s="7">
        <f t="shared" si="0"/>
        <v>1.1616280689687559</v>
      </c>
      <c r="H16" s="7">
        <f t="shared" si="1"/>
        <v>6.3917602474478544E-2</v>
      </c>
      <c r="I16" s="7">
        <f t="shared" si="2"/>
        <v>46.46512275875024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0.64133017529263026</v>
      </c>
      <c r="E17" s="7">
        <f>'Plate 2'!N24</f>
        <v>0.59623664734236725</v>
      </c>
      <c r="F17" s="7">
        <f>'Plate 3'!N24</f>
        <v>0.6154953415711254</v>
      </c>
      <c r="G17" s="7">
        <f t="shared" si="0"/>
        <v>0.6176873880687076</v>
      </c>
      <c r="H17" s="7">
        <f t="shared" si="1"/>
        <v>2.2626541199130712E-2</v>
      </c>
      <c r="I17" s="7">
        <f t="shared" si="2"/>
        <v>24.707495522748303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0.30312871566565736</v>
      </c>
      <c r="E18" s="7">
        <f>'Plate 2'!N25</f>
        <v>0.28340029718741722</v>
      </c>
      <c r="F18" s="7">
        <f>'Plate 3'!N25</f>
        <v>0.31440209765322308</v>
      </c>
      <c r="G18" s="7">
        <f t="shared" si="0"/>
        <v>0.30031037016876588</v>
      </c>
      <c r="H18" s="7">
        <f t="shared" si="1"/>
        <v>1.5691883619734646E-2</v>
      </c>
      <c r="I18" s="7">
        <f t="shared" si="2"/>
        <v>12.012414806750636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0.15563530132833855</v>
      </c>
      <c r="E19" s="7">
        <f>'Plate 2'!N26</f>
        <v>0.13120964035527941</v>
      </c>
      <c r="F19" s="7">
        <f>'Plate 3'!N26</f>
        <v>0.18100041080036153</v>
      </c>
      <c r="G19" s="7">
        <f t="shared" si="0"/>
        <v>0.15594845082799316</v>
      </c>
      <c r="H19" s="7">
        <f t="shared" si="1"/>
        <v>2.4896862299003834E-2</v>
      </c>
      <c r="I19" s="7">
        <f t="shared" si="2"/>
        <v>6.2379380331197263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0.13261881310372511</v>
      </c>
      <c r="E20" s="7">
        <f>'Plate 2'!N27</f>
        <v>0.12181515536564126</v>
      </c>
      <c r="F20" s="7">
        <f>'Plate 3'!N27</f>
        <v>0.15093805883351949</v>
      </c>
      <c r="G20" s="7">
        <f t="shared" si="0"/>
        <v>0.13512400910096198</v>
      </c>
      <c r="H20" s="7">
        <f t="shared" si="1"/>
        <v>1.4722190116904042E-2</v>
      </c>
      <c r="I20" s="7">
        <f t="shared" si="2"/>
        <v>5.4049603640384793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9.3631700396726844E-2</v>
      </c>
      <c r="E21" s="7">
        <f>'Plate 2'!N28</f>
        <v>7.2494109170041038E-2</v>
      </c>
      <c r="F21" s="7">
        <f>'Plate 3'!N28</f>
        <v>0.11289039462548503</v>
      </c>
      <c r="G21" s="7">
        <f t="shared" si="0"/>
        <v>9.3005401397417642E-2</v>
      </c>
      <c r="H21" s="7">
        <f t="shared" si="1"/>
        <v>2.0205423961818552E-2</v>
      </c>
      <c r="I21" s="7">
        <f t="shared" si="2"/>
        <v>3.7202160558967057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5.1826242192837137E-2</v>
      </c>
      <c r="E22" s="7">
        <f>'Plate 2'!N29</f>
        <v>2.7400581219777974E-2</v>
      </c>
      <c r="F22" s="7">
        <f>'Plate 3'!N29</f>
        <v>7.484273041745057E-2</v>
      </c>
      <c r="G22" s="7">
        <f t="shared" si="0"/>
        <v>5.1356517943355225E-2</v>
      </c>
      <c r="H22" s="7">
        <f t="shared" si="1"/>
        <v>2.3724562393782331E-2</v>
      </c>
      <c r="I22" s="7">
        <f t="shared" si="2"/>
        <v>2.0542607177342092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-1.6753498231521276E-2</v>
      </c>
      <c r="E23" s="7">
        <f>'Plate 2'!N30</f>
        <v>0.34305527687161941</v>
      </c>
      <c r="F23" s="7">
        <f>'Plate 3'!N30</f>
        <v>1.0960232487911233E-2</v>
      </c>
      <c r="G23" s="7">
        <f t="shared" si="0"/>
        <v>0.11242067037600312</v>
      </c>
      <c r="H23" s="7">
        <f t="shared" si="1"/>
        <v>0.2002155188856202</v>
      </c>
      <c r="I23" s="7">
        <f t="shared" si="2"/>
        <v>4.4968268150401247</v>
      </c>
      <c r="J23">
        <f>SUM(I2:I23)</f>
        <v>2220.7560437105658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-5.8558956435410987E-2</v>
      </c>
      <c r="E24">
        <f>'Plate 2'!N31</f>
        <v>-6.6074544427121504E-2</v>
      </c>
      <c r="F24">
        <f>'Plate 3'!N31</f>
        <v>-2.3799361973749877E-2</v>
      </c>
      <c r="G24">
        <f t="shared" si="0"/>
        <v>-4.9477620945427458E-2</v>
      </c>
      <c r="H24">
        <f t="shared" si="1"/>
        <v>2.25532869794558E-2</v>
      </c>
      <c r="I24" s="7">
        <f t="shared" si="2"/>
        <v>-1.9791048378170983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-4.5406677449917596E-2</v>
      </c>
      <c r="E25">
        <f>'Plate 2'!N32</f>
        <v>-7.4529580917795824E-2</v>
      </c>
      <c r="F25">
        <f>'Plate 3'!N32</f>
        <v>-2.52085347221956E-2</v>
      </c>
      <c r="G25">
        <f t="shared" si="0"/>
        <v>-4.8381597696636337E-2</v>
      </c>
      <c r="H25">
        <f t="shared" si="1"/>
        <v>2.479473759314435E-2</v>
      </c>
      <c r="I25" s="7">
        <f t="shared" si="2"/>
        <v>-1.9352639078654534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0.17019675306227766</v>
      </c>
      <c r="E26">
        <f>'Plate 2'!N33</f>
        <v>0.14577109208921851</v>
      </c>
      <c r="F26">
        <f>'Plate 3'!N33</f>
        <v>0.20354717477549306</v>
      </c>
      <c r="G26">
        <f t="shared" si="0"/>
        <v>0.17317167330899641</v>
      </c>
      <c r="H26">
        <f t="shared" si="1"/>
        <v>2.9002698934729603E-2</v>
      </c>
      <c r="I26" s="7">
        <f t="shared" si="2"/>
        <v>6.9268669323598564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-4.1648883454062341E-2</v>
      </c>
      <c r="E27">
        <f>'Plate 2'!N34</f>
        <v>-8.1105720410542523E-2</v>
      </c>
      <c r="F27">
        <f>'Plate 3'!N34</f>
        <v>-2.8966328718050854E-2</v>
      </c>
      <c r="G27">
        <f t="shared" si="0"/>
        <v>-5.057364419421858E-2</v>
      </c>
      <c r="H27">
        <f t="shared" si="1"/>
        <v>2.7191314003143386E-2</v>
      </c>
      <c r="I27" s="7">
        <f t="shared" si="2"/>
        <v>-2.0229457677687432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-6.0907577682820527E-2</v>
      </c>
      <c r="E28">
        <f>'Plate 2'!N35</f>
        <v>-7.2650683919868203E-2</v>
      </c>
      <c r="F28">
        <f>'Plate 3'!N35</f>
        <v>-2.9436052967532763E-2</v>
      </c>
      <c r="G28">
        <f t="shared" si="0"/>
        <v>-5.4331438190073834E-2</v>
      </c>
      <c r="H28">
        <f t="shared" si="1"/>
        <v>2.2345252069683234E-2</v>
      </c>
      <c r="I28" s="7">
        <f t="shared" si="2"/>
        <v>-2.1732575276029533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-4.2588331953026158E-2</v>
      </c>
      <c r="E29">
        <f>'Plate 2'!N36</f>
        <v>-6.8423165674531036E-2</v>
      </c>
      <c r="F29">
        <f>'Plate 3'!N36</f>
        <v>-1.2525979986184113E-2</v>
      </c>
      <c r="G29">
        <f t="shared" si="0"/>
        <v>-4.1179159204580436E-2</v>
      </c>
      <c r="H29">
        <f t="shared" si="1"/>
        <v>2.7975224178647898E-2</v>
      </c>
      <c r="I29" s="7">
        <f t="shared" si="2"/>
        <v>-1.6471663681832174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4.3840929951645359E-3</v>
      </c>
      <c r="E30">
        <f>'Plate 2'!N37</f>
        <v>6.2629899930928047E-4</v>
      </c>
      <c r="F30">
        <f>'Plate 3'!N37</f>
        <v>5.0417069444391414E-2</v>
      </c>
      <c r="G30">
        <f t="shared" si="0"/>
        <v>1.8475820479621746E-2</v>
      </c>
      <c r="H30">
        <f t="shared" si="1"/>
        <v>2.7725670289478505E-2</v>
      </c>
      <c r="I30" s="7">
        <f t="shared" si="2"/>
        <v>0.73903281918486985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0.72118329770455447</v>
      </c>
      <c r="E31">
        <f>'Plate 2'!N38</f>
        <v>0.69863653372942291</v>
      </c>
      <c r="F31">
        <f>'Plate 3'!N38</f>
        <v>0.71225853696439823</v>
      </c>
      <c r="G31">
        <f t="shared" si="0"/>
        <v>0.71069278946612524</v>
      </c>
      <c r="H31">
        <f t="shared" si="1"/>
        <v>1.1354638495294939E-2</v>
      </c>
      <c r="I31" s="7">
        <f t="shared" si="2"/>
        <v>28.42771157864501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7.3433557669004781</v>
      </c>
      <c r="E32">
        <f>'Plate 2'!N39</f>
        <v>7.3273851424180938</v>
      </c>
      <c r="F32">
        <f>'Plate 3'!N39</f>
        <v>7.01126072251677</v>
      </c>
      <c r="G32">
        <f t="shared" si="0"/>
        <v>7.227333877278447</v>
      </c>
      <c r="H32">
        <f t="shared" si="1"/>
        <v>0.18729514507345657</v>
      </c>
      <c r="I32" s="7">
        <f t="shared" si="2"/>
        <v>289.09335509113788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15.7335703111463</v>
      </c>
      <c r="E33">
        <f>'Plate 2'!N40</f>
        <v>15.936491186922485</v>
      </c>
      <c r="F33">
        <f>'Plate 3'!N40</f>
        <v>14.927993223284828</v>
      </c>
      <c r="G33">
        <f t="shared" si="0"/>
        <v>15.53268490711787</v>
      </c>
      <c r="H33">
        <f t="shared" si="1"/>
        <v>0.53341657719747904</v>
      </c>
      <c r="I33" s="7">
        <f t="shared" si="2"/>
        <v>621.30739628471486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12.729683735709504</v>
      </c>
      <c r="E34">
        <f>'Plate 2'!N41</f>
        <v>12.969243102945276</v>
      </c>
      <c r="F34">
        <f>'Plate 3'!N41</f>
        <v>12.152862357345722</v>
      </c>
      <c r="G34">
        <f t="shared" si="0"/>
        <v>12.617263065333498</v>
      </c>
      <c r="H34">
        <f t="shared" si="1"/>
        <v>0.41964054355157759</v>
      </c>
      <c r="I34" s="7">
        <f t="shared" si="2"/>
        <v>504.69052261333991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7.3104750694367446</v>
      </c>
      <c r="E35">
        <f>'Plate 2'!N42</f>
        <v>7.3588566671333808</v>
      </c>
      <c r="F35">
        <f>'Plate 3'!N42</f>
        <v>6.9985781677807584</v>
      </c>
      <c r="G35">
        <f t="shared" si="0"/>
        <v>7.2226366347836288</v>
      </c>
      <c r="H35">
        <f t="shared" si="1"/>
        <v>0.1955424307552629</v>
      </c>
      <c r="I35" s="7">
        <f t="shared" si="2"/>
        <v>288.90546539134516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3.000755080440249</v>
      </c>
      <c r="E36">
        <f>'Plate 2'!N43</f>
        <v>3.0237715686648623</v>
      </c>
      <c r="F36">
        <f>'Plate 3'!N43</f>
        <v>2.8903698818120009</v>
      </c>
      <c r="G36">
        <f t="shared" si="0"/>
        <v>2.9716321769723706</v>
      </c>
      <c r="H36">
        <f t="shared" si="1"/>
        <v>7.1309958235836426E-2</v>
      </c>
      <c r="I36" s="7">
        <f t="shared" si="2"/>
        <v>118.86528707889482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1.8583857057002511</v>
      </c>
      <c r="E37">
        <f>'Plate 2'!N44</f>
        <v>1.873886605933154</v>
      </c>
      <c r="F37">
        <f>'Plate 3'!N44</f>
        <v>1.8278536294839272</v>
      </c>
      <c r="G37">
        <f t="shared" si="0"/>
        <v>1.8533753137057776</v>
      </c>
      <c r="H37">
        <f t="shared" si="1"/>
        <v>2.3421928851985768E-2</v>
      </c>
      <c r="I37" s="7">
        <f t="shared" si="2"/>
        <v>74.135012548231103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1.1082360792776458</v>
      </c>
      <c r="E38">
        <f>'Plate 2'!N45</f>
        <v>1.0974324215395619</v>
      </c>
      <c r="F38">
        <f>'Plate 3'!N45</f>
        <v>1.0777040030613219</v>
      </c>
      <c r="G38">
        <f t="shared" si="0"/>
        <v>1.094457501292843</v>
      </c>
      <c r="H38">
        <f t="shared" si="1"/>
        <v>1.5481909842639115E-2</v>
      </c>
      <c r="I38" s="7">
        <f t="shared" si="2"/>
        <v>43.778300051713721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0.50088262469754019</v>
      </c>
      <c r="E39">
        <f>'Plate 2'!N46</f>
        <v>0.4900789669594563</v>
      </c>
      <c r="F39">
        <f>'Plate 3'!N46</f>
        <v>0.51685324917992492</v>
      </c>
      <c r="G39">
        <f t="shared" si="0"/>
        <v>0.50260494694564051</v>
      </c>
      <c r="H39">
        <f t="shared" si="1"/>
        <v>1.3469979307706879E-2</v>
      </c>
      <c r="I39" s="7">
        <f t="shared" si="2"/>
        <v>20.104197877825619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0.24253428748249134</v>
      </c>
      <c r="E40">
        <f>'Plate 2'!N47</f>
        <v>0.24300401173197325</v>
      </c>
      <c r="F40">
        <f>'Plate 3'!N47</f>
        <v>0.26226270596073142</v>
      </c>
      <c r="G40">
        <f t="shared" si="0"/>
        <v>0.24926700172506533</v>
      </c>
      <c r="H40">
        <f t="shared" si="1"/>
        <v>1.12570603024644E-2</v>
      </c>
      <c r="I40" s="7">
        <f t="shared" si="2"/>
        <v>9.9706800690026132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8.6116112405016335E-2</v>
      </c>
      <c r="E41">
        <f>'Plate 2'!N48</f>
        <v>7.2024384920559126E-2</v>
      </c>
      <c r="F41">
        <f>'Plate 3'!N48</f>
        <v>0.10443535813481071</v>
      </c>
      <c r="G41">
        <f t="shared" si="0"/>
        <v>8.7525285153462043E-2</v>
      </c>
      <c r="H41">
        <f t="shared" si="1"/>
        <v>1.6251372928154609E-2</v>
      </c>
      <c r="I41" s="7">
        <f t="shared" si="2"/>
        <v>3.5010114061384816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0.12181515536564126</v>
      </c>
      <c r="E42">
        <f>'Plate 2'!N49</f>
        <v>8.3767491157606802E-2</v>
      </c>
      <c r="F42">
        <f>'Plate 3'!N49</f>
        <v>0.12604267361097843</v>
      </c>
      <c r="G42">
        <f t="shared" si="0"/>
        <v>0.11054177337807551</v>
      </c>
      <c r="H42">
        <f t="shared" si="1"/>
        <v>2.3283354976133527E-2</v>
      </c>
      <c r="I42" s="7">
        <f t="shared" si="2"/>
        <v>4.4216709351230206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0.26977829395244196</v>
      </c>
      <c r="E43">
        <f>'Plate 2'!N50</f>
        <v>9.9738115639991631E-2</v>
      </c>
      <c r="F43">
        <f>'Plate 3'!N50</f>
        <v>0.14624081633870042</v>
      </c>
      <c r="G43">
        <f t="shared" si="0"/>
        <v>0.17191907531037801</v>
      </c>
      <c r="H43">
        <f t="shared" si="1"/>
        <v>8.7880289587568383E-2</v>
      </c>
      <c r="I43" s="7">
        <f t="shared" si="2"/>
        <v>6.87676301241512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5.4174863440246669E-2</v>
      </c>
      <c r="E44">
        <f>'Plate 2'!N51</f>
        <v>3.7264790458898016E-2</v>
      </c>
      <c r="F44">
        <f>'Plate 3'!N51</f>
        <v>8.235831840916108E-2</v>
      </c>
      <c r="G44">
        <f t="shared" si="0"/>
        <v>5.7932657436101924E-2</v>
      </c>
      <c r="H44">
        <f t="shared" si="1"/>
        <v>2.2780415438195027E-2</v>
      </c>
      <c r="I44" s="7">
        <f t="shared" si="2"/>
        <v>2.3173062974440768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-2.3329637724267972E-2</v>
      </c>
      <c r="E45">
        <f>'Plate 2'!N52</f>
        <v>-4.6815850198363318E-2</v>
      </c>
      <c r="F45">
        <f>'Plate 3'!N52</f>
        <v>8.1418869910197915E-3</v>
      </c>
      <c r="G45">
        <f t="shared" si="0"/>
        <v>-2.0667866977203828E-2</v>
      </c>
      <c r="H45">
        <f t="shared" si="1"/>
        <v>2.7575387338653484E-2</v>
      </c>
      <c r="I45" s="7">
        <f t="shared" si="2"/>
        <v>-0.8267146790881531</v>
      </c>
      <c r="J45">
        <f>SUM(I24:I45)</f>
        <v>2013.4761268991906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-5.1982816942664295E-2</v>
      </c>
      <c r="E46" s="6">
        <f>'Plate 2'!N53</f>
        <v>-7.4529580917795824E-2</v>
      </c>
      <c r="F46" s="6">
        <f>'Plate 3'!N53</f>
        <v>-1.769294673048509E-2</v>
      </c>
      <c r="G46" s="6">
        <f t="shared" si="0"/>
        <v>-4.8068448196981729E-2</v>
      </c>
      <c r="H46" s="6">
        <f t="shared" si="1"/>
        <v>2.8619791376658009E-2</v>
      </c>
      <c r="I46" s="7">
        <f t="shared" si="2"/>
        <v>-1.9227379278792691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-4.5406677449917596E-2</v>
      </c>
      <c r="E47" s="6">
        <f>'Plate 2'!N54</f>
        <v>-6.6544268676603402E-2</v>
      </c>
      <c r="F47" s="6">
        <f>'Plate 3'!N54</f>
        <v>-1.0177358738774579E-2</v>
      </c>
      <c r="G47" s="6">
        <f t="shared" si="0"/>
        <v>-4.0709434955098524E-2</v>
      </c>
      <c r="H47" s="6">
        <f t="shared" si="1"/>
        <v>2.8475519297743758E-2</v>
      </c>
      <c r="I47" s="7">
        <f t="shared" si="2"/>
        <v>-1.6283773982039409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-5.1043368443700478E-2</v>
      </c>
      <c r="E48" s="6">
        <f>'Plate 2'!N55</f>
        <v>-7.2180959670386291E-2</v>
      </c>
      <c r="F48" s="6">
        <f>'Plate 3'!N55</f>
        <v>-2.0511292227376531E-2</v>
      </c>
      <c r="G48" s="6">
        <f t="shared" si="0"/>
        <v>-4.7911873447154425E-2</v>
      </c>
      <c r="H48" s="6">
        <f t="shared" si="1"/>
        <v>2.5976784425768545E-2</v>
      </c>
      <c r="I48" s="7">
        <f t="shared" si="2"/>
        <v>-1.916474937886177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-4.8694747196290945E-2</v>
      </c>
      <c r="E49" s="6">
        <f>'Plate 2'!N56</f>
        <v>-6.6544268676603402E-2</v>
      </c>
      <c r="F49" s="6">
        <f>'Plate 3'!N56</f>
        <v>-1.7223222481003182E-2</v>
      </c>
      <c r="G49" s="6">
        <f t="shared" si="0"/>
        <v>-4.4154079451299177E-2</v>
      </c>
      <c r="H49" s="6">
        <f t="shared" si="1"/>
        <v>2.497207734921025E-2</v>
      </c>
      <c r="I49" s="7">
        <f t="shared" si="2"/>
        <v>-1.7661631780519671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-5.2922265441628105E-2</v>
      </c>
      <c r="E50" s="6">
        <f>'Plate 2'!N57</f>
        <v>-7.0771786921940569E-2</v>
      </c>
      <c r="F50" s="6">
        <f>'Plate 3'!N57</f>
        <v>-1.9102119478930809E-2</v>
      </c>
      <c r="G50" s="6">
        <f t="shared" si="0"/>
        <v>-4.7598723947499831E-2</v>
      </c>
      <c r="H50" s="6">
        <f t="shared" si="1"/>
        <v>2.6242974373107641E-2</v>
      </c>
      <c r="I50" s="7">
        <f t="shared" si="2"/>
        <v>-1.9039489578999933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-3.2724122713906109E-2</v>
      </c>
      <c r="E51" s="6">
        <f>'Plate 2'!N58</f>
        <v>-5.0103919944736668E-2</v>
      </c>
      <c r="F51" s="6">
        <f>'Plate 3'!N58</f>
        <v>5.7932657436102564E-3</v>
      </c>
      <c r="G51" s="6">
        <f t="shared" si="0"/>
        <v>-2.5678258971677501E-2</v>
      </c>
      <c r="H51" s="6">
        <f t="shared" si="1"/>
        <v>2.8606939523040963E-2</v>
      </c>
      <c r="I51" s="7">
        <f t="shared" si="2"/>
        <v>-1.0271303588671001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7.4373006167968658E-2</v>
      </c>
      <c r="E52" s="6">
        <f>'Plate 2'!N59</f>
        <v>5.3705139190764764E-2</v>
      </c>
      <c r="F52" s="6">
        <f>'Plate 3'!N59</f>
        <v>0.10537480663377452</v>
      </c>
      <c r="G52" s="6">
        <f t="shared" si="0"/>
        <v>7.7817650664169305E-2</v>
      </c>
      <c r="H52" s="6">
        <f t="shared" si="1"/>
        <v>2.6006495634681531E-2</v>
      </c>
      <c r="I52" s="7">
        <f t="shared" si="2"/>
        <v>3.1127060265667721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0.6925301184861582</v>
      </c>
      <c r="E53" s="6">
        <f>'Plate 2'!N60</f>
        <v>0.7028640519747601</v>
      </c>
      <c r="F53" s="6">
        <f>'Plate 3'!N60</f>
        <v>0.70756129446957916</v>
      </c>
      <c r="G53" s="6">
        <f t="shared" si="0"/>
        <v>0.70098515497683245</v>
      </c>
      <c r="H53" s="6">
        <f t="shared" si="1"/>
        <v>7.6897173750248345E-3</v>
      </c>
      <c r="I53" s="7">
        <f t="shared" si="2"/>
        <v>28.039406199073298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7.9333294242497523</v>
      </c>
      <c r="E54" s="6">
        <f>'Plate 2'!N61</f>
        <v>7.9906357826865451</v>
      </c>
      <c r="F54" s="6">
        <f>'Plate 3'!N61</f>
        <v>7.5716417521486852</v>
      </c>
      <c r="G54" s="6">
        <f t="shared" si="0"/>
        <v>7.8318689863616617</v>
      </c>
      <c r="H54" s="6">
        <f t="shared" si="1"/>
        <v>0.2271776061783439</v>
      </c>
      <c r="I54" s="7">
        <f t="shared" si="2"/>
        <v>313.27475945446645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23.947168537586926</v>
      </c>
      <c r="E55" s="6">
        <f>'Plate 2'!N62</f>
        <v>25.20462035344999</v>
      </c>
      <c r="F55" s="6">
        <f>'Plate 3'!N62</f>
        <v>24.30556813994162</v>
      </c>
      <c r="G55" s="6">
        <f t="shared" si="0"/>
        <v>24.485785676992844</v>
      </c>
      <c r="H55" s="6">
        <f t="shared" si="1"/>
        <v>0.64780787105432458</v>
      </c>
      <c r="I55" s="7">
        <f t="shared" si="2"/>
        <v>979.43142707971379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25.11584247029791</v>
      </c>
      <c r="E56" s="6">
        <f>'Plate 2'!N63</f>
        <v>23.92884929185713</v>
      </c>
      <c r="F56" s="6">
        <f>'Plate 3'!N63</f>
        <v>22.577452626097685</v>
      </c>
      <c r="G56" s="6">
        <f t="shared" si="0"/>
        <v>23.874048129417574</v>
      </c>
      <c r="H56" s="6">
        <f t="shared" si="1"/>
        <v>1.2700819366632434</v>
      </c>
      <c r="I56" s="7">
        <f t="shared" si="2"/>
        <v>954.96192517670295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14.400023166867165</v>
      </c>
      <c r="E57" s="6">
        <f>'Plate 2'!N64</f>
        <v>14.408008479108357</v>
      </c>
      <c r="F57" s="6">
        <f>'Plate 3'!N64</f>
        <v>13.473257222639363</v>
      </c>
      <c r="G57" s="6">
        <f t="shared" si="0"/>
        <v>14.093762956204962</v>
      </c>
      <c r="H57" s="6">
        <f t="shared" si="1"/>
        <v>0.53738856086051312</v>
      </c>
      <c r="I57" s="7">
        <f t="shared" si="2"/>
        <v>563.75051824819843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7.415693301320692</v>
      </c>
      <c r="E58" s="6">
        <f>'Plate 2'!N65</f>
        <v>6.7111069270978314</v>
      </c>
      <c r="F58" s="6">
        <f>'Plate 3'!N65</f>
        <v>6.0797975357941487</v>
      </c>
      <c r="G58" s="6">
        <f t="shared" si="0"/>
        <v>6.7355325880708916</v>
      </c>
      <c r="H58" s="6">
        <f t="shared" si="1"/>
        <v>0.66828274986970559</v>
      </c>
      <c r="I58" s="7">
        <f t="shared" si="2"/>
        <v>269.42130352283567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2.6489316175783006</v>
      </c>
      <c r="E59" s="6">
        <f>'Plate 2'!N66</f>
        <v>2.6475224448298551</v>
      </c>
      <c r="F59" s="6">
        <f>'Plate 3'!N66</f>
        <v>2.5512289736860638</v>
      </c>
      <c r="G59" s="6">
        <f t="shared" si="0"/>
        <v>2.6158943453647399</v>
      </c>
      <c r="H59" s="6">
        <f t="shared" si="1"/>
        <v>5.6006286814202631E-2</v>
      </c>
      <c r="I59" s="7">
        <f t="shared" si="2"/>
        <v>104.6357738145896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1.6009768169841661</v>
      </c>
      <c r="E60" s="6">
        <f>'Plate 2'!N67</f>
        <v>1.7207565006020524</v>
      </c>
      <c r="F60" s="6">
        <f>'Plate 3'!N67</f>
        <v>1.6892849758867645</v>
      </c>
      <c r="G60" s="6">
        <f t="shared" si="0"/>
        <v>1.6703394311576609</v>
      </c>
      <c r="H60" s="6">
        <f t="shared" si="1"/>
        <v>6.2096645647829372E-2</v>
      </c>
      <c r="I60" s="7">
        <f t="shared" si="2"/>
        <v>66.813577246306437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0.91752803398799154</v>
      </c>
      <c r="E61" s="6">
        <f>'Plate 2'!N68</f>
        <v>0.91658858548902777</v>
      </c>
      <c r="F61" s="6">
        <f>'Plate 3'!N68</f>
        <v>0.90625465200042576</v>
      </c>
      <c r="G61" s="6">
        <f t="shared" si="0"/>
        <v>0.91345709049248169</v>
      </c>
      <c r="H61" s="6">
        <f t="shared" si="1"/>
        <v>6.2551563565140392E-3</v>
      </c>
      <c r="I61" s="7">
        <f t="shared" si="2"/>
        <v>36.538283619699271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0.3486919678654023</v>
      </c>
      <c r="E62" s="6">
        <f>'Plate 2'!N69</f>
        <v>0.35808645285504043</v>
      </c>
      <c r="F62" s="6">
        <f>'Plate 3'!N69</f>
        <v>0.36513231659726902</v>
      </c>
      <c r="G62" s="6">
        <f t="shared" si="0"/>
        <v>0.35730357910590388</v>
      </c>
      <c r="H62" s="6">
        <f t="shared" si="1"/>
        <v>8.2480867530999747E-3</v>
      </c>
      <c r="I62" s="7">
        <f t="shared" si="2"/>
        <v>14.292143164236155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0.17066647731175957</v>
      </c>
      <c r="E63" s="6">
        <f>'Plate 2'!N70</f>
        <v>0.14577109208921851</v>
      </c>
      <c r="F63" s="6">
        <f>'Plate 3'!N70</f>
        <v>0.18334903204777106</v>
      </c>
      <c r="G63" s="6">
        <f t="shared" si="0"/>
        <v>0.16659553381624972</v>
      </c>
      <c r="H63" s="6">
        <f t="shared" si="1"/>
        <v>1.9116872876855946E-2</v>
      </c>
      <c r="I63" s="7">
        <f t="shared" si="2"/>
        <v>6.6638213526499888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0.22280586900425126</v>
      </c>
      <c r="E64" s="6">
        <f>'Plate 2'!N71</f>
        <v>0.23407925099181701</v>
      </c>
      <c r="F64" s="6">
        <f>'Plate 3'!N71</f>
        <v>0.25192877247212947</v>
      </c>
      <c r="G64" s="6">
        <f t="shared" si="0"/>
        <v>0.23627129748939923</v>
      </c>
      <c r="H64" s="6">
        <f t="shared" si="1"/>
        <v>1.4684674919299716E-2</v>
      </c>
      <c r="I64" s="7">
        <f t="shared" si="2"/>
        <v>9.4508518995759694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0.19744075953222828</v>
      </c>
      <c r="E65" s="6">
        <f>'Plate 2'!N72</f>
        <v>0.18381875629725297</v>
      </c>
      <c r="F65" s="6">
        <f>'Plate 3'!N72</f>
        <v>0.22139669625580552</v>
      </c>
      <c r="G65" s="6">
        <f t="shared" si="0"/>
        <v>0.20088540402842892</v>
      </c>
      <c r="H65" s="6">
        <f t="shared" si="1"/>
        <v>1.9024315353280107E-2</v>
      </c>
      <c r="I65" s="7">
        <f t="shared" si="2"/>
        <v>8.0354161611371566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0.11617846437185839</v>
      </c>
      <c r="E66" s="6">
        <f>'Plate 2'!N73</f>
        <v>0.1039656338853288</v>
      </c>
      <c r="F66" s="6">
        <f>'Plate 3'!N73</f>
        <v>0.14624081633870042</v>
      </c>
      <c r="G66" s="6">
        <f t="shared" si="0"/>
        <v>0.12212830486529587</v>
      </c>
      <c r="H66" s="6">
        <f t="shared" si="1"/>
        <v>2.1756567153148804E-2</v>
      </c>
      <c r="I66" s="7">
        <f t="shared" si="2"/>
        <v>4.8851321946118347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-1.1116807237738393E-2</v>
      </c>
      <c r="E67" s="6">
        <f>'Plate 2'!N74</f>
        <v>-2.8026880219087041E-2</v>
      </c>
      <c r="F67" s="6">
        <f>'Plate 3'!N74</f>
        <v>1.9415268978585556E-2</v>
      </c>
      <c r="G67" s="6">
        <f t="shared" ref="G67:G73" si="3">AVERAGE(D67:F67)</f>
        <v>-6.5761394927466264E-3</v>
      </c>
      <c r="H67" s="6">
        <f t="shared" ref="H67:H73" si="4">STDEV(D67:F67)</f>
        <v>2.4044804590625458E-2</v>
      </c>
      <c r="I67" s="7">
        <f t="shared" ref="I67:I89" si="5">G67*40</f>
        <v>-0.26304557970986508</v>
      </c>
      <c r="J67">
        <f>SUM(I46:I67)</f>
        <v>3352.879166821866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-4.1179159204580436E-2</v>
      </c>
      <c r="E68">
        <f>'Plate 2'!N75</f>
        <v>-6.0907577682820527E-2</v>
      </c>
      <c r="F68">
        <f>'Plate 3'!N75</f>
        <v>-1.1586531487220299E-2</v>
      </c>
      <c r="G68">
        <f t="shared" si="3"/>
        <v>-3.7891089458207093E-2</v>
      </c>
      <c r="H68">
        <f t="shared" si="4"/>
        <v>2.4824382196741459E-2</v>
      </c>
      <c r="I68" s="7">
        <f t="shared" si="5"/>
        <v>-1.5156435783282838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-6.6544268676603402E-2</v>
      </c>
      <c r="E69">
        <f>'Plate 2'!N76</f>
        <v>-8.4393790156915865E-2</v>
      </c>
      <c r="F69">
        <f>'Plate 3'!N76</f>
        <v>-3.2724122713906109E-2</v>
      </c>
      <c r="G69">
        <f t="shared" si="3"/>
        <v>-6.1220727182475121E-2</v>
      </c>
      <c r="H69">
        <f t="shared" si="4"/>
        <v>2.6242974373107651E-2</v>
      </c>
      <c r="I69" s="7">
        <f t="shared" si="5"/>
        <v>-2.4488290872990048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-6.6544268676603402E-2</v>
      </c>
      <c r="E70">
        <f>'Plate 2'!N77</f>
        <v>-7.9226823412614888E-2</v>
      </c>
      <c r="F70">
        <f>'Plate 3'!N77</f>
        <v>-3.3193846963388014E-2</v>
      </c>
      <c r="G70">
        <f t="shared" si="3"/>
        <v>-5.9654979684202102E-2</v>
      </c>
      <c r="H70">
        <f t="shared" si="4"/>
        <v>2.3777204573065053E-2</v>
      </c>
      <c r="I70" s="7">
        <f t="shared" si="5"/>
        <v>-2.3861991873680841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-5.668005943748336E-2</v>
      </c>
      <c r="E71">
        <f>'Plate 2'!N78</f>
        <v>-7.3120408169350101E-2</v>
      </c>
      <c r="F71">
        <f>'Plate 3'!N78</f>
        <v>-2.7557155969605136E-2</v>
      </c>
      <c r="G71">
        <f t="shared" si="3"/>
        <v>-5.24525411921462E-2</v>
      </c>
      <c r="H71">
        <f t="shared" si="4"/>
        <v>2.3073933792060349E-2</v>
      </c>
      <c r="I71" s="7">
        <f t="shared" si="5"/>
        <v>-2.0981016476858478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-1.9571843728412718E-2</v>
      </c>
      <c r="E72">
        <f>'Plate 2'!N79</f>
        <v>-3.6951640959243269E-2</v>
      </c>
      <c r="F72">
        <f>'Plate 3'!N79</f>
        <v>1.0020783988947419E-2</v>
      </c>
      <c r="G72">
        <f t="shared" si="3"/>
        <v>-1.5500900232902856E-2</v>
      </c>
      <c r="H72">
        <f t="shared" si="4"/>
        <v>2.3749349719225522E-2</v>
      </c>
      <c r="I72" s="7">
        <f t="shared" si="5"/>
        <v>-0.62003600931611424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2.0354717477550012E-3</v>
      </c>
      <c r="E73">
        <f>'Plate 2'!N80</f>
        <v>-1.5344325483075554E-2</v>
      </c>
      <c r="F73">
        <f>'Plate 3'!N80</f>
        <v>2.5991408471332255E-2</v>
      </c>
      <c r="G73">
        <f t="shared" si="3"/>
        <v>4.2275182453372336E-3</v>
      </c>
      <c r="H73">
        <f t="shared" si="4"/>
        <v>2.0754867532052995E-2</v>
      </c>
      <c r="I73" s="7">
        <f t="shared" si="5"/>
        <v>0.16910072981348934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0.13590688285009847</v>
      </c>
      <c r="E74">
        <f>'Plate 2'!N81</f>
        <v>0.1171179128708222</v>
      </c>
      <c r="F74">
        <f>'Plate 3'!N81</f>
        <v>0.15704447407678429</v>
      </c>
      <c r="G74">
        <f t="shared" ref="G74:G89" si="6">AVERAGE(D74:F74)</f>
        <v>0.13668975659923499</v>
      </c>
      <c r="H74">
        <f t="shared" ref="H74:H89" si="7">STDEV(D74:F74)</f>
        <v>1.9974790134408803E-2</v>
      </c>
      <c r="I74" s="7">
        <f t="shared" si="5"/>
        <v>5.4675902639693996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0.95275735269913453</v>
      </c>
      <c r="E75">
        <f>'Plate 2'!N82</f>
        <v>0.93115003722296685</v>
      </c>
      <c r="F75">
        <f>'Plate 3'!N82</f>
        <v>0.92175555223332872</v>
      </c>
      <c r="G75">
        <f t="shared" si="6"/>
        <v>0.9352209807184767</v>
      </c>
      <c r="H75">
        <f t="shared" si="7"/>
        <v>1.5896771487888185E-2</v>
      </c>
      <c r="I75" s="7">
        <f t="shared" si="5"/>
        <v>37.408839228739069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7.4387097895453058</v>
      </c>
      <c r="E76">
        <f>'Plate 2'!N83</f>
        <v>7.4969555964810617</v>
      </c>
      <c r="F76">
        <f>'Plate 3'!N83</f>
        <v>7.0699762537020083</v>
      </c>
      <c r="G76">
        <f t="shared" si="6"/>
        <v>7.3352138799094595</v>
      </c>
      <c r="H76">
        <f t="shared" si="7"/>
        <v>0.23154134031209561</v>
      </c>
      <c r="I76" s="7">
        <f t="shared" si="5"/>
        <v>293.40855519637836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23.127029997991514</v>
      </c>
      <c r="E77">
        <f>'Plate 2'!N84</f>
        <v>23.500460776329632</v>
      </c>
      <c r="F77">
        <f>'Plate 3'!N84</f>
        <v>21.821196584431814</v>
      </c>
      <c r="G77">
        <f t="shared" si="6"/>
        <v>22.816229119584321</v>
      </c>
      <c r="H77">
        <f t="shared" si="7"/>
        <v>0.88171987958850673</v>
      </c>
      <c r="I77" s="7">
        <f t="shared" si="5"/>
        <v>912.64916478337284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23.23694547237028</v>
      </c>
      <c r="E78">
        <f>'Plate 2'!N85</f>
        <v>23.786522844264113</v>
      </c>
      <c r="F78">
        <f>'Plate 3'!N85</f>
        <v>22.045255051434683</v>
      </c>
      <c r="G78">
        <f t="shared" si="6"/>
        <v>23.022907789356356</v>
      </c>
      <c r="H78">
        <f t="shared" si="7"/>
        <v>0.89014744784150457</v>
      </c>
      <c r="I78" s="7">
        <f t="shared" si="5"/>
        <v>920.91631157425422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15.370003742047302</v>
      </c>
      <c r="E79">
        <f>'Plate 2'!N86</f>
        <v>15.762223490364697</v>
      </c>
      <c r="F79">
        <f>'Plate 3'!N86</f>
        <v>14.540470717462256</v>
      </c>
      <c r="G79">
        <f t="shared" si="6"/>
        <v>15.224232649958084</v>
      </c>
      <c r="H79">
        <f t="shared" si="7"/>
        <v>0.62378431207458496</v>
      </c>
      <c r="I79" s="7">
        <f t="shared" si="5"/>
        <v>608.96930599832342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7.2832310629667942</v>
      </c>
      <c r="E80">
        <f>'Plate 2'!N87</f>
        <v>7.4579684837740636</v>
      </c>
      <c r="F80">
        <f>'Plate 3'!N87</f>
        <v>7.0342772107413838</v>
      </c>
      <c r="G80">
        <f t="shared" si="6"/>
        <v>7.2584922524940803</v>
      </c>
      <c r="H80">
        <f t="shared" si="7"/>
        <v>0.21292623198825655</v>
      </c>
      <c r="I80" s="7">
        <f t="shared" si="5"/>
        <v>290.33969009976323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2.7541498494622476</v>
      </c>
      <c r="E81">
        <f>'Plate 2'!N88</f>
        <v>2.8119259321485224</v>
      </c>
      <c r="F81">
        <f>'Plate 3'!N88</f>
        <v>2.6691297603060224</v>
      </c>
      <c r="G81">
        <f t="shared" si="6"/>
        <v>2.7450685139722641</v>
      </c>
      <c r="H81">
        <f t="shared" si="7"/>
        <v>7.1829935708793577E-2</v>
      </c>
      <c r="I81" s="7">
        <f t="shared" si="5"/>
        <v>109.80274055889056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1.4802576848673161</v>
      </c>
      <c r="E82">
        <f>'Plate 2'!N89</f>
        <v>1.5018650003434837</v>
      </c>
      <c r="F82">
        <f>'Plate 3'!N89</f>
        <v>1.4248302234284511</v>
      </c>
      <c r="G82">
        <f t="shared" si="6"/>
        <v>1.4689843028797502</v>
      </c>
      <c r="H82">
        <f t="shared" si="7"/>
        <v>3.973545104394046E-2</v>
      </c>
      <c r="I82" s="7">
        <f t="shared" si="5"/>
        <v>58.759372115190011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0.68689342749237525</v>
      </c>
      <c r="E83">
        <f>'Plate 2'!N90</f>
        <v>0.70427322472320586</v>
      </c>
      <c r="F83">
        <f>'Plate 3'!N90</f>
        <v>0.68125673649859242</v>
      </c>
      <c r="G83">
        <f t="shared" si="6"/>
        <v>0.69080779623805777</v>
      </c>
      <c r="H83">
        <f t="shared" si="7"/>
        <v>1.1997141099292149E-2</v>
      </c>
      <c r="I83" s="7">
        <f t="shared" si="5"/>
        <v>27.63231184952231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0.33882775862628223</v>
      </c>
      <c r="E84">
        <f>'Plate 2'!N91</f>
        <v>0.33741858587783652</v>
      </c>
      <c r="F84">
        <f>'Plate 3'!N91</f>
        <v>0.3486919678654023</v>
      </c>
      <c r="G84">
        <f t="shared" si="6"/>
        <v>0.3416461041231737</v>
      </c>
      <c r="H84">
        <f t="shared" si="7"/>
        <v>6.1424416044663695E-3</v>
      </c>
      <c r="I84" s="7">
        <f t="shared" si="5"/>
        <v>13.665844164926948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0.17630316830554246</v>
      </c>
      <c r="E85">
        <f>'Plate 2'!N92</f>
        <v>0.16362061356953098</v>
      </c>
      <c r="F85">
        <f>'Plate 3'!N92</f>
        <v>0.19368296553637301</v>
      </c>
      <c r="G85">
        <f t="shared" si="6"/>
        <v>0.17786891580381547</v>
      </c>
      <c r="H85">
        <f t="shared" si="7"/>
        <v>1.5092214064405328E-2</v>
      </c>
      <c r="I85" s="7">
        <f t="shared" si="5"/>
        <v>7.114756632152619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0.24629208147834658</v>
      </c>
      <c r="E86">
        <f>'Plate 2'!N93</f>
        <v>0.24065539048456372</v>
      </c>
      <c r="F86">
        <f>'Plate 3'!N93</f>
        <v>0.26367187870917713</v>
      </c>
      <c r="G86">
        <f t="shared" si="6"/>
        <v>0.25020645022402915</v>
      </c>
      <c r="H86">
        <f t="shared" si="7"/>
        <v>1.1997141099292128E-2</v>
      </c>
      <c r="I86" s="7">
        <f t="shared" si="5"/>
        <v>10.008258008961166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0.18710682604362633</v>
      </c>
      <c r="E87">
        <f>'Plate 2'!N94</f>
        <v>0.17348482280865102</v>
      </c>
      <c r="F87">
        <f>'Plate 3'!N94</f>
        <v>0.20448662327445688</v>
      </c>
      <c r="G87">
        <f t="shared" si="6"/>
        <v>0.18835942404224473</v>
      </c>
      <c r="H87">
        <f t="shared" si="7"/>
        <v>1.5538811387619623E-2</v>
      </c>
      <c r="I87" s="7">
        <f t="shared" si="5"/>
        <v>7.5343769616897891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2.7400581219777974E-2</v>
      </c>
      <c r="E88">
        <f>'Plate 2'!N95</f>
        <v>1.5657474982730301E-2</v>
      </c>
      <c r="F88">
        <f>'Plate 3'!N95</f>
        <v>5.3705139190764764E-2</v>
      </c>
      <c r="G88">
        <f t="shared" si="6"/>
        <v>3.2254398464424343E-2</v>
      </c>
      <c r="H88">
        <f t="shared" si="7"/>
        <v>1.9482706288017505E-2</v>
      </c>
      <c r="I88" s="7">
        <f t="shared" si="5"/>
        <v>1.2901759385769738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1.424830223428458E-2</v>
      </c>
      <c r="E89">
        <f>'Plate 2'!N96</f>
        <v>2.4582235722886533E-2</v>
      </c>
      <c r="F89">
        <f>'Plate 3'!N96</f>
        <v>4.0552860205271365E-2</v>
      </c>
      <c r="G89">
        <f t="shared" si="6"/>
        <v>2.6461132720814157E-2</v>
      </c>
      <c r="H89">
        <f t="shared" si="7"/>
        <v>1.3252551941375956E-2</v>
      </c>
      <c r="I89" s="7">
        <f t="shared" si="5"/>
        <v>1.0584453088325663</v>
      </c>
      <c r="J89">
        <f>SUM(I68:I89)</f>
        <v>3297.1260299033593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2023-02-28T22:51:20Z</dcterms:modified>
</cp:coreProperties>
</file>