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EDF0E483-5460-4A42-B9BA-FF159C9C2A6A}" xr6:coauthVersionLast="47" xr6:coauthVersionMax="47" xr10:uidLastSave="{00000000-0000-0000-0000-000000000000}"/>
  <bookViews>
    <workbookView xWindow="-110" yWindow="-21710" windowWidth="38620" windowHeight="211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3" l="1"/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40" i="6" l="1"/>
  <c r="O32" i="6"/>
  <c r="O24" i="6"/>
  <c r="O16" i="6"/>
  <c r="I16" i="6"/>
  <c r="O25" i="6"/>
  <c r="O47" i="6"/>
  <c r="O94" i="6"/>
  <c r="O86" i="6"/>
  <c r="O23" i="6"/>
  <c r="O74" i="6"/>
  <c r="O65" i="6"/>
  <c r="O71" i="6"/>
  <c r="O90" i="6"/>
  <c r="O10" i="6"/>
  <c r="O81" i="6"/>
  <c r="O33" i="6"/>
  <c r="O89" i="6"/>
  <c r="O82" i="6"/>
  <c r="O91" i="6"/>
  <c r="O83" i="6"/>
  <c r="O51" i="5"/>
  <c r="O82" i="5"/>
  <c r="O74" i="5"/>
  <c r="O18" i="5"/>
  <c r="O10" i="5"/>
  <c r="O75" i="5"/>
  <c r="O57" i="5"/>
  <c r="O64" i="5"/>
  <c r="O48" i="5"/>
  <c r="O95" i="5"/>
  <c r="O87" i="5"/>
  <c r="O71" i="5"/>
  <c r="O63" i="5"/>
  <c r="O59" i="5"/>
  <c r="O89" i="5"/>
  <c r="O41" i="5"/>
  <c r="O91" i="5"/>
  <c r="O73" i="5"/>
  <c r="O33" i="5"/>
  <c r="O72" i="5"/>
  <c r="O94" i="5"/>
  <c r="O62" i="5"/>
  <c r="E47" i="3"/>
  <c r="O22" i="5"/>
  <c r="O14" i="5"/>
  <c r="O65" i="5"/>
  <c r="O17" i="5"/>
  <c r="E62" i="3"/>
  <c r="O37" i="5"/>
  <c r="O13" i="5"/>
  <c r="O68" i="5"/>
  <c r="O60" i="5"/>
  <c r="O52" i="5"/>
  <c r="O44" i="5"/>
  <c r="E29" i="3"/>
  <c r="O20" i="5"/>
  <c r="O21" i="5"/>
  <c r="O83" i="5"/>
  <c r="O79" i="5"/>
  <c r="O67" i="5"/>
  <c r="O55" i="5"/>
  <c r="O47" i="5"/>
  <c r="O43" i="5"/>
  <c r="O39" i="5"/>
  <c r="O35" i="5"/>
  <c r="O31" i="5"/>
  <c r="O27" i="5"/>
  <c r="O23" i="5"/>
  <c r="O19" i="5"/>
  <c r="O15" i="5"/>
  <c r="O11" i="5"/>
  <c r="I16" i="1"/>
  <c r="O89" i="1" s="1"/>
  <c r="O90" i="5"/>
  <c r="O86" i="5"/>
  <c r="O78" i="5"/>
  <c r="O70" i="5"/>
  <c r="O66" i="5"/>
  <c r="O58" i="5"/>
  <c r="O50" i="5"/>
  <c r="O46" i="5"/>
  <c r="O42" i="5"/>
  <c r="O38" i="5"/>
  <c r="O34" i="5"/>
  <c r="O30" i="5"/>
  <c r="O26" i="5"/>
  <c r="O93" i="5"/>
  <c r="O81" i="5"/>
  <c r="O77" i="5"/>
  <c r="O61" i="5"/>
  <c r="O53" i="5"/>
  <c r="O49" i="5"/>
  <c r="O45" i="5"/>
  <c r="O29" i="5"/>
  <c r="O25" i="5"/>
  <c r="O85" i="5"/>
  <c r="O9" i="5"/>
  <c r="O96" i="5"/>
  <c r="O92" i="5"/>
  <c r="O88" i="5"/>
  <c r="O84" i="5"/>
  <c r="O80" i="5"/>
  <c r="O76" i="5"/>
  <c r="O56" i="5"/>
  <c r="O40" i="5"/>
  <c r="O32" i="5"/>
  <c r="O28" i="5"/>
  <c r="O24" i="5"/>
  <c r="O16" i="5"/>
  <c r="O12" i="5"/>
  <c r="G9" i="6"/>
  <c r="E77" i="3"/>
  <c r="E25" i="3"/>
  <c r="E2" i="3"/>
  <c r="E48" i="3"/>
  <c r="E40" i="3"/>
  <c r="E32" i="3"/>
  <c r="E24" i="3"/>
  <c r="F18" i="3"/>
  <c r="E52" i="3"/>
  <c r="E8" i="3"/>
  <c r="G10" i="1"/>
  <c r="G10" i="6" s="1"/>
  <c r="E17" i="3"/>
  <c r="E78" i="3"/>
  <c r="E53" i="3"/>
  <c r="E39" i="3"/>
  <c r="E38" i="3"/>
  <c r="E54" i="3"/>
  <c r="E57" i="3"/>
  <c r="E7" i="3"/>
  <c r="F87" i="3"/>
  <c r="E71" i="3"/>
  <c r="E43" i="3"/>
  <c r="E75" i="3"/>
  <c r="O42" i="6" l="1"/>
  <c r="F35" i="3"/>
  <c r="F26" i="3"/>
  <c r="F58" i="3"/>
  <c r="O13" i="6"/>
  <c r="O18" i="6"/>
  <c r="O41" i="6"/>
  <c r="O64" i="6"/>
  <c r="F76" i="3"/>
  <c r="F25" i="3"/>
  <c r="O36" i="6"/>
  <c r="O22" i="6"/>
  <c r="O80" i="6"/>
  <c r="O12" i="6"/>
  <c r="O44" i="6"/>
  <c r="O88" i="6"/>
  <c r="F79" i="3"/>
  <c r="F40" i="3"/>
  <c r="O52" i="6"/>
  <c r="O46" i="6"/>
  <c r="F64" i="3"/>
  <c r="O68" i="6"/>
  <c r="O58" i="6"/>
  <c r="F74" i="3"/>
  <c r="F67" i="3"/>
  <c r="F83" i="3"/>
  <c r="F82" i="3"/>
  <c r="F84" i="3"/>
  <c r="O17" i="6"/>
  <c r="O78" i="6"/>
  <c r="O26" i="6"/>
  <c r="E30" i="3"/>
  <c r="O54" i="5"/>
  <c r="O36" i="5"/>
  <c r="O69" i="5"/>
  <c r="E11" i="3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D2" i="3"/>
  <c r="D61" i="3"/>
  <c r="D22" i="3"/>
  <c r="F5" i="3"/>
  <c r="F75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39" i="3"/>
  <c r="F37" i="3"/>
  <c r="F61" i="3"/>
  <c r="E88" i="3"/>
  <c r="E49" i="3"/>
  <c r="D25" i="3"/>
  <c r="G11" i="1"/>
  <c r="G11" i="5" s="1"/>
  <c r="G10" i="5"/>
  <c r="D7" i="3"/>
  <c r="D63" i="3"/>
  <c r="F3" i="3"/>
  <c r="F19" i="3"/>
  <c r="F57" i="3"/>
  <c r="E72" i="3"/>
  <c r="E6" i="3"/>
  <c r="E10" i="3"/>
  <c r="E20" i="3"/>
  <c r="E56" i="3"/>
  <c r="E76" i="3"/>
  <c r="F81" i="3"/>
  <c r="F6" i="3"/>
  <c r="E14" i="3"/>
  <c r="F45" i="3"/>
  <c r="D30" i="3"/>
  <c r="D11" i="3"/>
  <c r="D27" i="3"/>
  <c r="D35" i="3"/>
  <c r="F9" i="3"/>
  <c r="E36" i="3"/>
  <c r="E64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F71" i="3" l="1"/>
  <c r="O95" i="6"/>
  <c r="F88" i="3"/>
  <c r="O20" i="6"/>
  <c r="F13" i="3"/>
  <c r="O38" i="6"/>
  <c r="F31" i="3"/>
  <c r="O45" i="6"/>
  <c r="F38" i="3"/>
  <c r="O56" i="6"/>
  <c r="F49" i="3"/>
  <c r="O96" i="6"/>
  <c r="F89" i="3"/>
  <c r="O31" i="6"/>
  <c r="F24" i="3"/>
  <c r="O49" i="6"/>
  <c r="F42" i="3"/>
  <c r="O66" i="6"/>
  <c r="F59" i="3"/>
  <c r="O19" i="6"/>
  <c r="F12" i="3"/>
  <c r="O93" i="6"/>
  <c r="F86" i="3"/>
  <c r="G86" i="3" s="1"/>
  <c r="I86" i="3" s="1"/>
  <c r="O77" i="6"/>
  <c r="F70" i="3"/>
  <c r="O72" i="6"/>
  <c r="F65" i="3"/>
  <c r="O48" i="6"/>
  <c r="F41" i="3"/>
  <c r="O61" i="6"/>
  <c r="F54" i="3"/>
  <c r="O55" i="6"/>
  <c r="F48" i="3"/>
  <c r="O50" i="6"/>
  <c r="F43" i="3"/>
  <c r="O92" i="6"/>
  <c r="F85" i="3"/>
  <c r="O35" i="6"/>
  <c r="F28" i="3"/>
  <c r="F73" i="3"/>
  <c r="F34" i="3"/>
  <c r="O67" i="6"/>
  <c r="F60" i="3"/>
  <c r="H60" i="3" s="1"/>
  <c r="O51" i="6"/>
  <c r="F44" i="3"/>
  <c r="O14" i="6"/>
  <c r="F7" i="3"/>
  <c r="H7" i="3" s="1"/>
  <c r="O79" i="6"/>
  <c r="F72" i="3"/>
  <c r="G48" i="3"/>
  <c r="I48" i="3" s="1"/>
  <c r="O29" i="6"/>
  <c r="F22" i="3"/>
  <c r="H22" i="3" s="1"/>
  <c r="O70" i="6"/>
  <c r="F63" i="3"/>
  <c r="H63" i="3" s="1"/>
  <c r="O21" i="6"/>
  <c r="F14" i="3"/>
  <c r="H14" i="3" s="1"/>
  <c r="F29" i="3"/>
  <c r="O84" i="6"/>
  <c r="F77" i="3"/>
  <c r="F15" i="3"/>
  <c r="F51" i="3"/>
  <c r="O87" i="6"/>
  <c r="F80" i="3"/>
  <c r="O37" i="6"/>
  <c r="F30" i="3"/>
  <c r="O43" i="6"/>
  <c r="F36" i="3"/>
  <c r="O15" i="6"/>
  <c r="F8" i="3"/>
  <c r="F10" i="3"/>
  <c r="O9" i="6"/>
  <c r="F2" i="3"/>
  <c r="O57" i="6"/>
  <c r="F50" i="3"/>
  <c r="O30" i="6"/>
  <c r="F23" i="3"/>
  <c r="O34" i="6"/>
  <c r="F27" i="3"/>
  <c r="H27" i="3" s="1"/>
  <c r="O62" i="6"/>
  <c r="F55" i="3"/>
  <c r="O73" i="6"/>
  <c r="F66" i="3"/>
  <c r="O53" i="6"/>
  <c r="F46" i="3"/>
  <c r="O11" i="6"/>
  <c r="F4" i="3"/>
  <c r="G4" i="3" s="1"/>
  <c r="I4" i="3" s="1"/>
  <c r="O54" i="6"/>
  <c r="F47" i="3"/>
  <c r="O28" i="6"/>
  <c r="F21" i="3"/>
  <c r="O85" i="6"/>
  <c r="F78" i="3"/>
  <c r="O63" i="6"/>
  <c r="F56" i="3"/>
  <c r="O75" i="6"/>
  <c r="F68" i="3"/>
  <c r="O76" i="6"/>
  <c r="F69" i="3"/>
  <c r="O69" i="6"/>
  <c r="F62" i="3"/>
  <c r="O27" i="6"/>
  <c r="F20" i="3"/>
  <c r="H2" i="3"/>
  <c r="O59" i="6"/>
  <c r="F52" i="3"/>
  <c r="O60" i="6"/>
  <c r="F53" i="3"/>
  <c r="O39" i="6"/>
  <c r="F32" i="3"/>
  <c r="D15" i="3"/>
  <c r="G15" i="3" s="1"/>
  <c r="I15" i="3" s="1"/>
  <c r="D79" i="3"/>
  <c r="H79" i="3" s="1"/>
  <c r="D19" i="3"/>
  <c r="G19" i="3" s="1"/>
  <c r="I19" i="3" s="1"/>
  <c r="D31" i="3"/>
  <c r="D6" i="3"/>
  <c r="H6" i="3" s="1"/>
  <c r="D51" i="3"/>
  <c r="D86" i="3"/>
  <c r="D14" i="3"/>
  <c r="D43" i="3"/>
  <c r="H43" i="3" s="1"/>
  <c r="D53" i="3"/>
  <c r="D34" i="3"/>
  <c r="H34" i="3" s="1"/>
  <c r="D78" i="3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D8" i="3"/>
  <c r="G82" i="3"/>
  <c r="I82" i="3" s="1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D49" i="3"/>
  <c r="H49" i="3" s="1"/>
  <c r="O83" i="1"/>
  <c r="D76" i="3"/>
  <c r="G76" i="3" s="1"/>
  <c r="I76" i="3" s="1"/>
  <c r="D18" i="3"/>
  <c r="G18" i="3" s="1"/>
  <c r="I18" i="3" s="1"/>
  <c r="D68" i="3"/>
  <c r="D40" i="3"/>
  <c r="D89" i="3"/>
  <c r="O96" i="1"/>
  <c r="D3" i="3"/>
  <c r="G3" i="3" s="1"/>
  <c r="I3" i="3" s="1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D24" i="3"/>
  <c r="O31" i="1"/>
  <c r="D20" i="3"/>
  <c r="D33" i="3"/>
  <c r="G33" i="3" s="1"/>
  <c r="I33" i="3" s="1"/>
  <c r="O80" i="1"/>
  <c r="D73" i="3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G44" i="3" s="1"/>
  <c r="I44" i="3" s="1"/>
  <c r="D88" i="3"/>
  <c r="G88" i="3" s="1"/>
  <c r="I88" i="3" s="1"/>
  <c r="O95" i="1"/>
  <c r="D28" i="3"/>
  <c r="O35" i="1"/>
  <c r="D83" i="3"/>
  <c r="G83" i="3" s="1"/>
  <c r="I83" i="3" s="1"/>
  <c r="D55" i="3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O87" i="1"/>
  <c r="O63" i="1"/>
  <c r="D56" i="3"/>
  <c r="O61" i="1"/>
  <c r="D54" i="3"/>
  <c r="G2" i="3"/>
  <c r="I2" i="3" s="1"/>
  <c r="I45" i="3"/>
  <c r="G12" i="1"/>
  <c r="G13" i="1" s="1"/>
  <c r="H61" i="3"/>
  <c r="G61" i="3"/>
  <c r="I61" i="3" s="1"/>
  <c r="G11" i="6"/>
  <c r="H82" i="3"/>
  <c r="H12" i="3"/>
  <c r="H35" i="3"/>
  <c r="H37" i="3"/>
  <c r="H15" i="3"/>
  <c r="G12" i="3"/>
  <c r="I12" i="3" s="1"/>
  <c r="H25" i="3"/>
  <c r="G25" i="3"/>
  <c r="G11" i="3"/>
  <c r="I11" i="3" s="1"/>
  <c r="H11" i="3"/>
  <c r="H30" i="3"/>
  <c r="G30" i="3"/>
  <c r="I30" i="3" s="1"/>
  <c r="H45" i="3"/>
  <c r="H26" i="3"/>
  <c r="G12" i="5"/>
  <c r="G63" i="3" l="1"/>
  <c r="I63" i="3" s="1"/>
  <c r="G55" i="3"/>
  <c r="I55" i="3" s="1"/>
  <c r="G73" i="3"/>
  <c r="I73" i="3" s="1"/>
  <c r="H68" i="3"/>
  <c r="H86" i="3"/>
  <c r="H20" i="3"/>
  <c r="H4" i="3"/>
  <c r="G22" i="3"/>
  <c r="I22" i="3" s="1"/>
  <c r="G23" i="3"/>
  <c r="I23" i="3" s="1"/>
  <c r="H78" i="3"/>
  <c r="G6" i="3"/>
  <c r="I6" i="3" s="1"/>
  <c r="H3" i="3"/>
  <c r="H51" i="3"/>
  <c r="G79" i="3"/>
  <c r="I79" i="3" s="1"/>
  <c r="G7" i="3"/>
  <c r="I7" i="3" s="1"/>
  <c r="G60" i="3"/>
  <c r="I60" i="3" s="1"/>
  <c r="H56" i="3"/>
  <c r="G14" i="3"/>
  <c r="I14" i="3" s="1"/>
  <c r="H28" i="3"/>
  <c r="G51" i="3"/>
  <c r="I51" i="3" s="1"/>
  <c r="G29" i="3"/>
  <c r="I29" i="3" s="1"/>
  <c r="H31" i="3"/>
  <c r="H80" i="3"/>
  <c r="G27" i="3"/>
  <c r="I27" i="3" s="1"/>
  <c r="G46" i="3"/>
  <c r="I46" i="3" s="1"/>
  <c r="G8" i="3"/>
  <c r="I8" i="3" s="1"/>
  <c r="H44" i="3"/>
  <c r="H38" i="3"/>
  <c r="H47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<sst xmlns="http://schemas.openxmlformats.org/spreadsheetml/2006/main" count="1065" uniqueCount="121">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</sst>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7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65036</c:v>
                </c:pt>
                <c:pt idx="1">
                  <c:v>52060</c:v>
                </c:pt>
                <c:pt idx="2">
                  <c:v>28964</c:v>
                </c:pt>
                <c:pt idx="3">
                  <c:v>9920</c:v>
                </c:pt>
                <c:pt idx="4">
                  <c:v>5028</c:v>
                </c:pt>
                <c:pt idx="5">
                  <c:v>3734</c:v>
                </c:pt>
                <c:pt idx="6">
                  <c:v>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1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52060</c:v>
                </c:pt>
                <c:pt idx="1">
                  <c:v>28964</c:v>
                </c:pt>
                <c:pt idx="2">
                  <c:v>9920</c:v>
                </c:pt>
                <c:pt idx="3">
                  <c:v>5028</c:v>
                </c:pt>
                <c:pt idx="4">
                  <c:v>3734</c:v>
                </c:pt>
                <c:pt idx="5">
                  <c:v>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65058</c:v>
                </c:pt>
                <c:pt idx="1">
                  <c:v>53747</c:v>
                </c:pt>
                <c:pt idx="2">
                  <c:v>29457</c:v>
                </c:pt>
                <c:pt idx="3">
                  <c:v>10066</c:v>
                </c:pt>
                <c:pt idx="4">
                  <c:v>5081</c:v>
                </c:pt>
                <c:pt idx="5">
                  <c:v>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1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53747</c:v>
                </c:pt>
                <c:pt idx="1">
                  <c:v>29457</c:v>
                </c:pt>
                <c:pt idx="2">
                  <c:v>10066</c:v>
                </c:pt>
                <c:pt idx="3">
                  <c:v>5081</c:v>
                </c:pt>
                <c:pt idx="4">
                  <c:v>3740</c:v>
                </c:pt>
                <c:pt idx="5">
                  <c:v>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65039</c:v>
                </c:pt>
                <c:pt idx="1">
                  <c:v>50909</c:v>
                </c:pt>
                <c:pt idx="2">
                  <c:v>28249</c:v>
                </c:pt>
                <c:pt idx="3">
                  <c:v>9887</c:v>
                </c:pt>
                <c:pt idx="4">
                  <c:v>4989</c:v>
                </c:pt>
                <c:pt idx="5">
                  <c:v>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0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50909</c:v>
                </c:pt>
                <c:pt idx="1">
                  <c:v>28249</c:v>
                </c:pt>
                <c:pt idx="2">
                  <c:v>9887</c:v>
                </c:pt>
                <c:pt idx="3">
                  <c:v>4989</c:v>
                </c:pt>
                <c:pt idx="4">
                  <c:v>3726</c:v>
                </c:pt>
                <c:pt idx="5">
                  <c:v>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-2.2266280311117888E-2</c:v>
                </c:pt>
                <c:pt idx="1">
                  <c:v>-2.1351227695592497E-2</c:v>
                </c:pt>
                <c:pt idx="2">
                  <c:v>-9.4555436937623916E-3</c:v>
                </c:pt>
                <c:pt idx="3">
                  <c:v>7.5034314473082203E-2</c:v>
                </c:pt>
                <c:pt idx="4">
                  <c:v>0.11560164709470795</c:v>
                </c:pt>
                <c:pt idx="5">
                  <c:v>0.17599511971938386</c:v>
                </c:pt>
                <c:pt idx="6">
                  <c:v>0.60423974378526768</c:v>
                </c:pt>
                <c:pt idx="7">
                  <c:v>1.5766356565502517</c:v>
                </c:pt>
                <c:pt idx="8">
                  <c:v>5.1740125057190784</c:v>
                </c:pt>
                <c:pt idx="9">
                  <c:v>8.9522647552234247</c:v>
                </c:pt>
                <c:pt idx="10">
                  <c:v>6.1204819277108431</c:v>
                </c:pt>
                <c:pt idx="11">
                  <c:v>4.5606222357785571</c:v>
                </c:pt>
                <c:pt idx="12">
                  <c:v>1.730669513497026</c:v>
                </c:pt>
                <c:pt idx="13">
                  <c:v>0.8549641604392253</c:v>
                </c:pt>
                <c:pt idx="14">
                  <c:v>0.52432514869605007</c:v>
                </c:pt>
                <c:pt idx="15">
                  <c:v>0.25072441665395762</c:v>
                </c:pt>
                <c:pt idx="16">
                  <c:v>0.13329266432819886</c:v>
                </c:pt>
                <c:pt idx="17">
                  <c:v>8.6014945859386918E-2</c:v>
                </c:pt>
                <c:pt idx="18">
                  <c:v>8.8760103705963087E-2</c:v>
                </c:pt>
                <c:pt idx="19">
                  <c:v>7.5034314473082203E-2</c:v>
                </c:pt>
                <c:pt idx="20">
                  <c:v>5.0327893853896598E-2</c:v>
                </c:pt>
                <c:pt idx="21">
                  <c:v>-3.6602104621015707E-3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-2.5316455696202531E-2</c:v>
                </c:pt>
                <c:pt idx="1">
                  <c:v>-1.9216104926033248E-2</c:v>
                </c:pt>
                <c:pt idx="2">
                  <c:v>1.8301052310507854E-2</c:v>
                </c:pt>
                <c:pt idx="3">
                  <c:v>2.2876315388134817E-2</c:v>
                </c:pt>
                <c:pt idx="4">
                  <c:v>0.3196583803568705</c:v>
                </c:pt>
                <c:pt idx="5">
                  <c:v>0.72258654872655181</c:v>
                </c:pt>
                <c:pt idx="6">
                  <c:v>1.4091810279091048</c:v>
                </c:pt>
                <c:pt idx="7">
                  <c:v>3.517157236541101</c:v>
                </c:pt>
                <c:pt idx="8">
                  <c:v>13.571755375934115</c:v>
                </c:pt>
                <c:pt idx="9">
                  <c:v>18.77230440750343</c:v>
                </c:pt>
                <c:pt idx="10">
                  <c:v>17.284733872197652</c:v>
                </c:pt>
                <c:pt idx="11">
                  <c:v>10.34558487113009</c:v>
                </c:pt>
                <c:pt idx="12">
                  <c:v>3.628793655635199</c:v>
                </c:pt>
                <c:pt idx="13">
                  <c:v>1.6599054445630623</c:v>
                </c:pt>
                <c:pt idx="14">
                  <c:v>0.78267500381271926</c:v>
                </c:pt>
                <c:pt idx="15">
                  <c:v>0.39774287021503735</c:v>
                </c:pt>
                <c:pt idx="16">
                  <c:v>0.24004880280616137</c:v>
                </c:pt>
                <c:pt idx="17">
                  <c:v>0.1485435412536221</c:v>
                </c:pt>
                <c:pt idx="18">
                  <c:v>0.19765136495348481</c:v>
                </c:pt>
                <c:pt idx="19">
                  <c:v>0.2022266280311118</c:v>
                </c:pt>
                <c:pt idx="20">
                  <c:v>0.10431599816989477</c:v>
                </c:pt>
                <c:pt idx="21">
                  <c:v>0.15494890956229984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-2.0131157541558638E-2</c:v>
                </c:pt>
                <c:pt idx="1">
                  <c:v>-9.7605612322708563E-3</c:v>
                </c:pt>
                <c:pt idx="2">
                  <c:v>0.10035077016928473</c:v>
                </c:pt>
                <c:pt idx="3">
                  <c:v>0.25499466219307609</c:v>
                </c:pt>
                <c:pt idx="4">
                  <c:v>0.33643434497483604</c:v>
                </c:pt>
                <c:pt idx="5">
                  <c:v>0.91230745767881649</c:v>
                </c:pt>
                <c:pt idx="6">
                  <c:v>1.5955467439377764</c:v>
                </c:pt>
                <c:pt idx="7">
                  <c:v>2.1335976818667075</c:v>
                </c:pt>
                <c:pt idx="8">
                  <c:v>5.3917950282141227</c:v>
                </c:pt>
                <c:pt idx="9">
                  <c:v>10.207106908647248</c:v>
                </c:pt>
                <c:pt idx="10">
                  <c:v>9.9463169132225104</c:v>
                </c:pt>
                <c:pt idx="11">
                  <c:v>5.8380356870520052</c:v>
                </c:pt>
                <c:pt idx="12">
                  <c:v>2.3117279243556506</c:v>
                </c:pt>
                <c:pt idx="13">
                  <c:v>1.1590666463321642</c:v>
                </c:pt>
                <c:pt idx="14">
                  <c:v>0.75583346042397437</c:v>
                </c:pt>
                <c:pt idx="15">
                  <c:v>0.37547658990391947</c:v>
                </c:pt>
                <c:pt idx="16">
                  <c:v>0.17630013725789234</c:v>
                </c:pt>
                <c:pt idx="17">
                  <c:v>9.7300594784200098E-2</c:v>
                </c:pt>
                <c:pt idx="18">
                  <c:v>0.10980631386304712</c:v>
                </c:pt>
                <c:pt idx="19">
                  <c:v>6.74088760103706E-2</c:v>
                </c:pt>
                <c:pt idx="20">
                  <c:v>4.5142595699252705E-2</c:v>
                </c:pt>
                <c:pt idx="21">
                  <c:v>7.0154033856946775E-3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-1.4640841848406283E-2</c:v>
                </c:pt>
                <c:pt idx="1">
                  <c:v>0.77199938996492301</c:v>
                </c:pt>
                <c:pt idx="2">
                  <c:v>2.7451578465761783E-3</c:v>
                </c:pt>
                <c:pt idx="3">
                  <c:v>0.11041634894006405</c:v>
                </c:pt>
                <c:pt idx="4">
                  <c:v>0.51852981546438925</c:v>
                </c:pt>
                <c:pt idx="5">
                  <c:v>0.97117584261095014</c:v>
                </c:pt>
                <c:pt idx="6">
                  <c:v>1.9405215799908495</c:v>
                </c:pt>
                <c:pt idx="7">
                  <c:v>3.3487875552844288</c:v>
                </c:pt>
                <c:pt idx="8">
                  <c:v>4.6338264450205884</c:v>
                </c:pt>
                <c:pt idx="9">
                  <c:v>7.7816074424279398</c:v>
                </c:pt>
                <c:pt idx="10">
                  <c:v>6.4200091505261554</c:v>
                </c:pt>
                <c:pt idx="11">
                  <c:v>4.3599206954399881</c:v>
                </c:pt>
                <c:pt idx="12">
                  <c:v>2.1363428397132833</c:v>
                </c:pt>
                <c:pt idx="13">
                  <c:v>0.74637791673021203</c:v>
                </c:pt>
                <c:pt idx="14">
                  <c:v>0.4291596766814092</c:v>
                </c:pt>
                <c:pt idx="15">
                  <c:v>0.24462406588378832</c:v>
                </c:pt>
                <c:pt idx="16">
                  <c:v>0.16531950587158761</c:v>
                </c:pt>
                <c:pt idx="17">
                  <c:v>0.12017691017233491</c:v>
                </c:pt>
                <c:pt idx="18">
                  <c:v>0.13359768186670734</c:v>
                </c:pt>
                <c:pt idx="19">
                  <c:v>0.1732499618728077</c:v>
                </c:pt>
                <c:pt idx="20">
                  <c:v>6.9849016318438303E-2</c:v>
                </c:pt>
                <c:pt idx="21">
                  <c:v>2.3791368003660211E-2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06713" cy="73358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65036</v>
      </c>
      <c r="D2">
        <v>3338</v>
      </c>
      <c r="E2">
        <v>4233</v>
      </c>
      <c r="F2">
        <v>3848</v>
      </c>
      <c r="G2">
        <v>64956</v>
      </c>
      <c r="H2">
        <v>60079</v>
      </c>
      <c r="I2">
        <v>4247</v>
      </c>
      <c r="J2">
        <v>4514</v>
      </c>
      <c r="K2">
        <v>3632</v>
      </c>
      <c r="L2">
        <v>3559</v>
      </c>
      <c r="M2">
        <v>5858</v>
      </c>
      <c r="N2">
        <v>4818</v>
      </c>
      <c r="O2">
        <v>52060</v>
      </c>
      <c r="P2">
        <v>3341</v>
      </c>
      <c r="Q2">
        <v>5130</v>
      </c>
      <c r="R2">
        <v>3693</v>
      </c>
      <c r="S2">
        <v>47906</v>
      </c>
      <c r="T2">
        <v>37329</v>
      </c>
      <c r="U2">
        <v>3740</v>
      </c>
      <c r="V2">
        <v>6402</v>
      </c>
      <c r="W2">
        <v>3771</v>
      </c>
      <c r="X2">
        <v>3434</v>
      </c>
      <c r="Y2">
        <v>10415</v>
      </c>
      <c r="Z2">
        <v>4213</v>
      </c>
      <c r="AA2">
        <v>28964</v>
      </c>
      <c r="AB2">
        <v>3380</v>
      </c>
      <c r="AC2">
        <v>6214</v>
      </c>
      <c r="AD2">
        <v>3702</v>
      </c>
      <c r="AE2">
        <v>14942</v>
      </c>
      <c r="AF2">
        <v>15308</v>
      </c>
      <c r="AG2">
        <v>3379</v>
      </c>
      <c r="AH2">
        <v>8642</v>
      </c>
      <c r="AI2">
        <v>3730</v>
      </c>
      <c r="AJ2">
        <v>3363</v>
      </c>
      <c r="AK2">
        <v>17705</v>
      </c>
      <c r="AL2">
        <v>3953</v>
      </c>
      <c r="AM2">
        <v>9920</v>
      </c>
      <c r="AN2">
        <v>3657</v>
      </c>
      <c r="AO2">
        <v>9085</v>
      </c>
      <c r="AP2">
        <v>3657</v>
      </c>
      <c r="AQ2">
        <v>8031</v>
      </c>
      <c r="AR2">
        <v>8853</v>
      </c>
      <c r="AS2">
        <v>3345</v>
      </c>
      <c r="AT2">
        <v>10406</v>
      </c>
      <c r="AU2">
        <v>3989</v>
      </c>
      <c r="AV2">
        <v>5942</v>
      </c>
      <c r="AW2">
        <v>24459</v>
      </c>
      <c r="AX2">
        <v>3805</v>
      </c>
      <c r="AY2">
        <v>5028</v>
      </c>
      <c r="AZ2">
        <v>3790</v>
      </c>
      <c r="BA2">
        <v>18363</v>
      </c>
      <c r="BB2">
        <v>3576</v>
      </c>
      <c r="BC2">
        <v>5780</v>
      </c>
      <c r="BD2">
        <v>5977</v>
      </c>
      <c r="BE2">
        <v>3919</v>
      </c>
      <c r="BF2">
        <v>21088</v>
      </c>
      <c r="BG2">
        <v>4642</v>
      </c>
      <c r="BH2">
        <v>3420</v>
      </c>
      <c r="BI2">
        <v>28923</v>
      </c>
      <c r="BJ2">
        <v>3849</v>
      </c>
      <c r="BK2">
        <v>3734</v>
      </c>
      <c r="BL2">
        <v>3988</v>
      </c>
      <c r="BM2">
        <v>23477</v>
      </c>
      <c r="BN2">
        <v>3399</v>
      </c>
      <c r="BO2">
        <v>4459</v>
      </c>
      <c r="BP2">
        <v>4715</v>
      </c>
      <c r="BQ2">
        <v>3753</v>
      </c>
      <c r="BR2">
        <v>36875</v>
      </c>
      <c r="BS2">
        <v>5889</v>
      </c>
      <c r="BT2">
        <v>3773</v>
      </c>
      <c r="BU2">
        <v>18603</v>
      </c>
      <c r="BV2">
        <v>3979</v>
      </c>
      <c r="BW2">
        <v>3411</v>
      </c>
      <c r="BX2">
        <v>5392</v>
      </c>
      <c r="BY2">
        <v>32761</v>
      </c>
      <c r="BZ2">
        <v>3328</v>
      </c>
      <c r="CA2">
        <v>3486</v>
      </c>
      <c r="CB2">
        <v>4198</v>
      </c>
      <c r="CC2">
        <v>4074</v>
      </c>
      <c r="CD2">
        <v>36020</v>
      </c>
      <c r="CE2">
        <v>7211</v>
      </c>
      <c r="CF2">
        <v>5111</v>
      </c>
      <c r="CG2">
        <v>14390</v>
      </c>
      <c r="CH2">
        <v>3640</v>
      </c>
      <c r="CI2">
        <v>3413</v>
      </c>
      <c r="CJ2">
        <v>8580</v>
      </c>
      <c r="CK2">
        <v>20374</v>
      </c>
      <c r="CL2">
        <v>3348</v>
      </c>
      <c r="CM2">
        <v>3471</v>
      </c>
      <c r="CN2">
        <v>3898</v>
      </c>
      <c r="CO2">
        <v>4059</v>
      </c>
      <c r="CP2">
        <v>22551</v>
      </c>
      <c r="CQ2">
        <v>10990</v>
      </c>
      <c r="CR2">
        <v>6595</v>
      </c>
      <c r="CS2">
        <v>9773</v>
      </c>
      <c r="CT2">
        <v>3489</v>
      </c>
    </row>
    <row r="7" spans="1:98" x14ac:dyDescent="0.3">
      <c r="N7" s="9" t="s">
        <v>115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65036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65036</v>
      </c>
      <c r="K9" t="s">
        <v>82</v>
      </c>
      <c r="L9" s="8" t="str">
        <f>A10</f>
        <v>A2</v>
      </c>
      <c r="M9" s="8">
        <f>B10</f>
        <v>3338</v>
      </c>
      <c r="N9" s="8">
        <f>(M9-I$15)/3278.5</f>
        <v>-2.2266280311117888E-2</v>
      </c>
      <c r="O9" s="8">
        <f>N9*40</f>
        <v>-0.89065121244471546</v>
      </c>
    </row>
    <row r="10" spans="1:98" x14ac:dyDescent="0.3">
      <c r="A10" t="s">
        <v>83</v>
      </c>
      <c r="B10">
        <v>3338</v>
      </c>
      <c r="E10">
        <f>E9/2</f>
        <v>15</v>
      </c>
      <c r="G10">
        <f>G9/2</f>
        <v>15</v>
      </c>
      <c r="H10" t="str">
        <f>A21</f>
        <v>B1</v>
      </c>
      <c r="I10">
        <f>B21</f>
        <v>52060</v>
      </c>
      <c r="K10" t="s">
        <v>85</v>
      </c>
      <c r="L10" s="8" t="str">
        <f>A22</f>
        <v>B2</v>
      </c>
      <c r="M10" s="8">
        <f>B22</f>
        <v>3341</v>
      </c>
      <c r="N10" s="8">
        <f t="shared" ref="N10:N73" si="1">(M10-I$15)/3278.5</f>
        <v>-2.1351227695592497E-2</v>
      </c>
      <c r="O10" s="8">
        <f t="shared" ref="O10:O73" si="2">N10*40</f>
        <v>-0.85404910782369992</v>
      </c>
    </row>
    <row r="11" spans="1:98" x14ac:dyDescent="0.3">
      <c r="A11" t="s">
        <v>84</v>
      </c>
      <c r="B11">
        <v>4233</v>
      </c>
      <c r="E11">
        <f>E10/2</f>
        <v>7.5</v>
      </c>
      <c r="G11">
        <f>G10/2</f>
        <v>7.5</v>
      </c>
      <c r="H11" t="str">
        <f>A33</f>
        <v>C1</v>
      </c>
      <c r="I11">
        <f>B33</f>
        <v>28964</v>
      </c>
      <c r="K11" t="s">
        <v>88</v>
      </c>
      <c r="L11" s="8" t="str">
        <f>A34</f>
        <v>C2</v>
      </c>
      <c r="M11" s="8">
        <f>B34</f>
        <v>3380</v>
      </c>
      <c r="N11" s="8">
        <f t="shared" si="1"/>
        <v>-9.4555436937623916E-3</v>
      </c>
      <c r="O11" s="8">
        <f t="shared" si="2"/>
        <v>-0.37822174775049566</v>
      </c>
    </row>
    <row r="12" spans="1:98" x14ac:dyDescent="0.3">
      <c r="A12" t="s">
        <v>9</v>
      </c>
      <c r="B12">
        <v>3848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9920</v>
      </c>
      <c r="K12" t="s">
        <v>91</v>
      </c>
      <c r="L12" s="8" t="str">
        <f>A46</f>
        <v>D2</v>
      </c>
      <c r="M12" s="8">
        <f>B46</f>
        <v>3657</v>
      </c>
      <c r="N12" s="8">
        <f t="shared" si="1"/>
        <v>7.5034314473082203E-2</v>
      </c>
      <c r="O12" s="8">
        <f t="shared" si="2"/>
        <v>3.0013725789232879</v>
      </c>
    </row>
    <row r="13" spans="1:98" x14ac:dyDescent="0.3">
      <c r="A13" t="s">
        <v>17</v>
      </c>
      <c r="B13">
        <v>64956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5028</v>
      </c>
      <c r="K13" t="s">
        <v>94</v>
      </c>
      <c r="L13" s="8" t="str">
        <f>A58</f>
        <v>E2</v>
      </c>
      <c r="M13" s="8">
        <f>B58</f>
        <v>3790</v>
      </c>
      <c r="N13" s="8">
        <f t="shared" si="1"/>
        <v>0.11560164709470795</v>
      </c>
      <c r="O13" s="8">
        <f t="shared" si="2"/>
        <v>4.624065883788318</v>
      </c>
    </row>
    <row r="14" spans="1:98" x14ac:dyDescent="0.3">
      <c r="A14" t="s">
        <v>25</v>
      </c>
      <c r="B14">
        <v>60079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3734</v>
      </c>
      <c r="K14" t="s">
        <v>97</v>
      </c>
      <c r="L14" s="8" t="str">
        <f>A70</f>
        <v>F2</v>
      </c>
      <c r="M14" s="8">
        <f>B70</f>
        <v>3988</v>
      </c>
      <c r="N14" s="8">
        <f t="shared" si="1"/>
        <v>0.17599511971938386</v>
      </c>
      <c r="O14" s="8">
        <f t="shared" si="2"/>
        <v>7.0398047887753545</v>
      </c>
    </row>
    <row r="15" spans="1:98" x14ac:dyDescent="0.3">
      <c r="A15" t="s">
        <v>34</v>
      </c>
      <c r="B15">
        <v>4247</v>
      </c>
      <c r="G15">
        <f t="shared" ref="G15" si="3">E15*1.14</f>
        <v>0</v>
      </c>
      <c r="H15" t="str">
        <f>A81</f>
        <v>G1</v>
      </c>
      <c r="I15">
        <f>B81</f>
        <v>3411</v>
      </c>
      <c r="K15" t="s">
        <v>100</v>
      </c>
      <c r="L15" s="8" t="str">
        <f>A82</f>
        <v>G2</v>
      </c>
      <c r="M15" s="8">
        <f>B82</f>
        <v>5392</v>
      </c>
      <c r="N15" s="8">
        <f t="shared" si="1"/>
        <v>0.60423974378526768</v>
      </c>
      <c r="O15" s="8">
        <f t="shared" si="2"/>
        <v>24.169589751410708</v>
      </c>
    </row>
    <row r="16" spans="1:98" x14ac:dyDescent="0.3">
      <c r="A16" t="s">
        <v>41</v>
      </c>
      <c r="B16">
        <v>4514</v>
      </c>
      <c r="H16" t="s">
        <v>119</v>
      </c>
      <c r="I16">
        <f>SLOPE(I10:I15, G10:G15)</f>
        <v>3259.8209857357642</v>
      </c>
      <c r="K16" t="s">
        <v>103</v>
      </c>
      <c r="L16" s="8" t="str">
        <f>A94</f>
        <v>H2</v>
      </c>
      <c r="M16" s="8">
        <f>B94</f>
        <v>8580</v>
      </c>
      <c r="N16" s="8">
        <f t="shared" si="1"/>
        <v>1.5766356565502517</v>
      </c>
      <c r="O16" s="8">
        <f t="shared" si="2"/>
        <v>63.065426262010071</v>
      </c>
    </row>
    <row r="17" spans="1:15" x14ac:dyDescent="0.3">
      <c r="A17" t="s">
        <v>49</v>
      </c>
      <c r="B17">
        <v>3632</v>
      </c>
      <c r="K17" t="s">
        <v>104</v>
      </c>
      <c r="L17" s="8" t="str">
        <f>A95</f>
        <v>H3</v>
      </c>
      <c r="M17" s="8">
        <f>B95</f>
        <v>20374</v>
      </c>
      <c r="N17" s="8">
        <f t="shared" si="1"/>
        <v>5.1740125057190784</v>
      </c>
      <c r="O17" s="8">
        <f t="shared" si="2"/>
        <v>206.96050022876312</v>
      </c>
    </row>
    <row r="18" spans="1:15" x14ac:dyDescent="0.3">
      <c r="A18" t="s">
        <v>57</v>
      </c>
      <c r="B18">
        <v>3559</v>
      </c>
      <c r="K18" t="s">
        <v>101</v>
      </c>
      <c r="L18" s="8" t="str">
        <f>A83</f>
        <v>G3</v>
      </c>
      <c r="M18" s="8">
        <f>B83</f>
        <v>32761</v>
      </c>
      <c r="N18" s="8">
        <f t="shared" si="1"/>
        <v>8.9522647552234247</v>
      </c>
      <c r="O18" s="8">
        <f t="shared" si="2"/>
        <v>358.09059020893699</v>
      </c>
    </row>
    <row r="19" spans="1:15" x14ac:dyDescent="0.3">
      <c r="A19" t="s">
        <v>65</v>
      </c>
      <c r="B19">
        <v>5858</v>
      </c>
      <c r="K19" t="s">
        <v>98</v>
      </c>
      <c r="L19" s="8" t="str">
        <f>A71</f>
        <v>F3</v>
      </c>
      <c r="M19" s="8">
        <f>B71</f>
        <v>23477</v>
      </c>
      <c r="N19" s="8">
        <f t="shared" si="1"/>
        <v>6.1204819277108431</v>
      </c>
      <c r="O19" s="8">
        <f t="shared" si="2"/>
        <v>244.81927710843371</v>
      </c>
    </row>
    <row r="20" spans="1:15" x14ac:dyDescent="0.3">
      <c r="A20" t="s">
        <v>73</v>
      </c>
      <c r="B20">
        <v>4818</v>
      </c>
      <c r="K20" t="s">
        <v>95</v>
      </c>
      <c r="L20" s="8" t="str">
        <f>A59</f>
        <v>E3</v>
      </c>
      <c r="M20" s="8">
        <f>B59</f>
        <v>18363</v>
      </c>
      <c r="N20" s="8">
        <f t="shared" si="1"/>
        <v>4.5606222357785571</v>
      </c>
      <c r="O20" s="8">
        <f t="shared" si="2"/>
        <v>182.42488943114228</v>
      </c>
    </row>
    <row r="21" spans="1:15" x14ac:dyDescent="0.3">
      <c r="A21" t="s">
        <v>85</v>
      </c>
      <c r="B21">
        <v>52060</v>
      </c>
      <c r="K21" t="s">
        <v>92</v>
      </c>
      <c r="L21" s="8" t="str">
        <f>A47</f>
        <v>D3</v>
      </c>
      <c r="M21" s="8">
        <f>B47</f>
        <v>9085</v>
      </c>
      <c r="N21" s="8">
        <f t="shared" si="1"/>
        <v>1.730669513497026</v>
      </c>
      <c r="O21" s="8">
        <f t="shared" si="2"/>
        <v>69.226780539881048</v>
      </c>
    </row>
    <row r="22" spans="1:15" x14ac:dyDescent="0.3">
      <c r="A22" t="s">
        <v>86</v>
      </c>
      <c r="B22">
        <v>3341</v>
      </c>
      <c r="K22" t="s">
        <v>89</v>
      </c>
      <c r="L22" s="8" t="str">
        <f>A35</f>
        <v>C3</v>
      </c>
      <c r="M22" s="8">
        <f>B35</f>
        <v>6214</v>
      </c>
      <c r="N22" s="8">
        <f t="shared" si="1"/>
        <v>0.8549641604392253</v>
      </c>
      <c r="O22" s="8">
        <f t="shared" si="2"/>
        <v>34.198566417569012</v>
      </c>
    </row>
    <row r="23" spans="1:15" x14ac:dyDescent="0.3">
      <c r="A23" t="s">
        <v>87</v>
      </c>
      <c r="B23">
        <v>5130</v>
      </c>
      <c r="K23" t="s">
        <v>86</v>
      </c>
      <c r="L23" s="8" t="str">
        <f>A23</f>
        <v>B3</v>
      </c>
      <c r="M23" s="8">
        <f>B23</f>
        <v>5130</v>
      </c>
      <c r="N23" s="8">
        <f t="shared" si="1"/>
        <v>0.52432514869605007</v>
      </c>
      <c r="O23" s="8">
        <f t="shared" si="2"/>
        <v>20.973005947842005</v>
      </c>
    </row>
    <row r="24" spans="1:15" x14ac:dyDescent="0.3">
      <c r="A24" t="s">
        <v>10</v>
      </c>
      <c r="B24">
        <v>3693</v>
      </c>
      <c r="K24" t="s">
        <v>83</v>
      </c>
      <c r="L24" s="8" t="str">
        <f>A11</f>
        <v>A3</v>
      </c>
      <c r="M24" s="8">
        <f>B11</f>
        <v>4233</v>
      </c>
      <c r="N24" s="8">
        <f t="shared" si="1"/>
        <v>0.25072441665395762</v>
      </c>
      <c r="O24" s="8">
        <f t="shared" si="2"/>
        <v>10.028976666158304</v>
      </c>
    </row>
    <row r="25" spans="1:15" x14ac:dyDescent="0.3">
      <c r="A25" t="s">
        <v>18</v>
      </c>
      <c r="B25">
        <v>47906</v>
      </c>
      <c r="K25" t="s">
        <v>84</v>
      </c>
      <c r="L25" s="8" t="str">
        <f>A12</f>
        <v>A4</v>
      </c>
      <c r="M25" s="8">
        <f>B12</f>
        <v>3848</v>
      </c>
      <c r="N25" s="8">
        <f t="shared" si="1"/>
        <v>0.13329266432819886</v>
      </c>
      <c r="O25" s="8">
        <f t="shared" si="2"/>
        <v>5.3317065731279545</v>
      </c>
    </row>
    <row r="26" spans="1:15" x14ac:dyDescent="0.3">
      <c r="A26" t="s">
        <v>26</v>
      </c>
      <c r="B26">
        <v>37329</v>
      </c>
      <c r="K26" t="s">
        <v>87</v>
      </c>
      <c r="L26" s="8" t="str">
        <f>A24</f>
        <v>B4</v>
      </c>
      <c r="M26" s="8">
        <f>B24</f>
        <v>3693</v>
      </c>
      <c r="N26" s="8">
        <f t="shared" si="1"/>
        <v>8.6014945859386918E-2</v>
      </c>
      <c r="O26" s="8">
        <f t="shared" si="2"/>
        <v>3.4405978343754766</v>
      </c>
    </row>
    <row r="27" spans="1:15" x14ac:dyDescent="0.3">
      <c r="A27" t="s">
        <v>35</v>
      </c>
      <c r="B27">
        <v>3740</v>
      </c>
      <c r="K27" t="s">
        <v>90</v>
      </c>
      <c r="L27" s="8" t="str">
        <f>A36</f>
        <v>C4</v>
      </c>
      <c r="M27" s="8">
        <f>B36</f>
        <v>3702</v>
      </c>
      <c r="N27" s="8">
        <f t="shared" si="1"/>
        <v>8.8760103705963087E-2</v>
      </c>
      <c r="O27" s="8">
        <f t="shared" si="2"/>
        <v>3.5504041482385236</v>
      </c>
    </row>
    <row r="28" spans="1:15" x14ac:dyDescent="0.3">
      <c r="A28" t="s">
        <v>42</v>
      </c>
      <c r="B28">
        <v>6402</v>
      </c>
      <c r="K28" t="s">
        <v>93</v>
      </c>
      <c r="L28" s="8" t="str">
        <f>A48</f>
        <v>D4</v>
      </c>
      <c r="M28" s="8">
        <f>B48</f>
        <v>3657</v>
      </c>
      <c r="N28" s="8">
        <f t="shared" si="1"/>
        <v>7.5034314473082203E-2</v>
      </c>
      <c r="O28" s="8">
        <f t="shared" si="2"/>
        <v>3.0013725789232879</v>
      </c>
    </row>
    <row r="29" spans="1:15" x14ac:dyDescent="0.3">
      <c r="A29" t="s">
        <v>50</v>
      </c>
      <c r="B29">
        <v>3771</v>
      </c>
      <c r="K29" t="s">
        <v>96</v>
      </c>
      <c r="L29" s="8" t="str">
        <f>A60</f>
        <v>E4</v>
      </c>
      <c r="M29" s="8">
        <f>B60</f>
        <v>3576</v>
      </c>
      <c r="N29" s="8">
        <f t="shared" si="1"/>
        <v>5.0327893853896598E-2</v>
      </c>
      <c r="O29" s="8">
        <f t="shared" si="2"/>
        <v>2.013115754155864</v>
      </c>
    </row>
    <row r="30" spans="1:15" x14ac:dyDescent="0.3">
      <c r="A30" t="s">
        <v>58</v>
      </c>
      <c r="B30">
        <v>3434</v>
      </c>
      <c r="K30" t="s">
        <v>99</v>
      </c>
      <c r="L30" s="8" t="str">
        <f>A72</f>
        <v>F4</v>
      </c>
      <c r="M30" s="8">
        <f>B72</f>
        <v>3399</v>
      </c>
      <c r="N30" s="8">
        <f t="shared" si="1"/>
        <v>-3.6602104621015707E-3</v>
      </c>
      <c r="O30" s="8">
        <f t="shared" si="2"/>
        <v>-0.14640841848406283</v>
      </c>
    </row>
    <row r="31" spans="1:15" x14ac:dyDescent="0.3">
      <c r="A31" t="s">
        <v>66</v>
      </c>
      <c r="B31">
        <v>10415</v>
      </c>
      <c r="K31" t="s">
        <v>102</v>
      </c>
      <c r="L31" s="8" t="str">
        <f>A84</f>
        <v>G4</v>
      </c>
      <c r="M31" s="8">
        <f>B84</f>
        <v>3328</v>
      </c>
      <c r="N31" s="8">
        <f t="shared" si="1"/>
        <v>-2.5316455696202531E-2</v>
      </c>
      <c r="O31" s="8">
        <f t="shared" si="2"/>
        <v>-1.0126582278481013</v>
      </c>
    </row>
    <row r="32" spans="1:15" x14ac:dyDescent="0.3">
      <c r="A32" t="s">
        <v>74</v>
      </c>
      <c r="B32">
        <v>4213</v>
      </c>
      <c r="K32" t="s">
        <v>105</v>
      </c>
      <c r="L32" t="str">
        <f>A96</f>
        <v>H4</v>
      </c>
      <c r="M32">
        <f>B96</f>
        <v>3348</v>
      </c>
      <c r="N32" s="8">
        <f t="shared" si="1"/>
        <v>-1.9216104926033248E-2</v>
      </c>
      <c r="O32" s="8">
        <f t="shared" si="2"/>
        <v>-0.76864419704132991</v>
      </c>
    </row>
    <row r="33" spans="1:15" x14ac:dyDescent="0.3">
      <c r="A33" t="s">
        <v>88</v>
      </c>
      <c r="B33">
        <v>28964</v>
      </c>
      <c r="K33" t="s">
        <v>16</v>
      </c>
      <c r="L33" t="str">
        <f>A97</f>
        <v>H5</v>
      </c>
      <c r="M33">
        <f>B97</f>
        <v>3471</v>
      </c>
      <c r="N33" s="8">
        <f t="shared" si="1"/>
        <v>1.8301052310507854E-2</v>
      </c>
      <c r="O33" s="8">
        <f t="shared" si="2"/>
        <v>0.73204209242031415</v>
      </c>
    </row>
    <row r="34" spans="1:15" x14ac:dyDescent="0.3">
      <c r="A34" t="s">
        <v>89</v>
      </c>
      <c r="B34">
        <v>3380</v>
      </c>
      <c r="K34" t="s">
        <v>15</v>
      </c>
      <c r="L34" t="str">
        <f>A85</f>
        <v>G5</v>
      </c>
      <c r="M34">
        <f>B85</f>
        <v>3486</v>
      </c>
      <c r="N34" s="8">
        <f t="shared" si="1"/>
        <v>2.2876315388134817E-2</v>
      </c>
      <c r="O34" s="8">
        <f t="shared" si="2"/>
        <v>0.91505261552539263</v>
      </c>
    </row>
    <row r="35" spans="1:15" x14ac:dyDescent="0.3">
      <c r="A35" t="s">
        <v>90</v>
      </c>
      <c r="B35">
        <v>6214</v>
      </c>
      <c r="K35" t="s">
        <v>14</v>
      </c>
      <c r="L35" t="str">
        <f>A73</f>
        <v>F5</v>
      </c>
      <c r="M35">
        <f>B73</f>
        <v>4459</v>
      </c>
      <c r="N35" s="8">
        <f t="shared" si="1"/>
        <v>0.3196583803568705</v>
      </c>
      <c r="O35" s="8">
        <f t="shared" si="2"/>
        <v>12.786335214274819</v>
      </c>
    </row>
    <row r="36" spans="1:15" x14ac:dyDescent="0.3">
      <c r="A36" t="s">
        <v>11</v>
      </c>
      <c r="B36">
        <v>3702</v>
      </c>
      <c r="K36" t="s">
        <v>13</v>
      </c>
      <c r="L36" t="str">
        <f>A61</f>
        <v>E5</v>
      </c>
      <c r="M36">
        <f>B61</f>
        <v>5780</v>
      </c>
      <c r="N36" s="8">
        <f t="shared" si="1"/>
        <v>0.72258654872655181</v>
      </c>
      <c r="O36" s="8">
        <f t="shared" si="2"/>
        <v>28.903461949062073</v>
      </c>
    </row>
    <row r="37" spans="1:15" x14ac:dyDescent="0.3">
      <c r="A37" t="s">
        <v>19</v>
      </c>
      <c r="B37">
        <v>14942</v>
      </c>
      <c r="K37" t="s">
        <v>12</v>
      </c>
      <c r="L37" t="str">
        <f>A49</f>
        <v>D5</v>
      </c>
      <c r="M37">
        <f>B49</f>
        <v>8031</v>
      </c>
      <c r="N37" s="8">
        <f t="shared" si="1"/>
        <v>1.4091810279091048</v>
      </c>
      <c r="O37" s="8">
        <f t="shared" si="2"/>
        <v>56.367241116364191</v>
      </c>
    </row>
    <row r="38" spans="1:15" x14ac:dyDescent="0.3">
      <c r="A38" t="s">
        <v>27</v>
      </c>
      <c r="B38">
        <v>15308</v>
      </c>
      <c r="K38" t="s">
        <v>11</v>
      </c>
      <c r="L38" t="str">
        <f>A37</f>
        <v>C5</v>
      </c>
      <c r="M38">
        <f>B37</f>
        <v>14942</v>
      </c>
      <c r="N38" s="8">
        <f t="shared" si="1"/>
        <v>3.517157236541101</v>
      </c>
      <c r="O38" s="8">
        <f t="shared" si="2"/>
        <v>140.68628946164404</v>
      </c>
    </row>
    <row r="39" spans="1:15" x14ac:dyDescent="0.3">
      <c r="A39" t="s">
        <v>36</v>
      </c>
      <c r="B39">
        <v>3379</v>
      </c>
      <c r="K39" t="s">
        <v>10</v>
      </c>
      <c r="L39" t="str">
        <f>A25</f>
        <v>B5</v>
      </c>
      <c r="M39">
        <f>B25</f>
        <v>47906</v>
      </c>
      <c r="N39" s="8">
        <f t="shared" si="1"/>
        <v>13.571755375934115</v>
      </c>
      <c r="O39" s="8">
        <f t="shared" si="2"/>
        <v>542.87021503736457</v>
      </c>
    </row>
    <row r="40" spans="1:15" x14ac:dyDescent="0.3">
      <c r="A40" t="s">
        <v>43</v>
      </c>
      <c r="B40">
        <v>8642</v>
      </c>
      <c r="K40" t="s">
        <v>9</v>
      </c>
      <c r="L40" t="str">
        <f>A13</f>
        <v>A5</v>
      </c>
      <c r="M40">
        <f>B13</f>
        <v>64956</v>
      </c>
      <c r="N40" s="8">
        <f t="shared" si="1"/>
        <v>18.77230440750343</v>
      </c>
      <c r="O40" s="8">
        <f t="shared" si="2"/>
        <v>750.89217630013718</v>
      </c>
    </row>
    <row r="41" spans="1:15" x14ac:dyDescent="0.3">
      <c r="A41" t="s">
        <v>51</v>
      </c>
      <c r="B41">
        <v>3730</v>
      </c>
      <c r="K41" t="s">
        <v>17</v>
      </c>
      <c r="L41" t="str">
        <f>A14</f>
        <v>A6</v>
      </c>
      <c r="M41">
        <f>B14</f>
        <v>60079</v>
      </c>
      <c r="N41" s="8">
        <f t="shared" si="1"/>
        <v>17.284733872197652</v>
      </c>
      <c r="O41" s="8">
        <f t="shared" si="2"/>
        <v>691.38935488790605</v>
      </c>
    </row>
    <row r="42" spans="1:15" x14ac:dyDescent="0.3">
      <c r="A42" t="s">
        <v>59</v>
      </c>
      <c r="B42">
        <v>3363</v>
      </c>
      <c r="K42" t="s">
        <v>18</v>
      </c>
      <c r="L42" t="str">
        <f>A26</f>
        <v>B6</v>
      </c>
      <c r="M42">
        <f>B26</f>
        <v>37329</v>
      </c>
      <c r="N42" s="8">
        <f t="shared" si="1"/>
        <v>10.34558487113009</v>
      </c>
      <c r="O42" s="8">
        <f t="shared" si="2"/>
        <v>413.82339484520355</v>
      </c>
    </row>
    <row r="43" spans="1:15" x14ac:dyDescent="0.3">
      <c r="A43" t="s">
        <v>67</v>
      </c>
      <c r="B43">
        <v>17705</v>
      </c>
      <c r="K43" t="s">
        <v>19</v>
      </c>
      <c r="L43" t="str">
        <f>A38</f>
        <v>C6</v>
      </c>
      <c r="M43">
        <f>B38</f>
        <v>15308</v>
      </c>
      <c r="N43" s="8">
        <f t="shared" si="1"/>
        <v>3.628793655635199</v>
      </c>
      <c r="O43" s="8">
        <f t="shared" si="2"/>
        <v>145.15174622540795</v>
      </c>
    </row>
    <row r="44" spans="1:15" x14ac:dyDescent="0.3">
      <c r="A44" t="s">
        <v>75</v>
      </c>
      <c r="B44">
        <v>3953</v>
      </c>
      <c r="K44" t="s">
        <v>20</v>
      </c>
      <c r="L44" t="str">
        <f>A50</f>
        <v>D6</v>
      </c>
      <c r="M44">
        <f>B50</f>
        <v>8853</v>
      </c>
      <c r="N44" s="8">
        <f t="shared" si="1"/>
        <v>1.6599054445630623</v>
      </c>
      <c r="O44" s="8">
        <f t="shared" si="2"/>
        <v>66.396217782522498</v>
      </c>
    </row>
    <row r="45" spans="1:15" x14ac:dyDescent="0.3">
      <c r="A45" t="s">
        <v>91</v>
      </c>
      <c r="B45">
        <v>9920</v>
      </c>
      <c r="K45" t="s">
        <v>21</v>
      </c>
      <c r="L45" t="str">
        <f>A62</f>
        <v>E6</v>
      </c>
      <c r="M45">
        <f>B62</f>
        <v>5977</v>
      </c>
      <c r="N45" s="8">
        <f t="shared" si="1"/>
        <v>0.78267500381271926</v>
      </c>
      <c r="O45" s="8">
        <f t="shared" si="2"/>
        <v>31.30700015250877</v>
      </c>
    </row>
    <row r="46" spans="1:15" x14ac:dyDescent="0.3">
      <c r="A46" t="s">
        <v>92</v>
      </c>
      <c r="B46">
        <v>3657</v>
      </c>
      <c r="K46" t="s">
        <v>22</v>
      </c>
      <c r="L46" t="str">
        <f>A74</f>
        <v>F6</v>
      </c>
      <c r="M46">
        <f>B74</f>
        <v>4715</v>
      </c>
      <c r="N46" s="8">
        <f t="shared" si="1"/>
        <v>0.39774287021503735</v>
      </c>
      <c r="O46" s="8">
        <f t="shared" si="2"/>
        <v>15.909714808601494</v>
      </c>
    </row>
    <row r="47" spans="1:15" x14ac:dyDescent="0.3">
      <c r="A47" t="s">
        <v>93</v>
      </c>
      <c r="B47">
        <v>9085</v>
      </c>
      <c r="K47" t="s">
        <v>23</v>
      </c>
      <c r="L47" t="str">
        <f>A86</f>
        <v>G6</v>
      </c>
      <c r="M47">
        <f>B86</f>
        <v>4198</v>
      </c>
      <c r="N47" s="8">
        <f t="shared" si="1"/>
        <v>0.24004880280616137</v>
      </c>
      <c r="O47" s="8">
        <f t="shared" si="2"/>
        <v>9.6019521122464546</v>
      </c>
    </row>
    <row r="48" spans="1:15" x14ac:dyDescent="0.3">
      <c r="A48" t="s">
        <v>12</v>
      </c>
      <c r="B48">
        <v>3657</v>
      </c>
      <c r="K48" t="s">
        <v>24</v>
      </c>
      <c r="L48" t="str">
        <f>A98</f>
        <v>H6</v>
      </c>
      <c r="M48">
        <f>B98</f>
        <v>3898</v>
      </c>
      <c r="N48" s="8">
        <f t="shared" si="1"/>
        <v>0.1485435412536221</v>
      </c>
      <c r="O48" s="8">
        <f t="shared" si="2"/>
        <v>5.9417416501448841</v>
      </c>
    </row>
    <row r="49" spans="1:15" x14ac:dyDescent="0.3">
      <c r="A49" t="s">
        <v>20</v>
      </c>
      <c r="B49">
        <v>8031</v>
      </c>
      <c r="K49" t="s">
        <v>33</v>
      </c>
      <c r="L49" t="str">
        <f>A99</f>
        <v>H7</v>
      </c>
      <c r="M49">
        <f>B99</f>
        <v>4059</v>
      </c>
      <c r="N49" s="8">
        <f t="shared" si="1"/>
        <v>0.19765136495348481</v>
      </c>
      <c r="O49" s="8">
        <f t="shared" si="2"/>
        <v>7.9060545981393924</v>
      </c>
    </row>
    <row r="50" spans="1:15" x14ac:dyDescent="0.3">
      <c r="A50" t="s">
        <v>28</v>
      </c>
      <c r="B50">
        <v>8853</v>
      </c>
      <c r="K50" t="s">
        <v>31</v>
      </c>
      <c r="L50" t="str">
        <f>A87</f>
        <v>G7</v>
      </c>
      <c r="M50">
        <f>B87</f>
        <v>4074</v>
      </c>
      <c r="N50" s="8">
        <f t="shared" si="1"/>
        <v>0.2022266280311118</v>
      </c>
      <c r="O50" s="8">
        <f t="shared" si="2"/>
        <v>8.089065121244472</v>
      </c>
    </row>
    <row r="51" spans="1:15" x14ac:dyDescent="0.3">
      <c r="A51" t="s">
        <v>37</v>
      </c>
      <c r="B51">
        <v>3345</v>
      </c>
      <c r="K51" t="s">
        <v>32</v>
      </c>
      <c r="L51" t="str">
        <f>A75</f>
        <v>F7</v>
      </c>
      <c r="M51">
        <f>B75</f>
        <v>3753</v>
      </c>
      <c r="N51" s="8">
        <f t="shared" si="1"/>
        <v>0.10431599816989477</v>
      </c>
      <c r="O51" s="8">
        <f t="shared" si="2"/>
        <v>4.1726399267957905</v>
      </c>
    </row>
    <row r="52" spans="1:15" x14ac:dyDescent="0.3">
      <c r="A52" t="s">
        <v>44</v>
      </c>
      <c r="B52">
        <v>10406</v>
      </c>
      <c r="K52" t="s">
        <v>29</v>
      </c>
      <c r="L52" t="str">
        <f>A63</f>
        <v>E7</v>
      </c>
      <c r="M52">
        <f>B63</f>
        <v>3919</v>
      </c>
      <c r="N52" s="8">
        <f t="shared" si="1"/>
        <v>0.15494890956229984</v>
      </c>
      <c r="O52" s="8">
        <f t="shared" si="2"/>
        <v>6.1979563824919932</v>
      </c>
    </row>
    <row r="53" spans="1:15" x14ac:dyDescent="0.3">
      <c r="A53" t="s">
        <v>52</v>
      </c>
      <c r="B53">
        <v>3989</v>
      </c>
      <c r="K53" t="s">
        <v>28</v>
      </c>
      <c r="L53" t="str">
        <f>A51</f>
        <v>D7</v>
      </c>
      <c r="M53">
        <f>B51</f>
        <v>3345</v>
      </c>
      <c r="N53" s="8">
        <f t="shared" si="1"/>
        <v>-2.0131157541558638E-2</v>
      </c>
      <c r="O53" s="8">
        <f t="shared" si="2"/>
        <v>-0.80524630166234556</v>
      </c>
    </row>
    <row r="54" spans="1:15" x14ac:dyDescent="0.3">
      <c r="A54" t="s">
        <v>60</v>
      </c>
      <c r="B54">
        <v>5942</v>
      </c>
      <c r="K54" t="s">
        <v>27</v>
      </c>
      <c r="L54" s="8" t="str">
        <f>A39</f>
        <v>C7</v>
      </c>
      <c r="M54" s="8">
        <f>B39</f>
        <v>3379</v>
      </c>
      <c r="N54" s="8">
        <f t="shared" si="1"/>
        <v>-9.7605612322708563E-3</v>
      </c>
      <c r="O54" s="8">
        <f t="shared" si="2"/>
        <v>-0.39042244929083425</v>
      </c>
    </row>
    <row r="55" spans="1:15" x14ac:dyDescent="0.3">
      <c r="A55" t="s">
        <v>68</v>
      </c>
      <c r="B55">
        <v>24459</v>
      </c>
      <c r="K55" t="s">
        <v>26</v>
      </c>
      <c r="L55" s="8" t="str">
        <f>A27</f>
        <v>B7</v>
      </c>
      <c r="M55" s="8">
        <f>B27</f>
        <v>3740</v>
      </c>
      <c r="N55" s="8">
        <f t="shared" si="1"/>
        <v>0.10035077016928473</v>
      </c>
      <c r="O55" s="8">
        <f t="shared" si="2"/>
        <v>4.0140308067713892</v>
      </c>
    </row>
    <row r="56" spans="1:15" x14ac:dyDescent="0.3">
      <c r="A56" t="s">
        <v>76</v>
      </c>
      <c r="B56">
        <v>3805</v>
      </c>
      <c r="K56" t="s">
        <v>25</v>
      </c>
      <c r="L56" s="8" t="str">
        <f>A15</f>
        <v>A7</v>
      </c>
      <c r="M56" s="8">
        <f>B15</f>
        <v>4247</v>
      </c>
      <c r="N56" s="8">
        <f t="shared" si="1"/>
        <v>0.25499466219307609</v>
      </c>
      <c r="O56" s="8">
        <f t="shared" si="2"/>
        <v>10.199786487723044</v>
      </c>
    </row>
    <row r="57" spans="1:15" x14ac:dyDescent="0.3">
      <c r="A57" t="s">
        <v>94</v>
      </c>
      <c r="B57">
        <v>5028</v>
      </c>
      <c r="K57" t="s">
        <v>34</v>
      </c>
      <c r="L57" s="8" t="str">
        <f>A16</f>
        <v>A8</v>
      </c>
      <c r="M57" s="8">
        <f>B16</f>
        <v>4514</v>
      </c>
      <c r="N57" s="8">
        <f t="shared" si="1"/>
        <v>0.33643434497483604</v>
      </c>
      <c r="O57" s="8">
        <f t="shared" si="2"/>
        <v>13.457373798993441</v>
      </c>
    </row>
    <row r="58" spans="1:15" x14ac:dyDescent="0.3">
      <c r="A58" t="s">
        <v>95</v>
      </c>
      <c r="B58">
        <v>3790</v>
      </c>
      <c r="K58" t="s">
        <v>35</v>
      </c>
      <c r="L58" s="8" t="str">
        <f>A28</f>
        <v>B8</v>
      </c>
      <c r="M58" s="8">
        <f>B28</f>
        <v>6402</v>
      </c>
      <c r="N58" s="8">
        <f t="shared" si="1"/>
        <v>0.91230745767881649</v>
      </c>
      <c r="O58" s="8">
        <f t="shared" si="2"/>
        <v>36.492298307152659</v>
      </c>
    </row>
    <row r="59" spans="1:15" x14ac:dyDescent="0.3">
      <c r="A59" t="s">
        <v>96</v>
      </c>
      <c r="B59">
        <v>18363</v>
      </c>
      <c r="K59" t="s">
        <v>36</v>
      </c>
      <c r="L59" s="8" t="str">
        <f>A40</f>
        <v>C8</v>
      </c>
      <c r="M59" s="8">
        <f>B40</f>
        <v>8642</v>
      </c>
      <c r="N59" s="8">
        <f t="shared" si="1"/>
        <v>1.5955467439377764</v>
      </c>
      <c r="O59" s="8">
        <f t="shared" si="2"/>
        <v>63.821869757511053</v>
      </c>
    </row>
    <row r="60" spans="1:15" x14ac:dyDescent="0.3">
      <c r="A60" t="s">
        <v>13</v>
      </c>
      <c r="B60">
        <v>3576</v>
      </c>
      <c r="K60" t="s">
        <v>37</v>
      </c>
      <c r="L60" s="8" t="str">
        <f>A52</f>
        <v>D8</v>
      </c>
      <c r="M60" s="8">
        <f>B52</f>
        <v>10406</v>
      </c>
      <c r="N60" s="8">
        <f t="shared" si="1"/>
        <v>2.1335976818667075</v>
      </c>
      <c r="O60" s="8">
        <f t="shared" si="2"/>
        <v>85.343907274668297</v>
      </c>
    </row>
    <row r="61" spans="1:15" x14ac:dyDescent="0.3">
      <c r="A61" t="s">
        <v>21</v>
      </c>
      <c r="B61">
        <v>5780</v>
      </c>
      <c r="K61" t="s">
        <v>38</v>
      </c>
      <c r="L61" s="8" t="str">
        <f>A64</f>
        <v>E8</v>
      </c>
      <c r="M61" s="8">
        <f>B64</f>
        <v>21088</v>
      </c>
      <c r="N61" s="8">
        <f t="shared" si="1"/>
        <v>5.3917950282141227</v>
      </c>
      <c r="O61" s="8">
        <f t="shared" si="2"/>
        <v>215.67180112856491</v>
      </c>
    </row>
    <row r="62" spans="1:15" x14ac:dyDescent="0.3">
      <c r="A62" t="s">
        <v>29</v>
      </c>
      <c r="B62">
        <v>5977</v>
      </c>
      <c r="K62" t="s">
        <v>30</v>
      </c>
      <c r="L62" s="8" t="str">
        <f>A76</f>
        <v>F8</v>
      </c>
      <c r="M62" s="8">
        <f>B76</f>
        <v>36875</v>
      </c>
      <c r="N62" s="8">
        <f t="shared" si="1"/>
        <v>10.207106908647248</v>
      </c>
      <c r="O62" s="8">
        <f t="shared" si="2"/>
        <v>408.28427634588991</v>
      </c>
    </row>
    <row r="63" spans="1:15" x14ac:dyDescent="0.3">
      <c r="A63" t="s">
        <v>38</v>
      </c>
      <c r="B63">
        <v>3919</v>
      </c>
      <c r="K63" t="s">
        <v>39</v>
      </c>
      <c r="L63" s="8" t="str">
        <f>A88</f>
        <v>G8</v>
      </c>
      <c r="M63" s="8">
        <f>B88</f>
        <v>36020</v>
      </c>
      <c r="N63" s="8">
        <f t="shared" si="1"/>
        <v>9.9463169132225104</v>
      </c>
      <c r="O63" s="8">
        <f t="shared" si="2"/>
        <v>397.85267652890042</v>
      </c>
    </row>
    <row r="64" spans="1:15" x14ac:dyDescent="0.3">
      <c r="A64" t="s">
        <v>45</v>
      </c>
      <c r="B64">
        <v>21088</v>
      </c>
      <c r="K64" t="s">
        <v>40</v>
      </c>
      <c r="L64" s="8" t="str">
        <f>A100</f>
        <v>H8</v>
      </c>
      <c r="M64" s="8">
        <f>B100</f>
        <v>22551</v>
      </c>
      <c r="N64" s="8">
        <f t="shared" si="1"/>
        <v>5.8380356870520052</v>
      </c>
      <c r="O64" s="8">
        <f t="shared" si="2"/>
        <v>233.52142748208021</v>
      </c>
    </row>
    <row r="65" spans="1:15" x14ac:dyDescent="0.3">
      <c r="A65" t="s">
        <v>53</v>
      </c>
      <c r="B65">
        <v>4642</v>
      </c>
      <c r="K65" t="s">
        <v>48</v>
      </c>
      <c r="L65" s="8" t="str">
        <f>A101</f>
        <v>H9</v>
      </c>
      <c r="M65" s="8">
        <f>B101</f>
        <v>10990</v>
      </c>
      <c r="N65" s="8">
        <f t="shared" si="1"/>
        <v>2.3117279243556506</v>
      </c>
      <c r="O65" s="8">
        <f t="shared" si="2"/>
        <v>92.469116974226026</v>
      </c>
    </row>
    <row r="66" spans="1:15" x14ac:dyDescent="0.3">
      <c r="A66" t="s">
        <v>61</v>
      </c>
      <c r="B66">
        <v>3420</v>
      </c>
      <c r="K66" t="s">
        <v>47</v>
      </c>
      <c r="L66" s="8" t="str">
        <f>A89</f>
        <v>G9</v>
      </c>
      <c r="M66" s="8">
        <f>B89</f>
        <v>7211</v>
      </c>
      <c r="N66" s="8">
        <f t="shared" si="1"/>
        <v>1.1590666463321642</v>
      </c>
      <c r="O66" s="8">
        <f t="shared" si="2"/>
        <v>46.362665853286565</v>
      </c>
    </row>
    <row r="67" spans="1:15" x14ac:dyDescent="0.3">
      <c r="A67" t="s">
        <v>69</v>
      </c>
      <c r="B67">
        <v>28923</v>
      </c>
      <c r="K67" t="s">
        <v>46</v>
      </c>
      <c r="L67" s="8" t="str">
        <f>A77</f>
        <v>F9</v>
      </c>
      <c r="M67" s="8">
        <f>B77</f>
        <v>5889</v>
      </c>
      <c r="N67" s="8">
        <f t="shared" si="1"/>
        <v>0.75583346042397437</v>
      </c>
      <c r="O67" s="8">
        <f t="shared" si="2"/>
        <v>30.233338416958976</v>
      </c>
    </row>
    <row r="68" spans="1:15" x14ac:dyDescent="0.3">
      <c r="A68" t="s">
        <v>77</v>
      </c>
      <c r="B68">
        <v>3849</v>
      </c>
      <c r="K68" t="s">
        <v>45</v>
      </c>
      <c r="L68" s="8" t="str">
        <f>A65</f>
        <v>E9</v>
      </c>
      <c r="M68" s="8">
        <f>B65</f>
        <v>4642</v>
      </c>
      <c r="N68" s="8">
        <f t="shared" si="1"/>
        <v>0.37547658990391947</v>
      </c>
      <c r="O68" s="8">
        <f t="shared" si="2"/>
        <v>15.019063596156778</v>
      </c>
    </row>
    <row r="69" spans="1:15" x14ac:dyDescent="0.3">
      <c r="A69" t="s">
        <v>97</v>
      </c>
      <c r="B69">
        <v>3734</v>
      </c>
      <c r="K69" t="s">
        <v>44</v>
      </c>
      <c r="L69" s="8" t="str">
        <f>A53</f>
        <v>D9</v>
      </c>
      <c r="M69" s="8">
        <f>B53</f>
        <v>3989</v>
      </c>
      <c r="N69" s="8">
        <f t="shared" si="1"/>
        <v>0.17630013725789234</v>
      </c>
      <c r="O69" s="8">
        <f t="shared" si="2"/>
        <v>7.0520054903156932</v>
      </c>
    </row>
    <row r="70" spans="1:15" x14ac:dyDescent="0.3">
      <c r="A70" t="s">
        <v>98</v>
      </c>
      <c r="B70">
        <v>3988</v>
      </c>
      <c r="K70" t="s">
        <v>43</v>
      </c>
      <c r="L70" s="8" t="str">
        <f>A41</f>
        <v>C9</v>
      </c>
      <c r="M70" s="8">
        <f>B41</f>
        <v>3730</v>
      </c>
      <c r="N70" s="8">
        <f t="shared" si="1"/>
        <v>9.7300594784200098E-2</v>
      </c>
      <c r="O70" s="8">
        <f t="shared" si="2"/>
        <v>3.892023791368004</v>
      </c>
    </row>
    <row r="71" spans="1:15" x14ac:dyDescent="0.3">
      <c r="A71" t="s">
        <v>99</v>
      </c>
      <c r="B71">
        <v>23477</v>
      </c>
      <c r="K71" t="s">
        <v>42</v>
      </c>
      <c r="L71" s="8" t="str">
        <f>A29</f>
        <v>B9</v>
      </c>
      <c r="M71" s="8">
        <f>B29</f>
        <v>3771</v>
      </c>
      <c r="N71" s="8">
        <f t="shared" si="1"/>
        <v>0.10980631386304712</v>
      </c>
      <c r="O71" s="8">
        <f t="shared" si="2"/>
        <v>4.3922525545218853</v>
      </c>
    </row>
    <row r="72" spans="1:15" x14ac:dyDescent="0.3">
      <c r="A72" t="s">
        <v>14</v>
      </c>
      <c r="B72">
        <v>3399</v>
      </c>
      <c r="K72" t="s">
        <v>41</v>
      </c>
      <c r="L72" s="8" t="str">
        <f>A17</f>
        <v>A9</v>
      </c>
      <c r="M72" s="8">
        <f>B17</f>
        <v>3632</v>
      </c>
      <c r="N72" s="8">
        <f t="shared" si="1"/>
        <v>6.74088760103706E-2</v>
      </c>
      <c r="O72" s="8">
        <f t="shared" si="2"/>
        <v>2.696355040414824</v>
      </c>
    </row>
    <row r="73" spans="1:15" x14ac:dyDescent="0.3">
      <c r="A73" t="s">
        <v>22</v>
      </c>
      <c r="B73">
        <v>4459</v>
      </c>
      <c r="K73" t="s">
        <v>49</v>
      </c>
      <c r="L73" s="8" t="str">
        <f>A18</f>
        <v>A10</v>
      </c>
      <c r="M73" s="8">
        <f>B18</f>
        <v>3559</v>
      </c>
      <c r="N73" s="8">
        <f t="shared" si="1"/>
        <v>4.5142595699252705E-2</v>
      </c>
      <c r="O73" s="8">
        <f t="shared" si="2"/>
        <v>1.8057038279701083</v>
      </c>
    </row>
    <row r="74" spans="1:15" x14ac:dyDescent="0.3">
      <c r="A74" t="s">
        <v>32</v>
      </c>
      <c r="B74">
        <v>4715</v>
      </c>
      <c r="K74" t="s">
        <v>50</v>
      </c>
      <c r="L74" s="8" t="str">
        <f>A30</f>
        <v>B10</v>
      </c>
      <c r="M74" s="8">
        <f>B30</f>
        <v>3434</v>
      </c>
      <c r="N74" s="8">
        <f t="shared" ref="N74:N96" si="4">(M74-I$15)/3278.5</f>
        <v>7.0154033856946775E-3</v>
      </c>
      <c r="O74" s="8">
        <f t="shared" ref="O74:O96" si="5">N74*40</f>
        <v>0.28061613542778707</v>
      </c>
    </row>
    <row r="75" spans="1:15" x14ac:dyDescent="0.3">
      <c r="A75" t="s">
        <v>30</v>
      </c>
      <c r="B75">
        <v>3753</v>
      </c>
      <c r="K75" t="s">
        <v>51</v>
      </c>
      <c r="L75" s="8" t="str">
        <f>A42</f>
        <v>C10</v>
      </c>
      <c r="M75" s="8">
        <f>B42</f>
        <v>3363</v>
      </c>
      <c r="N75" s="8">
        <f t="shared" si="4"/>
        <v>-1.4640841848406283E-2</v>
      </c>
      <c r="O75" s="8">
        <f t="shared" si="5"/>
        <v>-0.58563367393625132</v>
      </c>
    </row>
    <row r="76" spans="1:15" x14ac:dyDescent="0.3">
      <c r="A76" t="s">
        <v>46</v>
      </c>
      <c r="B76">
        <v>36875</v>
      </c>
      <c r="K76" t="s">
        <v>52</v>
      </c>
      <c r="L76" t="str">
        <f>A54</f>
        <v>D10</v>
      </c>
      <c r="M76">
        <f>B54</f>
        <v>5942</v>
      </c>
      <c r="N76" s="8">
        <f t="shared" si="4"/>
        <v>0.77199938996492301</v>
      </c>
      <c r="O76" s="8">
        <f t="shared" si="5"/>
        <v>30.879975598596921</v>
      </c>
    </row>
    <row r="77" spans="1:15" x14ac:dyDescent="0.3">
      <c r="A77" t="s">
        <v>54</v>
      </c>
      <c r="B77">
        <v>5889</v>
      </c>
      <c r="K77" t="s">
        <v>53</v>
      </c>
      <c r="L77" t="str">
        <f>A66</f>
        <v>E10</v>
      </c>
      <c r="M77">
        <f>B66</f>
        <v>3420</v>
      </c>
      <c r="N77" s="8">
        <f t="shared" si="4"/>
        <v>2.7451578465761783E-3</v>
      </c>
      <c r="O77" s="8">
        <f t="shared" si="5"/>
        <v>0.10980631386304714</v>
      </c>
    </row>
    <row r="78" spans="1:15" x14ac:dyDescent="0.3">
      <c r="A78" t="s">
        <v>62</v>
      </c>
      <c r="B78">
        <v>3773</v>
      </c>
      <c r="K78" t="s">
        <v>54</v>
      </c>
      <c r="L78" t="str">
        <f>A78</f>
        <v>F10</v>
      </c>
      <c r="M78">
        <f>B78</f>
        <v>3773</v>
      </c>
      <c r="N78" s="8">
        <f t="shared" si="4"/>
        <v>0.11041634894006405</v>
      </c>
      <c r="O78" s="8">
        <f t="shared" si="5"/>
        <v>4.4166539576025619</v>
      </c>
    </row>
    <row r="79" spans="1:15" x14ac:dyDescent="0.3">
      <c r="A79" t="s">
        <v>70</v>
      </c>
      <c r="B79">
        <v>18603</v>
      </c>
      <c r="K79" t="s">
        <v>55</v>
      </c>
      <c r="L79" t="str">
        <f>A90</f>
        <v>G10</v>
      </c>
      <c r="M79">
        <f>B90</f>
        <v>5111</v>
      </c>
      <c r="N79" s="8">
        <f t="shared" si="4"/>
        <v>0.51852981546438925</v>
      </c>
      <c r="O79" s="8">
        <f t="shared" si="5"/>
        <v>20.741192618575571</v>
      </c>
    </row>
    <row r="80" spans="1:15" x14ac:dyDescent="0.3">
      <c r="A80" t="s">
        <v>78</v>
      </c>
      <c r="B80">
        <v>3979</v>
      </c>
      <c r="K80" t="s">
        <v>56</v>
      </c>
      <c r="L80" t="str">
        <f>A102</f>
        <v>H10</v>
      </c>
      <c r="M80">
        <f>B102</f>
        <v>6595</v>
      </c>
      <c r="N80" s="8">
        <f t="shared" si="4"/>
        <v>0.97117584261095014</v>
      </c>
      <c r="O80" s="8">
        <f t="shared" si="5"/>
        <v>38.847033704438005</v>
      </c>
    </row>
    <row r="81" spans="1:15" x14ac:dyDescent="0.3">
      <c r="A81" t="s">
        <v>100</v>
      </c>
      <c r="B81">
        <v>3411</v>
      </c>
      <c r="K81" t="s">
        <v>64</v>
      </c>
      <c r="L81" t="str">
        <f>A103</f>
        <v>H11</v>
      </c>
      <c r="M81">
        <f>B103</f>
        <v>9773</v>
      </c>
      <c r="N81" s="8">
        <f t="shared" si="4"/>
        <v>1.9405215799908495</v>
      </c>
      <c r="O81" s="8">
        <f t="shared" si="5"/>
        <v>77.620863199633988</v>
      </c>
    </row>
    <row r="82" spans="1:15" x14ac:dyDescent="0.3">
      <c r="A82" t="s">
        <v>101</v>
      </c>
      <c r="B82">
        <v>5392</v>
      </c>
      <c r="K82" t="s">
        <v>63</v>
      </c>
      <c r="L82" t="str">
        <f>A91</f>
        <v>G11</v>
      </c>
      <c r="M82">
        <f>B91</f>
        <v>14390</v>
      </c>
      <c r="N82" s="8">
        <f t="shared" si="4"/>
        <v>3.3487875552844288</v>
      </c>
      <c r="O82" s="8">
        <f t="shared" si="5"/>
        <v>133.95150221137715</v>
      </c>
    </row>
    <row r="83" spans="1:15" x14ac:dyDescent="0.3">
      <c r="A83" t="s">
        <v>102</v>
      </c>
      <c r="B83">
        <v>32761</v>
      </c>
      <c r="K83" t="s">
        <v>62</v>
      </c>
      <c r="L83" t="str">
        <f>A79</f>
        <v>F11</v>
      </c>
      <c r="M83">
        <f>B79</f>
        <v>18603</v>
      </c>
      <c r="N83" s="8">
        <f t="shared" si="4"/>
        <v>4.6338264450205884</v>
      </c>
      <c r="O83" s="8">
        <f t="shared" si="5"/>
        <v>185.35305780082354</v>
      </c>
    </row>
    <row r="84" spans="1:15" x14ac:dyDescent="0.3">
      <c r="A84" t="s">
        <v>15</v>
      </c>
      <c r="B84">
        <v>3328</v>
      </c>
      <c r="K84" t="s">
        <v>61</v>
      </c>
      <c r="L84" t="str">
        <f>A67</f>
        <v>E11</v>
      </c>
      <c r="M84">
        <f>B67</f>
        <v>28923</v>
      </c>
      <c r="N84" s="8">
        <f t="shared" si="4"/>
        <v>7.7816074424279398</v>
      </c>
      <c r="O84" s="8">
        <f t="shared" si="5"/>
        <v>311.26429769711757</v>
      </c>
    </row>
    <row r="85" spans="1:15" x14ac:dyDescent="0.3">
      <c r="A85" t="s">
        <v>23</v>
      </c>
      <c r="B85">
        <v>3486</v>
      </c>
      <c r="K85" t="s">
        <v>60</v>
      </c>
      <c r="L85" t="str">
        <f>A55</f>
        <v>D11</v>
      </c>
      <c r="M85">
        <f>B55</f>
        <v>24459</v>
      </c>
      <c r="N85" s="8">
        <f t="shared" si="4"/>
        <v>6.4200091505261554</v>
      </c>
      <c r="O85" s="8">
        <f t="shared" si="5"/>
        <v>256.80036602104622</v>
      </c>
    </row>
    <row r="86" spans="1:15" x14ac:dyDescent="0.3">
      <c r="A86" t="s">
        <v>31</v>
      </c>
      <c r="B86">
        <v>4198</v>
      </c>
      <c r="K86" t="s">
        <v>59</v>
      </c>
      <c r="L86" t="str">
        <f>A43</f>
        <v>C11</v>
      </c>
      <c r="M86">
        <f>B43</f>
        <v>17705</v>
      </c>
      <c r="N86" s="8">
        <f t="shared" si="4"/>
        <v>4.3599206954399881</v>
      </c>
      <c r="O86" s="8">
        <f t="shared" si="5"/>
        <v>174.39682781759953</v>
      </c>
    </row>
    <row r="87" spans="1:15" x14ac:dyDescent="0.3">
      <c r="A87" t="s">
        <v>39</v>
      </c>
      <c r="B87">
        <v>4074</v>
      </c>
      <c r="K87" t="s">
        <v>58</v>
      </c>
      <c r="L87" t="str">
        <f>A31</f>
        <v>B11</v>
      </c>
      <c r="M87">
        <f>B31</f>
        <v>10415</v>
      </c>
      <c r="N87" s="8">
        <f t="shared" si="4"/>
        <v>2.1363428397132833</v>
      </c>
      <c r="O87" s="8">
        <f t="shared" si="5"/>
        <v>85.453713588531329</v>
      </c>
    </row>
    <row r="88" spans="1:15" x14ac:dyDescent="0.3">
      <c r="A88" t="s">
        <v>47</v>
      </c>
      <c r="B88">
        <v>36020</v>
      </c>
      <c r="K88" t="s">
        <v>57</v>
      </c>
      <c r="L88" t="str">
        <f>A19</f>
        <v>A11</v>
      </c>
      <c r="M88">
        <f>B19</f>
        <v>5858</v>
      </c>
      <c r="N88" s="8">
        <f t="shared" si="4"/>
        <v>0.74637791673021203</v>
      </c>
      <c r="O88" s="8">
        <f t="shared" si="5"/>
        <v>29.855116669208481</v>
      </c>
    </row>
    <row r="89" spans="1:15" x14ac:dyDescent="0.3">
      <c r="A89" t="s">
        <v>55</v>
      </c>
      <c r="B89">
        <v>7211</v>
      </c>
      <c r="K89" t="s">
        <v>65</v>
      </c>
      <c r="L89" t="str">
        <f>A20</f>
        <v>A12</v>
      </c>
      <c r="M89">
        <f>B20</f>
        <v>4818</v>
      </c>
      <c r="N89" s="8">
        <f t="shared" si="4"/>
        <v>0.4291596766814092</v>
      </c>
      <c r="O89" s="8">
        <f t="shared" si="5"/>
        <v>17.166387067256366</v>
      </c>
    </row>
    <row r="90" spans="1:15" x14ac:dyDescent="0.3">
      <c r="A90" t="s">
        <v>63</v>
      </c>
      <c r="B90">
        <v>5111</v>
      </c>
      <c r="K90" t="s">
        <v>66</v>
      </c>
      <c r="L90" t="str">
        <f>A32</f>
        <v>B12</v>
      </c>
      <c r="M90">
        <f>B32</f>
        <v>4213</v>
      </c>
      <c r="N90" s="8">
        <f t="shared" si="4"/>
        <v>0.24462406588378832</v>
      </c>
      <c r="O90" s="8">
        <f t="shared" si="5"/>
        <v>9.7849626353515333</v>
      </c>
    </row>
    <row r="91" spans="1:15" x14ac:dyDescent="0.3">
      <c r="A91" t="s">
        <v>71</v>
      </c>
      <c r="B91">
        <v>14390</v>
      </c>
      <c r="K91" t="s">
        <v>67</v>
      </c>
      <c r="L91" t="str">
        <f>A44</f>
        <v>C12</v>
      </c>
      <c r="M91">
        <f>B44</f>
        <v>3953</v>
      </c>
      <c r="N91" s="8">
        <f t="shared" si="4"/>
        <v>0.16531950587158761</v>
      </c>
      <c r="O91" s="8">
        <f t="shared" si="5"/>
        <v>6.6127802348635045</v>
      </c>
    </row>
    <row r="92" spans="1:15" x14ac:dyDescent="0.3">
      <c r="A92" t="s">
        <v>79</v>
      </c>
      <c r="B92">
        <v>3640</v>
      </c>
      <c r="K92" t="s">
        <v>68</v>
      </c>
      <c r="L92" t="str">
        <f>A56</f>
        <v>D12</v>
      </c>
      <c r="M92">
        <f>B56</f>
        <v>3805</v>
      </c>
      <c r="N92" s="8">
        <f t="shared" si="4"/>
        <v>0.12017691017233491</v>
      </c>
      <c r="O92" s="8">
        <f t="shared" si="5"/>
        <v>4.8070764068933967</v>
      </c>
    </row>
    <row r="93" spans="1:15" x14ac:dyDescent="0.3">
      <c r="A93" t="s">
        <v>103</v>
      </c>
      <c r="B93">
        <v>3413</v>
      </c>
      <c r="K93" t="s">
        <v>69</v>
      </c>
      <c r="L93" t="str">
        <f>A68</f>
        <v>E12</v>
      </c>
      <c r="M93">
        <f>B68</f>
        <v>3849</v>
      </c>
      <c r="N93" s="8">
        <f t="shared" si="4"/>
        <v>0.13359768186670734</v>
      </c>
      <c r="O93" s="8">
        <f t="shared" si="5"/>
        <v>5.3439072746682932</v>
      </c>
    </row>
    <row r="94" spans="1:15" x14ac:dyDescent="0.3">
      <c r="A94" t="s">
        <v>104</v>
      </c>
      <c r="B94">
        <v>8580</v>
      </c>
      <c r="K94" t="s">
        <v>70</v>
      </c>
      <c r="L94" t="str">
        <f>A80</f>
        <v>F12</v>
      </c>
      <c r="M94">
        <f>B80</f>
        <v>3979</v>
      </c>
      <c r="N94" s="8">
        <f t="shared" si="4"/>
        <v>0.1732499618728077</v>
      </c>
      <c r="O94" s="8">
        <f t="shared" si="5"/>
        <v>6.929998474912308</v>
      </c>
    </row>
    <row r="95" spans="1:15" x14ac:dyDescent="0.3">
      <c r="A95" t="s">
        <v>105</v>
      </c>
      <c r="B95">
        <v>20374</v>
      </c>
      <c r="K95" t="s">
        <v>71</v>
      </c>
      <c r="L95" t="str">
        <f>A92</f>
        <v>G12</v>
      </c>
      <c r="M95">
        <f>B92</f>
        <v>3640</v>
      </c>
      <c r="N95" s="8">
        <f t="shared" si="4"/>
        <v>6.9849016318438303E-2</v>
      </c>
      <c r="O95" s="8">
        <f t="shared" si="5"/>
        <v>2.7939606527375322</v>
      </c>
    </row>
    <row r="96" spans="1:15" x14ac:dyDescent="0.3">
      <c r="A96" t="s">
        <v>16</v>
      </c>
      <c r="B96">
        <v>3348</v>
      </c>
      <c r="K96" t="s">
        <v>72</v>
      </c>
      <c r="L96" t="str">
        <f>A104</f>
        <v>H12</v>
      </c>
      <c r="M96">
        <f>B104</f>
        <v>3489</v>
      </c>
      <c r="N96" s="8">
        <f t="shared" si="4"/>
        <v>2.3791368003660211E-2</v>
      </c>
      <c r="O96" s="8">
        <f t="shared" si="5"/>
        <v>0.95165472014640851</v>
      </c>
    </row>
    <row r="97" spans="1:2" x14ac:dyDescent="0.3">
      <c r="A97" t="s">
        <v>24</v>
      </c>
      <c r="B97">
        <v>3471</v>
      </c>
    </row>
    <row r="98" spans="1:2" x14ac:dyDescent="0.3">
      <c r="A98" t="s">
        <v>33</v>
      </c>
      <c r="B98">
        <v>3898</v>
      </c>
    </row>
    <row r="99" spans="1:2" x14ac:dyDescent="0.3">
      <c r="A99" t="s">
        <v>40</v>
      </c>
      <c r="B99">
        <v>4059</v>
      </c>
    </row>
    <row r="100" spans="1:2" x14ac:dyDescent="0.3">
      <c r="A100" t="s">
        <v>48</v>
      </c>
      <c r="B100">
        <v>22551</v>
      </c>
    </row>
    <row r="101" spans="1:2" x14ac:dyDescent="0.3">
      <c r="A101" t="s">
        <v>56</v>
      </c>
      <c r="B101">
        <v>10990</v>
      </c>
    </row>
    <row r="102" spans="1:2" x14ac:dyDescent="0.3">
      <c r="A102" t="s">
        <v>64</v>
      </c>
      <c r="B102">
        <v>6595</v>
      </c>
    </row>
    <row r="103" spans="1:2" x14ac:dyDescent="0.3">
      <c r="A103" t="s">
        <v>72</v>
      </c>
      <c r="B103">
        <v>9773</v>
      </c>
    </row>
    <row r="104" spans="1:2" x14ac:dyDescent="0.3">
      <c r="A104" t="s">
        <v>80</v>
      </c>
      <c r="B104">
        <v>3489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65058</v>
      </c>
      <c r="D2">
        <v>3342</v>
      </c>
      <c r="E2">
        <v>4262</v>
      </c>
      <c r="F2">
        <v>3889</v>
      </c>
      <c r="G2">
        <v>64979</v>
      </c>
      <c r="H2">
        <v>62105</v>
      </c>
      <c r="I2">
        <v>4277</v>
      </c>
      <c r="J2">
        <v>4562</v>
      </c>
      <c r="K2">
        <v>3664</v>
      </c>
      <c r="L2">
        <v>3602</v>
      </c>
      <c r="M2">
        <v>6000</v>
      </c>
      <c r="N2">
        <v>4921</v>
      </c>
      <c r="O2">
        <v>53747</v>
      </c>
      <c r="P2">
        <v>3379</v>
      </c>
      <c r="Q2">
        <v>5142</v>
      </c>
      <c r="R2">
        <v>3697</v>
      </c>
      <c r="S2">
        <v>49002</v>
      </c>
      <c r="T2">
        <v>38085</v>
      </c>
      <c r="U2">
        <v>3885</v>
      </c>
      <c r="V2">
        <v>6515</v>
      </c>
      <c r="W2">
        <v>3829</v>
      </c>
      <c r="X2">
        <v>3494</v>
      </c>
      <c r="Y2">
        <v>10785</v>
      </c>
      <c r="Z2">
        <v>4295</v>
      </c>
      <c r="AA2">
        <v>29457</v>
      </c>
      <c r="AB2">
        <v>3359</v>
      </c>
      <c r="AC2">
        <v>6236</v>
      </c>
      <c r="AD2">
        <v>3710</v>
      </c>
      <c r="AE2">
        <v>15134</v>
      </c>
      <c r="AF2">
        <v>15619</v>
      </c>
      <c r="AG2">
        <v>3374</v>
      </c>
      <c r="AH2">
        <v>8768</v>
      </c>
      <c r="AI2">
        <v>3778</v>
      </c>
      <c r="AJ2">
        <v>3382</v>
      </c>
      <c r="AK2">
        <v>18181</v>
      </c>
      <c r="AL2">
        <v>4018</v>
      </c>
      <c r="AM2">
        <v>10066</v>
      </c>
      <c r="AN2">
        <v>3647</v>
      </c>
      <c r="AO2">
        <v>9186</v>
      </c>
      <c r="AP2">
        <v>3673</v>
      </c>
      <c r="AQ2">
        <v>8138</v>
      </c>
      <c r="AR2">
        <v>9084</v>
      </c>
      <c r="AS2">
        <v>3333</v>
      </c>
      <c r="AT2">
        <v>11011</v>
      </c>
      <c r="AU2">
        <v>4020</v>
      </c>
      <c r="AV2">
        <v>3336</v>
      </c>
      <c r="AW2">
        <v>25568</v>
      </c>
      <c r="AX2">
        <v>3879</v>
      </c>
      <c r="AY2">
        <v>5081</v>
      </c>
      <c r="AZ2">
        <v>3793</v>
      </c>
      <c r="BA2">
        <v>18676</v>
      </c>
      <c r="BB2">
        <v>3570</v>
      </c>
      <c r="BC2">
        <v>5809</v>
      </c>
      <c r="BD2">
        <v>6031</v>
      </c>
      <c r="BE2">
        <v>3616</v>
      </c>
      <c r="BF2">
        <v>21618</v>
      </c>
      <c r="BG2">
        <v>4710</v>
      </c>
      <c r="BH2">
        <v>3441</v>
      </c>
      <c r="BI2">
        <v>29744</v>
      </c>
      <c r="BJ2">
        <v>3895</v>
      </c>
      <c r="BK2">
        <v>3740</v>
      </c>
      <c r="BL2">
        <v>3989</v>
      </c>
      <c r="BM2">
        <v>23710</v>
      </c>
      <c r="BN2">
        <v>3394</v>
      </c>
      <c r="BO2">
        <v>4482</v>
      </c>
      <c r="BP2">
        <v>4811</v>
      </c>
      <c r="BQ2">
        <v>3781</v>
      </c>
      <c r="BR2">
        <v>38060</v>
      </c>
      <c r="BS2">
        <v>5937</v>
      </c>
      <c r="BT2">
        <v>3817</v>
      </c>
      <c r="BU2">
        <v>19072</v>
      </c>
      <c r="BV2">
        <v>3908</v>
      </c>
      <c r="BW2">
        <v>3412</v>
      </c>
      <c r="BX2">
        <v>5418</v>
      </c>
      <c r="BY2">
        <v>32789</v>
      </c>
      <c r="BZ2">
        <v>3342</v>
      </c>
      <c r="CA2">
        <v>3500</v>
      </c>
      <c r="CB2">
        <v>4246</v>
      </c>
      <c r="CC2">
        <v>4118</v>
      </c>
      <c r="CD2">
        <v>36395</v>
      </c>
      <c r="CE2">
        <v>7363</v>
      </c>
      <c r="CF2">
        <v>5170</v>
      </c>
      <c r="CG2">
        <v>14314</v>
      </c>
      <c r="CH2">
        <v>3674</v>
      </c>
      <c r="CI2">
        <v>3414</v>
      </c>
      <c r="CJ2">
        <v>7886</v>
      </c>
      <c r="CK2">
        <v>20596</v>
      </c>
      <c r="CL2">
        <v>3355</v>
      </c>
      <c r="CM2">
        <v>3378</v>
      </c>
      <c r="CN2">
        <v>3932</v>
      </c>
      <c r="CO2">
        <v>4057</v>
      </c>
      <c r="CP2">
        <v>22611</v>
      </c>
      <c r="CQ2">
        <v>10766</v>
      </c>
      <c r="CR2">
        <v>6678</v>
      </c>
      <c r="CS2">
        <v>9678</v>
      </c>
      <c r="CT2">
        <v>3529</v>
      </c>
    </row>
    <row r="7" spans="1:98" ht="17.600000000000001" x14ac:dyDescent="0.4">
      <c r="N7" s="4" t="s">
        <v>110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65058</v>
      </c>
      <c r="G9">
        <f>'Plate 1'!G9</f>
        <v>30</v>
      </c>
      <c r="H9" t="str">
        <f t="shared" ref="H9:I9" si="0">A9</f>
        <v>A1</v>
      </c>
      <c r="I9">
        <f t="shared" si="0"/>
        <v>65058</v>
      </c>
      <c r="K9" t="s">
        <v>82</v>
      </c>
      <c r="L9" t="str">
        <f>A10</f>
        <v>A2</v>
      </c>
      <c r="M9">
        <f>B10</f>
        <v>3342</v>
      </c>
      <c r="N9" s="8">
        <f>(M9-I$15)/3381.3</f>
        <v>-2.0702096826664299E-2</v>
      </c>
      <c r="O9">
        <f>N9*40</f>
        <v>-0.82808387306657194</v>
      </c>
    </row>
    <row r="10" spans="1:98" x14ac:dyDescent="0.3">
      <c r="A10" t="s">
        <v>83</v>
      </c>
      <c r="B10">
        <v>3342</v>
      </c>
      <c r="G10">
        <f>'Plate 1'!G10</f>
        <v>15</v>
      </c>
      <c r="H10" t="str">
        <f>A21</f>
        <v>B1</v>
      </c>
      <c r="I10">
        <f>B21</f>
        <v>53747</v>
      </c>
      <c r="K10" t="s">
        <v>85</v>
      </c>
      <c r="L10" t="str">
        <f>A22</f>
        <v>B2</v>
      </c>
      <c r="M10">
        <f>B22</f>
        <v>3379</v>
      </c>
      <c r="N10" s="8">
        <f t="shared" ref="N10:N73" si="1">(M10-I$15)/3381.3</f>
        <v>-9.7595599325703119E-3</v>
      </c>
      <c r="O10">
        <f t="shared" ref="O10:O73" si="2">N10*40</f>
        <v>-0.39038239730281249</v>
      </c>
    </row>
    <row r="11" spans="1:98" x14ac:dyDescent="0.3">
      <c r="A11" t="s">
        <v>84</v>
      </c>
      <c r="B11">
        <v>4262</v>
      </c>
      <c r="G11">
        <f>'Plate 1'!G11</f>
        <v>7.5</v>
      </c>
      <c r="H11" t="str">
        <f>A33</f>
        <v>C1</v>
      </c>
      <c r="I11">
        <f>B33</f>
        <v>29457</v>
      </c>
      <c r="K11" t="s">
        <v>88</v>
      </c>
      <c r="L11" t="str">
        <f>A34</f>
        <v>C2</v>
      </c>
      <c r="M11">
        <f>B34</f>
        <v>3359</v>
      </c>
      <c r="N11" s="8">
        <f t="shared" si="1"/>
        <v>-1.5674444740188684E-2</v>
      </c>
      <c r="O11">
        <f t="shared" si="2"/>
        <v>-0.62697778960754735</v>
      </c>
    </row>
    <row r="12" spans="1:98" x14ac:dyDescent="0.3">
      <c r="A12" t="s">
        <v>9</v>
      </c>
      <c r="B12">
        <v>3889</v>
      </c>
      <c r="G12">
        <f>'Plate 1'!G12</f>
        <v>1.875</v>
      </c>
      <c r="H12" t="str">
        <f>A45</f>
        <v>D1</v>
      </c>
      <c r="I12">
        <f>B45</f>
        <v>10066</v>
      </c>
      <c r="K12" t="s">
        <v>91</v>
      </c>
      <c r="L12" t="str">
        <f>A46</f>
        <v>D2</v>
      </c>
      <c r="M12">
        <f>B46</f>
        <v>3647</v>
      </c>
      <c r="N12" s="8">
        <f t="shared" si="1"/>
        <v>6.9499896489515864E-2</v>
      </c>
      <c r="O12">
        <f t="shared" si="2"/>
        <v>2.7799958595806347</v>
      </c>
    </row>
    <row r="13" spans="1:98" x14ac:dyDescent="0.3">
      <c r="A13" t="s">
        <v>17</v>
      </c>
      <c r="B13">
        <v>64979</v>
      </c>
      <c r="G13">
        <f>'Plate 1'!G13</f>
        <v>0.46875</v>
      </c>
      <c r="H13" t="str">
        <f>A57</f>
        <v>E1</v>
      </c>
      <c r="I13">
        <f>B57</f>
        <v>5081</v>
      </c>
      <c r="K13" t="s">
        <v>94</v>
      </c>
      <c r="L13" t="str">
        <f>A58</f>
        <v>E2</v>
      </c>
      <c r="M13">
        <f>B58</f>
        <v>3793</v>
      </c>
      <c r="N13" s="8">
        <f t="shared" si="1"/>
        <v>0.11267855558512997</v>
      </c>
      <c r="O13">
        <f t="shared" si="2"/>
        <v>4.5071422234051992</v>
      </c>
    </row>
    <row r="14" spans="1:98" x14ac:dyDescent="0.3">
      <c r="A14" t="s">
        <v>25</v>
      </c>
      <c r="B14">
        <v>62105</v>
      </c>
      <c r="G14">
        <f>'Plate 1'!G14</f>
        <v>0.1171875</v>
      </c>
      <c r="H14" t="str">
        <f>A69</f>
        <v>F1</v>
      </c>
      <c r="I14">
        <f>B69</f>
        <v>3740</v>
      </c>
      <c r="K14" t="s">
        <v>97</v>
      </c>
      <c r="L14" t="str">
        <f>A70</f>
        <v>F2</v>
      </c>
      <c r="M14">
        <f>B70</f>
        <v>3989</v>
      </c>
      <c r="N14" s="8">
        <f t="shared" si="1"/>
        <v>0.17064442669979002</v>
      </c>
      <c r="O14">
        <f t="shared" si="2"/>
        <v>6.8257770679916003</v>
      </c>
    </row>
    <row r="15" spans="1:98" x14ac:dyDescent="0.3">
      <c r="A15" t="s">
        <v>34</v>
      </c>
      <c r="B15">
        <v>4277</v>
      </c>
      <c r="G15">
        <f>'Plate 1'!G15</f>
        <v>0</v>
      </c>
      <c r="H15" t="str">
        <f>A81</f>
        <v>G1</v>
      </c>
      <c r="I15">
        <f>B81</f>
        <v>3412</v>
      </c>
      <c r="K15" t="s">
        <v>100</v>
      </c>
      <c r="L15" t="str">
        <f>A82</f>
        <v>G2</v>
      </c>
      <c r="M15">
        <f>B82</f>
        <v>5418</v>
      </c>
      <c r="N15" s="8">
        <f t="shared" si="1"/>
        <v>0.59326294620412268</v>
      </c>
      <c r="O15">
        <f t="shared" si="2"/>
        <v>23.730517848164908</v>
      </c>
    </row>
    <row r="16" spans="1:98" x14ac:dyDescent="0.3">
      <c r="A16" t="s">
        <v>41</v>
      </c>
      <c r="B16">
        <v>4562</v>
      </c>
      <c r="H16" t="s">
        <v>119</v>
      </c>
      <c r="I16">
        <f>SLOPE(I10:I15, G10:G15)</f>
        <v>3366.7756762561748</v>
      </c>
      <c r="K16" t="s">
        <v>103</v>
      </c>
      <c r="L16" t="str">
        <f>A94</f>
        <v>H2</v>
      </c>
      <c r="M16">
        <f>B94</f>
        <v>7886</v>
      </c>
      <c r="N16" s="8">
        <f t="shared" si="1"/>
        <v>1.3231597314642296</v>
      </c>
      <c r="O16">
        <f t="shared" si="2"/>
        <v>52.926389258569188</v>
      </c>
    </row>
    <row r="17" spans="1:15" x14ac:dyDescent="0.3">
      <c r="A17" t="s">
        <v>49</v>
      </c>
      <c r="B17">
        <v>3664</v>
      </c>
      <c r="K17" t="s">
        <v>104</v>
      </c>
      <c r="L17" t="str">
        <f>A95</f>
        <v>H3</v>
      </c>
      <c r="M17">
        <f>B95</f>
        <v>20596</v>
      </c>
      <c r="N17" s="8">
        <f t="shared" si="1"/>
        <v>5.0820690267057049</v>
      </c>
      <c r="O17">
        <f t="shared" si="2"/>
        <v>203.28276106822818</v>
      </c>
    </row>
    <row r="18" spans="1:15" x14ac:dyDescent="0.3">
      <c r="A18" t="s">
        <v>57</v>
      </c>
      <c r="B18">
        <v>3602</v>
      </c>
      <c r="K18" t="s">
        <v>101</v>
      </c>
      <c r="L18" t="str">
        <f>A83</f>
        <v>G3</v>
      </c>
      <c r="M18">
        <f>B83</f>
        <v>32789</v>
      </c>
      <c r="N18" s="8">
        <f t="shared" si="1"/>
        <v>8.6880785496702444</v>
      </c>
      <c r="O18">
        <f t="shared" si="2"/>
        <v>347.52314198680978</v>
      </c>
    </row>
    <row r="19" spans="1:15" x14ac:dyDescent="0.3">
      <c r="A19" t="s">
        <v>65</v>
      </c>
      <c r="B19">
        <v>6000</v>
      </c>
      <c r="K19" t="s">
        <v>98</v>
      </c>
      <c r="L19" t="str">
        <f>A71</f>
        <v>F3</v>
      </c>
      <c r="M19">
        <f>B71</f>
        <v>23710</v>
      </c>
      <c r="N19" s="8">
        <f t="shared" si="1"/>
        <v>6.0030165912518854</v>
      </c>
      <c r="O19">
        <f t="shared" si="2"/>
        <v>240.12066365007541</v>
      </c>
    </row>
    <row r="20" spans="1:15" x14ac:dyDescent="0.3">
      <c r="A20" t="s">
        <v>73</v>
      </c>
      <c r="B20">
        <v>4921</v>
      </c>
      <c r="K20" t="s">
        <v>95</v>
      </c>
      <c r="L20" t="str">
        <f>A59</f>
        <v>E3</v>
      </c>
      <c r="M20">
        <f>B59</f>
        <v>18676</v>
      </c>
      <c r="N20" s="8">
        <f t="shared" si="1"/>
        <v>4.5142400851743414</v>
      </c>
      <c r="O20">
        <f t="shared" si="2"/>
        <v>180.56960340697367</v>
      </c>
    </row>
    <row r="21" spans="1:15" x14ac:dyDescent="0.3">
      <c r="A21" t="s">
        <v>85</v>
      </c>
      <c r="B21">
        <v>53747</v>
      </c>
      <c r="K21" t="s">
        <v>92</v>
      </c>
      <c r="L21" t="str">
        <f>A47</f>
        <v>D3</v>
      </c>
      <c r="M21">
        <f>B47</f>
        <v>9186</v>
      </c>
      <c r="N21" s="8">
        <f t="shared" si="1"/>
        <v>1.7076272439594238</v>
      </c>
      <c r="O21">
        <f t="shared" si="2"/>
        <v>68.305089758376951</v>
      </c>
    </row>
    <row r="22" spans="1:15" x14ac:dyDescent="0.3">
      <c r="A22" t="s">
        <v>86</v>
      </c>
      <c r="B22">
        <v>3379</v>
      </c>
      <c r="K22" t="s">
        <v>89</v>
      </c>
      <c r="L22" t="str">
        <f>A35</f>
        <v>C3</v>
      </c>
      <c r="M22">
        <f>B35</f>
        <v>6236</v>
      </c>
      <c r="N22" s="8">
        <f t="shared" si="1"/>
        <v>0.83518173483571401</v>
      </c>
      <c r="O22">
        <f t="shared" si="2"/>
        <v>33.407269393428564</v>
      </c>
    </row>
    <row r="23" spans="1:15" x14ac:dyDescent="0.3">
      <c r="A23" t="s">
        <v>87</v>
      </c>
      <c r="B23">
        <v>5142</v>
      </c>
      <c r="K23" t="s">
        <v>86</v>
      </c>
      <c r="L23" t="str">
        <f>A23</f>
        <v>B3</v>
      </c>
      <c r="M23">
        <f>B23</f>
        <v>5142</v>
      </c>
      <c r="N23" s="8">
        <f t="shared" si="1"/>
        <v>0.51163753585898908</v>
      </c>
      <c r="O23">
        <f t="shared" si="2"/>
        <v>20.465501434359563</v>
      </c>
    </row>
    <row r="24" spans="1:15" x14ac:dyDescent="0.3">
      <c r="A24" t="s">
        <v>10</v>
      </c>
      <c r="B24">
        <v>3697</v>
      </c>
      <c r="K24" t="s">
        <v>83</v>
      </c>
      <c r="L24" t="str">
        <f>A11</f>
        <v>A3</v>
      </c>
      <c r="M24">
        <f>B11</f>
        <v>4262</v>
      </c>
      <c r="N24" s="8">
        <f t="shared" si="1"/>
        <v>0.25138260432378079</v>
      </c>
      <c r="O24">
        <f t="shared" si="2"/>
        <v>10.055304172951232</v>
      </c>
    </row>
    <row r="25" spans="1:15" x14ac:dyDescent="0.3">
      <c r="A25" t="s">
        <v>18</v>
      </c>
      <c r="B25">
        <v>49002</v>
      </c>
      <c r="K25" t="s">
        <v>84</v>
      </c>
      <c r="L25" t="str">
        <f>A12</f>
        <v>A4</v>
      </c>
      <c r="M25">
        <f>B12</f>
        <v>3889</v>
      </c>
      <c r="N25" s="8">
        <f t="shared" si="1"/>
        <v>0.14107000266169817</v>
      </c>
      <c r="O25">
        <f t="shared" si="2"/>
        <v>5.6428001064679272</v>
      </c>
    </row>
    <row r="26" spans="1:15" x14ac:dyDescent="0.3">
      <c r="A26" t="s">
        <v>26</v>
      </c>
      <c r="B26">
        <v>38085</v>
      </c>
      <c r="K26" t="s">
        <v>87</v>
      </c>
      <c r="L26" t="str">
        <f>A24</f>
        <v>B4</v>
      </c>
      <c r="M26">
        <f>B24</f>
        <v>3697</v>
      </c>
      <c r="N26" s="8">
        <f t="shared" si="1"/>
        <v>8.4287108508561789E-2</v>
      </c>
      <c r="O26">
        <f t="shared" si="2"/>
        <v>3.3714843403424717</v>
      </c>
    </row>
    <row r="27" spans="1:15" x14ac:dyDescent="0.3">
      <c r="A27" t="s">
        <v>35</v>
      </c>
      <c r="B27">
        <v>3885</v>
      </c>
      <c r="K27" t="s">
        <v>90</v>
      </c>
      <c r="L27" t="str">
        <f>A36</f>
        <v>C4</v>
      </c>
      <c r="M27">
        <f>B36</f>
        <v>3710</v>
      </c>
      <c r="N27" s="8">
        <f t="shared" si="1"/>
        <v>8.8131783633513733E-2</v>
      </c>
      <c r="O27">
        <f t="shared" si="2"/>
        <v>3.5252713453405491</v>
      </c>
    </row>
    <row r="28" spans="1:15" x14ac:dyDescent="0.3">
      <c r="A28" t="s">
        <v>42</v>
      </c>
      <c r="B28">
        <v>6515</v>
      </c>
      <c r="K28" t="s">
        <v>93</v>
      </c>
      <c r="L28" t="str">
        <f>A48</f>
        <v>D4</v>
      </c>
      <c r="M28">
        <f>B48</f>
        <v>3673</v>
      </c>
      <c r="N28" s="8">
        <f t="shared" si="1"/>
        <v>7.7189246739419751E-2</v>
      </c>
      <c r="O28">
        <f t="shared" si="2"/>
        <v>3.0875698695767899</v>
      </c>
    </row>
    <row r="29" spans="1:15" x14ac:dyDescent="0.3">
      <c r="A29" t="s">
        <v>50</v>
      </c>
      <c r="B29">
        <v>3829</v>
      </c>
      <c r="K29" t="s">
        <v>96</v>
      </c>
      <c r="L29" t="str">
        <f>A60</f>
        <v>E4</v>
      </c>
      <c r="M29">
        <f>B60</f>
        <v>3570</v>
      </c>
      <c r="N29" s="8">
        <f t="shared" si="1"/>
        <v>4.6727589980185134E-2</v>
      </c>
      <c r="O29">
        <f t="shared" si="2"/>
        <v>1.8691035992074054</v>
      </c>
    </row>
    <row r="30" spans="1:15" x14ac:dyDescent="0.3">
      <c r="A30" t="s">
        <v>58</v>
      </c>
      <c r="B30">
        <v>3494</v>
      </c>
      <c r="K30" t="s">
        <v>99</v>
      </c>
      <c r="L30" t="str">
        <f>A72</f>
        <v>F4</v>
      </c>
      <c r="M30">
        <f>B72</f>
        <v>3394</v>
      </c>
      <c r="N30" s="8">
        <f t="shared" si="1"/>
        <v>-5.3233963268565342E-3</v>
      </c>
      <c r="O30">
        <f t="shared" si="2"/>
        <v>-0.21293585307426138</v>
      </c>
    </row>
    <row r="31" spans="1:15" x14ac:dyDescent="0.3">
      <c r="A31" t="s">
        <v>66</v>
      </c>
      <c r="B31">
        <v>10785</v>
      </c>
      <c r="K31" t="s">
        <v>102</v>
      </c>
      <c r="L31" t="str">
        <f>A84</f>
        <v>G4</v>
      </c>
      <c r="M31">
        <f>B84</f>
        <v>3342</v>
      </c>
      <c r="N31" s="8">
        <f t="shared" si="1"/>
        <v>-2.0702096826664299E-2</v>
      </c>
      <c r="O31">
        <f t="shared" si="2"/>
        <v>-0.82808387306657194</v>
      </c>
    </row>
    <row r="32" spans="1:15" x14ac:dyDescent="0.3">
      <c r="A32" t="s">
        <v>74</v>
      </c>
      <c r="B32">
        <v>4295</v>
      </c>
      <c r="K32" t="s">
        <v>105</v>
      </c>
      <c r="L32" t="str">
        <f>A96</f>
        <v>H4</v>
      </c>
      <c r="M32">
        <f>B96</f>
        <v>3355</v>
      </c>
      <c r="N32" s="8">
        <f t="shared" si="1"/>
        <v>-1.6857421701712359E-2</v>
      </c>
      <c r="O32">
        <f t="shared" si="2"/>
        <v>-0.67429686806849443</v>
      </c>
    </row>
    <row r="33" spans="1:15" x14ac:dyDescent="0.3">
      <c r="A33" t="s">
        <v>88</v>
      </c>
      <c r="B33">
        <v>29457</v>
      </c>
      <c r="K33" t="s">
        <v>16</v>
      </c>
      <c r="L33" t="str">
        <f>A97</f>
        <v>H5</v>
      </c>
      <c r="M33">
        <f>B97</f>
        <v>3378</v>
      </c>
      <c r="N33" s="8">
        <f t="shared" si="1"/>
        <v>-1.0055304172951231E-2</v>
      </c>
      <c r="O33">
        <f t="shared" si="2"/>
        <v>-0.40221216691804923</v>
      </c>
    </row>
    <row r="34" spans="1:15" x14ac:dyDescent="0.3">
      <c r="A34" t="s">
        <v>89</v>
      </c>
      <c r="B34">
        <v>3359</v>
      </c>
      <c r="K34" t="s">
        <v>15</v>
      </c>
      <c r="L34" t="str">
        <f>A85</f>
        <v>G5</v>
      </c>
      <c r="M34">
        <f>B85</f>
        <v>3500</v>
      </c>
      <c r="N34" s="8">
        <f t="shared" si="1"/>
        <v>2.6025493153520835E-2</v>
      </c>
      <c r="O34">
        <f t="shared" si="2"/>
        <v>1.0410197261408334</v>
      </c>
    </row>
    <row r="35" spans="1:15" x14ac:dyDescent="0.3">
      <c r="A35" t="s">
        <v>90</v>
      </c>
      <c r="B35">
        <v>6236</v>
      </c>
      <c r="K35" t="s">
        <v>14</v>
      </c>
      <c r="L35" t="str">
        <f>A73</f>
        <v>F5</v>
      </c>
      <c r="M35">
        <f>B73</f>
        <v>4482</v>
      </c>
      <c r="N35" s="8">
        <f t="shared" si="1"/>
        <v>0.31644633720758286</v>
      </c>
      <c r="O35">
        <f t="shared" si="2"/>
        <v>12.657853488303314</v>
      </c>
    </row>
    <row r="36" spans="1:15" x14ac:dyDescent="0.3">
      <c r="A36" t="s">
        <v>11</v>
      </c>
      <c r="B36">
        <v>3710</v>
      </c>
      <c r="K36" t="s">
        <v>13</v>
      </c>
      <c r="L36" t="str">
        <f>A61</f>
        <v>E5</v>
      </c>
      <c r="M36">
        <f>B61</f>
        <v>5809</v>
      </c>
      <c r="N36" s="8">
        <f t="shared" si="1"/>
        <v>0.70889894419306176</v>
      </c>
      <c r="O36">
        <f t="shared" si="2"/>
        <v>28.355957767722472</v>
      </c>
    </row>
    <row r="37" spans="1:15" x14ac:dyDescent="0.3">
      <c r="A37" t="s">
        <v>19</v>
      </c>
      <c r="B37">
        <v>15134</v>
      </c>
      <c r="K37" t="s">
        <v>12</v>
      </c>
      <c r="L37" t="str">
        <f>A49</f>
        <v>D5</v>
      </c>
      <c r="M37">
        <f>B49</f>
        <v>8138</v>
      </c>
      <c r="N37" s="8">
        <f t="shared" si="1"/>
        <v>1.3976872800402211</v>
      </c>
      <c r="O37">
        <f t="shared" si="2"/>
        <v>55.907491201608849</v>
      </c>
    </row>
    <row r="38" spans="1:15" x14ac:dyDescent="0.3">
      <c r="A38" t="s">
        <v>27</v>
      </c>
      <c r="B38">
        <v>15619</v>
      </c>
      <c r="K38" t="s">
        <v>11</v>
      </c>
      <c r="L38" t="str">
        <f>A37</f>
        <v>C5</v>
      </c>
      <c r="M38">
        <f>B37</f>
        <v>15134</v>
      </c>
      <c r="N38" s="8">
        <f t="shared" si="1"/>
        <v>3.4667139857451272</v>
      </c>
      <c r="O38">
        <f t="shared" si="2"/>
        <v>138.6685594298051</v>
      </c>
    </row>
    <row r="39" spans="1:15" x14ac:dyDescent="0.3">
      <c r="A39" t="s">
        <v>36</v>
      </c>
      <c r="B39">
        <v>3374</v>
      </c>
      <c r="K39" t="s">
        <v>10</v>
      </c>
      <c r="L39" t="str">
        <f>A25</f>
        <v>B5</v>
      </c>
      <c r="M39">
        <f>B25</f>
        <v>49002</v>
      </c>
      <c r="N39" s="8">
        <f t="shared" si="1"/>
        <v>13.482979918966077</v>
      </c>
      <c r="O39">
        <f t="shared" si="2"/>
        <v>539.3191967586431</v>
      </c>
    </row>
    <row r="40" spans="1:15" x14ac:dyDescent="0.3">
      <c r="A40" t="s">
        <v>43</v>
      </c>
      <c r="B40">
        <v>8768</v>
      </c>
      <c r="K40" t="s">
        <v>9</v>
      </c>
      <c r="L40" t="str">
        <f>A13</f>
        <v>A5</v>
      </c>
      <c r="M40">
        <f>B13</f>
        <v>64979</v>
      </c>
      <c r="N40" s="8">
        <f t="shared" si="1"/>
        <v>18.208085647532013</v>
      </c>
      <c r="O40">
        <f t="shared" si="2"/>
        <v>728.32342590128053</v>
      </c>
    </row>
    <row r="41" spans="1:15" x14ac:dyDescent="0.3">
      <c r="A41" t="s">
        <v>51</v>
      </c>
      <c r="B41">
        <v>3778</v>
      </c>
      <c r="K41" t="s">
        <v>17</v>
      </c>
      <c r="L41" t="str">
        <f>A14</f>
        <v>A6</v>
      </c>
      <c r="M41">
        <f>B14</f>
        <v>62105</v>
      </c>
      <c r="N41" s="8">
        <f t="shared" si="1"/>
        <v>17.358116700677254</v>
      </c>
      <c r="O41">
        <f t="shared" si="2"/>
        <v>694.32466802709018</v>
      </c>
    </row>
    <row r="42" spans="1:15" x14ac:dyDescent="0.3">
      <c r="A42" t="s">
        <v>59</v>
      </c>
      <c r="B42">
        <v>3382</v>
      </c>
      <c r="K42" t="s">
        <v>18</v>
      </c>
      <c r="L42" t="str">
        <f>A26</f>
        <v>B6</v>
      </c>
      <c r="M42">
        <f>B26</f>
        <v>38085</v>
      </c>
      <c r="N42" s="8">
        <f t="shared" si="1"/>
        <v>10.25434004672759</v>
      </c>
      <c r="O42">
        <f t="shared" si="2"/>
        <v>410.17360186910361</v>
      </c>
    </row>
    <row r="43" spans="1:15" x14ac:dyDescent="0.3">
      <c r="A43" t="s">
        <v>67</v>
      </c>
      <c r="B43">
        <v>18181</v>
      </c>
      <c r="K43" t="s">
        <v>19</v>
      </c>
      <c r="L43" t="str">
        <f>A38</f>
        <v>C6</v>
      </c>
      <c r="M43">
        <f>B38</f>
        <v>15619</v>
      </c>
      <c r="N43" s="8">
        <f t="shared" si="1"/>
        <v>3.6101499423298731</v>
      </c>
      <c r="O43">
        <f t="shared" si="2"/>
        <v>144.40599769319493</v>
      </c>
    </row>
    <row r="44" spans="1:15" x14ac:dyDescent="0.3">
      <c r="A44" t="s">
        <v>75</v>
      </c>
      <c r="B44">
        <v>4018</v>
      </c>
      <c r="K44" t="s">
        <v>20</v>
      </c>
      <c r="L44" t="str">
        <f>A50</f>
        <v>D6</v>
      </c>
      <c r="M44">
        <f>B50</f>
        <v>9084</v>
      </c>
      <c r="N44" s="8">
        <f t="shared" si="1"/>
        <v>1.6774613314405702</v>
      </c>
      <c r="O44">
        <f t="shared" si="2"/>
        <v>67.098453257622808</v>
      </c>
    </row>
    <row r="45" spans="1:15" x14ac:dyDescent="0.3">
      <c r="A45" t="s">
        <v>91</v>
      </c>
      <c r="B45">
        <v>10066</v>
      </c>
      <c r="K45" t="s">
        <v>21</v>
      </c>
      <c r="L45" t="str">
        <f>A62</f>
        <v>E6</v>
      </c>
      <c r="M45">
        <f>B62</f>
        <v>6031</v>
      </c>
      <c r="N45" s="8">
        <f t="shared" si="1"/>
        <v>0.77455416555762568</v>
      </c>
      <c r="O45">
        <f t="shared" si="2"/>
        <v>30.982166622305026</v>
      </c>
    </row>
    <row r="46" spans="1:15" x14ac:dyDescent="0.3">
      <c r="A46" t="s">
        <v>92</v>
      </c>
      <c r="B46">
        <v>3647</v>
      </c>
      <c r="K46" t="s">
        <v>22</v>
      </c>
      <c r="L46" t="str">
        <f>A74</f>
        <v>F6</v>
      </c>
      <c r="M46">
        <f>B74</f>
        <v>4811</v>
      </c>
      <c r="N46" s="8">
        <f t="shared" si="1"/>
        <v>0.41374619229290505</v>
      </c>
      <c r="O46">
        <f t="shared" si="2"/>
        <v>16.549847691716202</v>
      </c>
    </row>
    <row r="47" spans="1:15" x14ac:dyDescent="0.3">
      <c r="A47" t="s">
        <v>93</v>
      </c>
      <c r="B47">
        <v>9186</v>
      </c>
      <c r="K47" t="s">
        <v>23</v>
      </c>
      <c r="L47" t="str">
        <f>A86</f>
        <v>G6</v>
      </c>
      <c r="M47">
        <f>B86</f>
        <v>4246</v>
      </c>
      <c r="N47" s="8">
        <f t="shared" si="1"/>
        <v>0.24665069647768609</v>
      </c>
      <c r="O47">
        <f t="shared" si="2"/>
        <v>9.8660278591074437</v>
      </c>
    </row>
    <row r="48" spans="1:15" x14ac:dyDescent="0.3">
      <c r="A48" t="s">
        <v>12</v>
      </c>
      <c r="B48">
        <v>3673</v>
      </c>
      <c r="K48" t="s">
        <v>24</v>
      </c>
      <c r="L48" t="str">
        <f>A98</f>
        <v>H6</v>
      </c>
      <c r="M48">
        <f>B98</f>
        <v>3932</v>
      </c>
      <c r="N48" s="8">
        <f t="shared" si="1"/>
        <v>0.15378700499807765</v>
      </c>
      <c r="O48">
        <f t="shared" si="2"/>
        <v>6.1514801999231059</v>
      </c>
    </row>
    <row r="49" spans="1:15" x14ac:dyDescent="0.3">
      <c r="A49" t="s">
        <v>20</v>
      </c>
      <c r="B49">
        <v>8138</v>
      </c>
      <c r="K49" t="s">
        <v>33</v>
      </c>
      <c r="L49" t="str">
        <f>A99</f>
        <v>H7</v>
      </c>
      <c r="M49">
        <f>B99</f>
        <v>4057</v>
      </c>
      <c r="N49" s="8">
        <f t="shared" si="1"/>
        <v>0.19075503504569247</v>
      </c>
      <c r="O49">
        <f t="shared" si="2"/>
        <v>7.6302014018276987</v>
      </c>
    </row>
    <row r="50" spans="1:15" x14ac:dyDescent="0.3">
      <c r="A50" t="s">
        <v>28</v>
      </c>
      <c r="B50">
        <v>9084</v>
      </c>
      <c r="K50" t="s">
        <v>31</v>
      </c>
      <c r="L50" t="str">
        <f>A87</f>
        <v>G7</v>
      </c>
      <c r="M50">
        <f>B87</f>
        <v>4118</v>
      </c>
      <c r="N50" s="8">
        <f t="shared" si="1"/>
        <v>0.2087954337089285</v>
      </c>
      <c r="O50">
        <f t="shared" si="2"/>
        <v>8.351817348357141</v>
      </c>
    </row>
    <row r="51" spans="1:15" x14ac:dyDescent="0.3">
      <c r="A51" t="s">
        <v>37</v>
      </c>
      <c r="B51">
        <v>3333</v>
      </c>
      <c r="K51" t="s">
        <v>32</v>
      </c>
      <c r="L51" t="str">
        <f>A75</f>
        <v>F7</v>
      </c>
      <c r="M51">
        <f>B75</f>
        <v>3781</v>
      </c>
      <c r="N51" s="8">
        <f t="shared" si="1"/>
        <v>0.10912962470055895</v>
      </c>
      <c r="O51">
        <f t="shared" si="2"/>
        <v>4.3651849880223583</v>
      </c>
    </row>
    <row r="52" spans="1:15" x14ac:dyDescent="0.3">
      <c r="A52" t="s">
        <v>44</v>
      </c>
      <c r="B52">
        <v>11011</v>
      </c>
      <c r="K52" t="s">
        <v>29</v>
      </c>
      <c r="L52" t="str">
        <f>A63</f>
        <v>E7</v>
      </c>
      <c r="M52">
        <f>B63</f>
        <v>3616</v>
      </c>
      <c r="N52" s="8">
        <f t="shared" si="1"/>
        <v>6.0331825037707384E-2</v>
      </c>
      <c r="O52">
        <f t="shared" si="2"/>
        <v>2.4132730015082955</v>
      </c>
    </row>
    <row r="53" spans="1:15" x14ac:dyDescent="0.3">
      <c r="A53" t="s">
        <v>52</v>
      </c>
      <c r="B53">
        <v>4020</v>
      </c>
      <c r="K53" t="s">
        <v>28</v>
      </c>
      <c r="L53" t="str">
        <f>A51</f>
        <v>D7</v>
      </c>
      <c r="M53">
        <f>B51</f>
        <v>3333</v>
      </c>
      <c r="N53" s="8">
        <f t="shared" si="1"/>
        <v>-2.3363794990092567E-2</v>
      </c>
      <c r="O53">
        <f t="shared" si="2"/>
        <v>-0.93455179960370272</v>
      </c>
    </row>
    <row r="54" spans="1:15" x14ac:dyDescent="0.3">
      <c r="A54" t="s">
        <v>60</v>
      </c>
      <c r="B54">
        <v>3336</v>
      </c>
      <c r="K54" t="s">
        <v>27</v>
      </c>
      <c r="L54" t="str">
        <f>A39</f>
        <v>C7</v>
      </c>
      <c r="M54">
        <f>B39</f>
        <v>3374</v>
      </c>
      <c r="N54" s="8">
        <f t="shared" si="1"/>
        <v>-1.1238281134474906E-2</v>
      </c>
      <c r="O54">
        <f t="shared" si="2"/>
        <v>-0.44953124537899625</v>
      </c>
    </row>
    <row r="55" spans="1:15" x14ac:dyDescent="0.3">
      <c r="A55" t="s">
        <v>68</v>
      </c>
      <c r="B55">
        <v>25568</v>
      </c>
      <c r="K55" t="s">
        <v>26</v>
      </c>
      <c r="L55" t="str">
        <f>A27</f>
        <v>B7</v>
      </c>
      <c r="M55">
        <f>B27</f>
        <v>3885</v>
      </c>
      <c r="N55" s="8">
        <f t="shared" si="1"/>
        <v>0.13988702570017447</v>
      </c>
      <c r="O55">
        <f t="shared" si="2"/>
        <v>5.5954810280069793</v>
      </c>
    </row>
    <row r="56" spans="1:15" x14ac:dyDescent="0.3">
      <c r="A56" t="s">
        <v>76</v>
      </c>
      <c r="B56">
        <v>3879</v>
      </c>
      <c r="K56" t="s">
        <v>25</v>
      </c>
      <c r="L56" t="str">
        <f>A15</f>
        <v>A7</v>
      </c>
      <c r="M56">
        <f>B15</f>
        <v>4277</v>
      </c>
      <c r="N56" s="8">
        <f t="shared" si="1"/>
        <v>0.25581876792949454</v>
      </c>
      <c r="O56">
        <f t="shared" si="2"/>
        <v>10.232750717179782</v>
      </c>
    </row>
    <row r="57" spans="1:15" x14ac:dyDescent="0.3">
      <c r="A57" t="s">
        <v>94</v>
      </c>
      <c r="B57">
        <v>5081</v>
      </c>
      <c r="K57" t="s">
        <v>34</v>
      </c>
      <c r="L57" t="str">
        <f>A16</f>
        <v>A8</v>
      </c>
      <c r="M57">
        <f>B16</f>
        <v>4562</v>
      </c>
      <c r="N57" s="8">
        <f t="shared" si="1"/>
        <v>0.34010587643805634</v>
      </c>
      <c r="O57">
        <f t="shared" si="2"/>
        <v>13.604235057522253</v>
      </c>
    </row>
    <row r="58" spans="1:15" x14ac:dyDescent="0.3">
      <c r="A58" t="s">
        <v>95</v>
      </c>
      <c r="B58">
        <v>3793</v>
      </c>
      <c r="K58" t="s">
        <v>35</v>
      </c>
      <c r="L58" t="str">
        <f>A28</f>
        <v>B8</v>
      </c>
      <c r="M58">
        <f>B28</f>
        <v>6515</v>
      </c>
      <c r="N58" s="8">
        <f t="shared" si="1"/>
        <v>0.91769437790199027</v>
      </c>
      <c r="O58">
        <f t="shared" si="2"/>
        <v>36.70777511607961</v>
      </c>
    </row>
    <row r="59" spans="1:15" x14ac:dyDescent="0.3">
      <c r="A59" t="s">
        <v>96</v>
      </c>
      <c r="B59">
        <v>18676</v>
      </c>
      <c r="K59" t="s">
        <v>36</v>
      </c>
      <c r="L59" t="str">
        <f>A40</f>
        <v>C8</v>
      </c>
      <c r="M59">
        <f>B40</f>
        <v>8768</v>
      </c>
      <c r="N59" s="8">
        <f t="shared" si="1"/>
        <v>1.5840061514801997</v>
      </c>
      <c r="O59">
        <f t="shared" si="2"/>
        <v>63.360246059207988</v>
      </c>
    </row>
    <row r="60" spans="1:15" x14ac:dyDescent="0.3">
      <c r="A60" t="s">
        <v>13</v>
      </c>
      <c r="B60">
        <v>3570</v>
      </c>
      <c r="K60" t="s">
        <v>37</v>
      </c>
      <c r="L60" t="str">
        <f>A52</f>
        <v>D8</v>
      </c>
      <c r="M60">
        <f>B52</f>
        <v>11011</v>
      </c>
      <c r="N60" s="8">
        <f t="shared" si="1"/>
        <v>2.2473604826546003</v>
      </c>
      <c r="O60">
        <f t="shared" si="2"/>
        <v>89.894419306184005</v>
      </c>
    </row>
    <row r="61" spans="1:15" x14ac:dyDescent="0.3">
      <c r="A61" t="s">
        <v>21</v>
      </c>
      <c r="B61">
        <v>5809</v>
      </c>
      <c r="K61" t="s">
        <v>38</v>
      </c>
      <c r="L61" t="str">
        <f>A64</f>
        <v>E8</v>
      </c>
      <c r="M61">
        <f>B64</f>
        <v>21618</v>
      </c>
      <c r="N61" s="8">
        <f t="shared" si="1"/>
        <v>5.3843196403750033</v>
      </c>
      <c r="O61">
        <f t="shared" si="2"/>
        <v>215.37278561500014</v>
      </c>
    </row>
    <row r="62" spans="1:15" x14ac:dyDescent="0.3">
      <c r="A62" t="s">
        <v>29</v>
      </c>
      <c r="B62">
        <v>6031</v>
      </c>
      <c r="K62" t="s">
        <v>30</v>
      </c>
      <c r="L62" t="str">
        <f>A76</f>
        <v>F8</v>
      </c>
      <c r="M62">
        <f>B76</f>
        <v>38060</v>
      </c>
      <c r="N62" s="8">
        <f t="shared" si="1"/>
        <v>10.246946440718066</v>
      </c>
      <c r="O62">
        <f t="shared" si="2"/>
        <v>409.87785762872261</v>
      </c>
    </row>
    <row r="63" spans="1:15" x14ac:dyDescent="0.3">
      <c r="A63" t="s">
        <v>38</v>
      </c>
      <c r="B63">
        <v>3616</v>
      </c>
      <c r="K63" t="s">
        <v>39</v>
      </c>
      <c r="L63" t="str">
        <f>A88</f>
        <v>G8</v>
      </c>
      <c r="M63">
        <f>B88</f>
        <v>36395</v>
      </c>
      <c r="N63" s="8">
        <f t="shared" si="1"/>
        <v>9.7545322804838364</v>
      </c>
      <c r="O63">
        <f t="shared" si="2"/>
        <v>390.18129121935345</v>
      </c>
    </row>
    <row r="64" spans="1:15" x14ac:dyDescent="0.3">
      <c r="A64" t="s">
        <v>45</v>
      </c>
      <c r="B64">
        <v>21618</v>
      </c>
      <c r="K64" t="s">
        <v>40</v>
      </c>
      <c r="L64" t="str">
        <f>A100</f>
        <v>H8</v>
      </c>
      <c r="M64">
        <f>B100</f>
        <v>22611</v>
      </c>
      <c r="N64" s="8">
        <f t="shared" si="1"/>
        <v>5.6779936710732555</v>
      </c>
      <c r="O64">
        <f t="shared" si="2"/>
        <v>227.11974684293023</v>
      </c>
    </row>
    <row r="65" spans="1:15" x14ac:dyDescent="0.3">
      <c r="A65" t="s">
        <v>53</v>
      </c>
      <c r="B65">
        <v>4710</v>
      </c>
      <c r="K65" t="s">
        <v>48</v>
      </c>
      <c r="L65" t="str">
        <f>A101</f>
        <v>H9</v>
      </c>
      <c r="M65">
        <f>B101</f>
        <v>10766</v>
      </c>
      <c r="N65" s="8">
        <f t="shared" si="1"/>
        <v>2.1749031437612749</v>
      </c>
      <c r="O65">
        <f t="shared" si="2"/>
        <v>86.996125750451</v>
      </c>
    </row>
    <row r="66" spans="1:15" x14ac:dyDescent="0.3">
      <c r="A66" t="s">
        <v>61</v>
      </c>
      <c r="B66">
        <v>3441</v>
      </c>
      <c r="K66" t="s">
        <v>47</v>
      </c>
      <c r="L66" t="str">
        <f>A89</f>
        <v>G9</v>
      </c>
      <c r="M66">
        <f>B89</f>
        <v>7363</v>
      </c>
      <c r="N66" s="8">
        <f t="shared" si="1"/>
        <v>1.1684854937450093</v>
      </c>
      <c r="O66">
        <f t="shared" si="2"/>
        <v>46.739419749800376</v>
      </c>
    </row>
    <row r="67" spans="1:15" x14ac:dyDescent="0.3">
      <c r="A67" t="s">
        <v>69</v>
      </c>
      <c r="B67">
        <v>29744</v>
      </c>
      <c r="K67" t="s">
        <v>46</v>
      </c>
      <c r="L67" t="str">
        <f>A77</f>
        <v>F9</v>
      </c>
      <c r="M67">
        <f>B77</f>
        <v>5937</v>
      </c>
      <c r="N67" s="8">
        <f t="shared" si="1"/>
        <v>0.74675420696181938</v>
      </c>
      <c r="O67">
        <f t="shared" si="2"/>
        <v>29.870168278472775</v>
      </c>
    </row>
    <row r="68" spans="1:15" x14ac:dyDescent="0.3">
      <c r="A68" t="s">
        <v>77</v>
      </c>
      <c r="B68">
        <v>3895</v>
      </c>
      <c r="K68" t="s">
        <v>45</v>
      </c>
      <c r="L68" t="str">
        <f>A65</f>
        <v>E9</v>
      </c>
      <c r="M68">
        <f>B65</f>
        <v>4710</v>
      </c>
      <c r="N68" s="8">
        <f t="shared" si="1"/>
        <v>0.38387602401443227</v>
      </c>
      <c r="O68">
        <f t="shared" si="2"/>
        <v>15.355040960577291</v>
      </c>
    </row>
    <row r="69" spans="1:15" x14ac:dyDescent="0.3">
      <c r="A69" t="s">
        <v>97</v>
      </c>
      <c r="B69">
        <v>3740</v>
      </c>
      <c r="K69" t="s">
        <v>44</v>
      </c>
      <c r="L69" t="str">
        <f>A53</f>
        <v>D9</v>
      </c>
      <c r="M69">
        <f>B53</f>
        <v>4020</v>
      </c>
      <c r="N69" s="8">
        <f t="shared" si="1"/>
        <v>0.1798124981515985</v>
      </c>
      <c r="O69">
        <f t="shared" si="2"/>
        <v>7.19249992606394</v>
      </c>
    </row>
    <row r="70" spans="1:15" x14ac:dyDescent="0.3">
      <c r="A70" t="s">
        <v>98</v>
      </c>
      <c r="B70">
        <v>3989</v>
      </c>
      <c r="K70" t="s">
        <v>43</v>
      </c>
      <c r="L70" t="str">
        <f>A41</f>
        <v>C9</v>
      </c>
      <c r="M70">
        <f>B41</f>
        <v>3778</v>
      </c>
      <c r="N70" s="8">
        <f t="shared" si="1"/>
        <v>0.10824239197941619</v>
      </c>
      <c r="O70">
        <f t="shared" si="2"/>
        <v>4.3296956791766474</v>
      </c>
    </row>
    <row r="71" spans="1:15" x14ac:dyDescent="0.3">
      <c r="A71" t="s">
        <v>99</v>
      </c>
      <c r="B71">
        <v>23710</v>
      </c>
      <c r="K71" t="s">
        <v>42</v>
      </c>
      <c r="L71" t="str">
        <f>A29</f>
        <v>B9</v>
      </c>
      <c r="M71">
        <f>B29</f>
        <v>3829</v>
      </c>
      <c r="N71" s="8">
        <f t="shared" si="1"/>
        <v>0.12332534823884304</v>
      </c>
      <c r="O71">
        <f t="shared" si="2"/>
        <v>4.9330139295537219</v>
      </c>
    </row>
    <row r="72" spans="1:15" x14ac:dyDescent="0.3">
      <c r="A72" t="s">
        <v>14</v>
      </c>
      <c r="B72">
        <v>3394</v>
      </c>
      <c r="K72" t="s">
        <v>41</v>
      </c>
      <c r="L72" t="str">
        <f>A17</f>
        <v>A9</v>
      </c>
      <c r="M72">
        <f>B17</f>
        <v>3664</v>
      </c>
      <c r="N72" s="8">
        <f t="shared" si="1"/>
        <v>7.4527548575991476E-2</v>
      </c>
      <c r="O72">
        <f t="shared" si="2"/>
        <v>2.981101943039659</v>
      </c>
    </row>
    <row r="73" spans="1:15" x14ac:dyDescent="0.3">
      <c r="A73" t="s">
        <v>22</v>
      </c>
      <c r="B73">
        <v>4482</v>
      </c>
      <c r="K73" t="s">
        <v>49</v>
      </c>
      <c r="L73" t="str">
        <f>A18</f>
        <v>A10</v>
      </c>
      <c r="M73">
        <f>B18</f>
        <v>3602</v>
      </c>
      <c r="N73" s="8">
        <f t="shared" si="1"/>
        <v>5.6191405672374531E-2</v>
      </c>
      <c r="O73">
        <f t="shared" si="2"/>
        <v>2.2476562268949811</v>
      </c>
    </row>
    <row r="74" spans="1:15" x14ac:dyDescent="0.3">
      <c r="A74" t="s">
        <v>32</v>
      </c>
      <c r="B74">
        <v>4811</v>
      </c>
      <c r="K74" t="s">
        <v>50</v>
      </c>
      <c r="L74" t="str">
        <f>A30</f>
        <v>B10</v>
      </c>
      <c r="M74">
        <f>B30</f>
        <v>3494</v>
      </c>
      <c r="N74" s="8">
        <f t="shared" ref="N74:N96" si="3">(M74-I$15)/3381.3</f>
        <v>2.4251027711235322E-2</v>
      </c>
      <c r="O74">
        <f t="shared" ref="O74:O96" si="4">N74*40</f>
        <v>0.97004110844941294</v>
      </c>
    </row>
    <row r="75" spans="1:15" x14ac:dyDescent="0.3">
      <c r="A75" t="s">
        <v>30</v>
      </c>
      <c r="B75">
        <v>3781</v>
      </c>
      <c r="K75" t="s">
        <v>51</v>
      </c>
      <c r="L75" t="str">
        <f>A42</f>
        <v>C10</v>
      </c>
      <c r="M75">
        <f>B42</f>
        <v>3382</v>
      </c>
      <c r="N75" s="8">
        <f t="shared" si="3"/>
        <v>-8.8723272114275571E-3</v>
      </c>
      <c r="O75">
        <f t="shared" si="4"/>
        <v>-0.35489308845710227</v>
      </c>
    </row>
    <row r="76" spans="1:15" x14ac:dyDescent="0.3">
      <c r="A76" t="s">
        <v>46</v>
      </c>
      <c r="B76">
        <v>38060</v>
      </c>
      <c r="K76" t="s">
        <v>52</v>
      </c>
      <c r="L76" t="str">
        <f>A54</f>
        <v>D10</v>
      </c>
      <c r="M76">
        <f>B54</f>
        <v>3336</v>
      </c>
      <c r="N76" s="8">
        <f t="shared" si="3"/>
        <v>-2.2476562268949812E-2</v>
      </c>
      <c r="O76">
        <f t="shared" si="4"/>
        <v>-0.89906249075799249</v>
      </c>
    </row>
    <row r="77" spans="1:15" x14ac:dyDescent="0.3">
      <c r="A77" t="s">
        <v>54</v>
      </c>
      <c r="B77">
        <v>5937</v>
      </c>
      <c r="K77" t="s">
        <v>53</v>
      </c>
      <c r="L77" t="str">
        <f>A66</f>
        <v>E10</v>
      </c>
      <c r="M77">
        <f>B66</f>
        <v>3441</v>
      </c>
      <c r="N77" s="8">
        <f t="shared" si="3"/>
        <v>8.5765829710466382E-3</v>
      </c>
      <c r="O77">
        <f t="shared" si="4"/>
        <v>0.34306331884186553</v>
      </c>
    </row>
    <row r="78" spans="1:15" x14ac:dyDescent="0.3">
      <c r="A78" t="s">
        <v>62</v>
      </c>
      <c r="B78">
        <v>3817</v>
      </c>
      <c r="K78" t="s">
        <v>54</v>
      </c>
      <c r="L78" t="str">
        <f>A78</f>
        <v>F10</v>
      </c>
      <c r="M78">
        <f>B78</f>
        <v>3817</v>
      </c>
      <c r="N78" s="8">
        <f t="shared" si="3"/>
        <v>0.11977641735427202</v>
      </c>
      <c r="O78">
        <f t="shared" si="4"/>
        <v>4.791056694170881</v>
      </c>
    </row>
    <row r="79" spans="1:15" x14ac:dyDescent="0.3">
      <c r="A79" t="s">
        <v>70</v>
      </c>
      <c r="B79">
        <v>19072</v>
      </c>
      <c r="K79" t="s">
        <v>55</v>
      </c>
      <c r="L79" t="str">
        <f>A90</f>
        <v>G10</v>
      </c>
      <c r="M79">
        <f>B90</f>
        <v>5170</v>
      </c>
      <c r="N79" s="8">
        <f t="shared" si="3"/>
        <v>0.51991837458965484</v>
      </c>
      <c r="O79">
        <f t="shared" si="4"/>
        <v>20.796734983586195</v>
      </c>
    </row>
    <row r="80" spans="1:15" x14ac:dyDescent="0.3">
      <c r="A80" t="s">
        <v>78</v>
      </c>
      <c r="B80">
        <v>3908</v>
      </c>
      <c r="K80" t="s">
        <v>56</v>
      </c>
      <c r="L80" t="str">
        <f>A102</f>
        <v>H10</v>
      </c>
      <c r="M80">
        <f>B102</f>
        <v>6678</v>
      </c>
      <c r="N80" s="8">
        <f t="shared" si="3"/>
        <v>0.96590068908408</v>
      </c>
      <c r="O80">
        <f t="shared" si="4"/>
        <v>38.6360275633632</v>
      </c>
    </row>
    <row r="81" spans="1:15" x14ac:dyDescent="0.3">
      <c r="A81" t="s">
        <v>100</v>
      </c>
      <c r="B81">
        <v>3412</v>
      </c>
      <c r="K81" t="s">
        <v>64</v>
      </c>
      <c r="L81" t="str">
        <f>A103</f>
        <v>H11</v>
      </c>
      <c r="M81">
        <f>B103</f>
        <v>9678</v>
      </c>
      <c r="N81" s="8">
        <f t="shared" si="3"/>
        <v>1.8531334102268358</v>
      </c>
      <c r="O81">
        <f t="shared" si="4"/>
        <v>74.125336409073427</v>
      </c>
    </row>
    <row r="82" spans="1:15" x14ac:dyDescent="0.3">
      <c r="A82" t="s">
        <v>101</v>
      </c>
      <c r="B82">
        <v>5418</v>
      </c>
      <c r="K82" t="s">
        <v>63</v>
      </c>
      <c r="L82" t="str">
        <f>A91</f>
        <v>G11</v>
      </c>
      <c r="M82">
        <f>B91</f>
        <v>14314</v>
      </c>
      <c r="N82" s="8">
        <f t="shared" si="3"/>
        <v>3.2242037086327744</v>
      </c>
      <c r="O82">
        <f t="shared" si="4"/>
        <v>128.96814834531096</v>
      </c>
    </row>
    <row r="83" spans="1:15" x14ac:dyDescent="0.3">
      <c r="A83" t="s">
        <v>102</v>
      </c>
      <c r="B83">
        <v>32789</v>
      </c>
      <c r="K83" t="s">
        <v>62</v>
      </c>
      <c r="L83" t="str">
        <f>A79</f>
        <v>F11</v>
      </c>
      <c r="M83">
        <f>B79</f>
        <v>19072</v>
      </c>
      <c r="N83" s="8">
        <f t="shared" si="3"/>
        <v>4.6313548043651851</v>
      </c>
      <c r="O83">
        <f t="shared" si="4"/>
        <v>185.2541921746074</v>
      </c>
    </row>
    <row r="84" spans="1:15" x14ac:dyDescent="0.3">
      <c r="A84" t="s">
        <v>15</v>
      </c>
      <c r="B84">
        <v>3342</v>
      </c>
      <c r="K84" t="s">
        <v>61</v>
      </c>
      <c r="L84" t="str">
        <f>A67</f>
        <v>E11</v>
      </c>
      <c r="M84">
        <f>B67</f>
        <v>29744</v>
      </c>
      <c r="N84" s="8">
        <f t="shared" si="3"/>
        <v>7.7875373377103481</v>
      </c>
      <c r="O84">
        <f t="shared" si="4"/>
        <v>311.50149350841394</v>
      </c>
    </row>
    <row r="85" spans="1:15" x14ac:dyDescent="0.3">
      <c r="A85" t="s">
        <v>23</v>
      </c>
      <c r="B85">
        <v>3500</v>
      </c>
      <c r="K85" t="s">
        <v>60</v>
      </c>
      <c r="L85" t="str">
        <f>A55</f>
        <v>D11</v>
      </c>
      <c r="M85">
        <f>B55</f>
        <v>25568</v>
      </c>
      <c r="N85" s="8">
        <f t="shared" si="3"/>
        <v>6.5525093898796314</v>
      </c>
      <c r="O85">
        <f t="shared" si="4"/>
        <v>262.10037559518526</v>
      </c>
    </row>
    <row r="86" spans="1:15" x14ac:dyDescent="0.3">
      <c r="A86" t="s">
        <v>31</v>
      </c>
      <c r="B86">
        <v>4246</v>
      </c>
      <c r="K86" t="s">
        <v>59</v>
      </c>
      <c r="L86" t="str">
        <f>A43</f>
        <v>C11</v>
      </c>
      <c r="M86">
        <f>B43</f>
        <v>18181</v>
      </c>
      <c r="N86" s="8">
        <f t="shared" si="3"/>
        <v>4.3678466861857865</v>
      </c>
      <c r="O86">
        <f t="shared" si="4"/>
        <v>174.71386744743145</v>
      </c>
    </row>
    <row r="87" spans="1:15" x14ac:dyDescent="0.3">
      <c r="A87" t="s">
        <v>39</v>
      </c>
      <c r="B87">
        <v>4118</v>
      </c>
      <c r="K87" t="s">
        <v>58</v>
      </c>
      <c r="L87" t="str">
        <f>A31</f>
        <v>B11</v>
      </c>
      <c r="M87">
        <f>B31</f>
        <v>10785</v>
      </c>
      <c r="N87" s="8">
        <f t="shared" si="3"/>
        <v>2.1805222843285126</v>
      </c>
      <c r="O87">
        <f t="shared" si="4"/>
        <v>87.220891373140503</v>
      </c>
    </row>
    <row r="88" spans="1:15" x14ac:dyDescent="0.3">
      <c r="A88" t="s">
        <v>47</v>
      </c>
      <c r="B88">
        <v>36395</v>
      </c>
      <c r="K88" t="s">
        <v>57</v>
      </c>
      <c r="L88" t="str">
        <f>A19</f>
        <v>A11</v>
      </c>
      <c r="M88">
        <f>B19</f>
        <v>6000</v>
      </c>
      <c r="N88" s="8">
        <f t="shared" si="3"/>
        <v>0.76538609410581726</v>
      </c>
      <c r="O88">
        <f t="shared" si="4"/>
        <v>30.61544376423269</v>
      </c>
    </row>
    <row r="89" spans="1:15" x14ac:dyDescent="0.3">
      <c r="A89" t="s">
        <v>55</v>
      </c>
      <c r="B89">
        <v>7363</v>
      </c>
      <c r="K89" t="s">
        <v>65</v>
      </c>
      <c r="L89" t="str">
        <f>A20</f>
        <v>A12</v>
      </c>
      <c r="M89">
        <f>B20</f>
        <v>4921</v>
      </c>
      <c r="N89" s="8">
        <f t="shared" si="3"/>
        <v>0.44627805873480614</v>
      </c>
      <c r="O89">
        <f t="shared" si="4"/>
        <v>17.851122349392245</v>
      </c>
    </row>
    <row r="90" spans="1:15" x14ac:dyDescent="0.3">
      <c r="A90" t="s">
        <v>63</v>
      </c>
      <c r="B90">
        <v>5170</v>
      </c>
      <c r="K90" t="s">
        <v>66</v>
      </c>
      <c r="L90" t="str">
        <f>A32</f>
        <v>B12</v>
      </c>
      <c r="M90">
        <f>B32</f>
        <v>4295</v>
      </c>
      <c r="N90" s="8">
        <f t="shared" si="3"/>
        <v>0.26114216425635112</v>
      </c>
      <c r="O90">
        <f t="shared" si="4"/>
        <v>10.445686570254045</v>
      </c>
    </row>
    <row r="91" spans="1:15" x14ac:dyDescent="0.3">
      <c r="A91" t="s">
        <v>71</v>
      </c>
      <c r="B91">
        <v>14314</v>
      </c>
      <c r="K91" t="s">
        <v>67</v>
      </c>
      <c r="L91" t="str">
        <f>A44</f>
        <v>C12</v>
      </c>
      <c r="M91">
        <f>B44</f>
        <v>4018</v>
      </c>
      <c r="N91" s="8">
        <f t="shared" si="3"/>
        <v>0.17922100967083665</v>
      </c>
      <c r="O91">
        <f t="shared" si="4"/>
        <v>7.168840386833466</v>
      </c>
    </row>
    <row r="92" spans="1:15" x14ac:dyDescent="0.3">
      <c r="A92" t="s">
        <v>79</v>
      </c>
      <c r="B92">
        <v>3674</v>
      </c>
      <c r="K92" t="s">
        <v>68</v>
      </c>
      <c r="L92" t="str">
        <f>A56</f>
        <v>D12</v>
      </c>
      <c r="M92">
        <f>B56</f>
        <v>3879</v>
      </c>
      <c r="N92" s="8">
        <f t="shared" si="3"/>
        <v>0.13811256025788898</v>
      </c>
      <c r="O92">
        <f t="shared" si="4"/>
        <v>5.5245024103155593</v>
      </c>
    </row>
    <row r="93" spans="1:15" x14ac:dyDescent="0.3">
      <c r="A93" t="s">
        <v>103</v>
      </c>
      <c r="B93">
        <v>3414</v>
      </c>
      <c r="K93" t="s">
        <v>69</v>
      </c>
      <c r="L93" t="str">
        <f>A68</f>
        <v>E12</v>
      </c>
      <c r="M93">
        <f>B68</f>
        <v>3895</v>
      </c>
      <c r="N93" s="8">
        <f t="shared" si="3"/>
        <v>0.14284446810398366</v>
      </c>
      <c r="O93">
        <f t="shared" si="4"/>
        <v>5.7137787241593463</v>
      </c>
    </row>
    <row r="94" spans="1:15" x14ac:dyDescent="0.3">
      <c r="A94" t="s">
        <v>104</v>
      </c>
      <c r="B94">
        <v>7886</v>
      </c>
      <c r="K94" t="s">
        <v>70</v>
      </c>
      <c r="L94" t="str">
        <f>A80</f>
        <v>F12</v>
      </c>
      <c r="M94">
        <f>B80</f>
        <v>3908</v>
      </c>
      <c r="N94" s="8">
        <f t="shared" si="3"/>
        <v>0.14668914322893561</v>
      </c>
      <c r="O94">
        <f t="shared" si="4"/>
        <v>5.867565729157425</v>
      </c>
    </row>
    <row r="95" spans="1:15" x14ac:dyDescent="0.3">
      <c r="A95" t="s">
        <v>105</v>
      </c>
      <c r="B95">
        <v>20596</v>
      </c>
      <c r="K95" t="s">
        <v>71</v>
      </c>
      <c r="L95" t="str">
        <f>A92</f>
        <v>G12</v>
      </c>
      <c r="M95">
        <f>B92</f>
        <v>3674</v>
      </c>
      <c r="N95" s="8">
        <f t="shared" si="3"/>
        <v>7.7484990979800661E-2</v>
      </c>
      <c r="O95">
        <f t="shared" si="4"/>
        <v>3.0993996391920264</v>
      </c>
    </row>
    <row r="96" spans="1:15" x14ac:dyDescent="0.3">
      <c r="A96" t="s">
        <v>16</v>
      </c>
      <c r="B96">
        <v>3355</v>
      </c>
      <c r="K96" t="s">
        <v>72</v>
      </c>
      <c r="L96" t="str">
        <f>A104</f>
        <v>H12</v>
      </c>
      <c r="M96">
        <f>B104</f>
        <v>3529</v>
      </c>
      <c r="N96" s="8">
        <f t="shared" si="3"/>
        <v>3.460207612456747E-2</v>
      </c>
      <c r="O96">
        <f t="shared" si="4"/>
        <v>1.3840830449826989</v>
      </c>
    </row>
    <row r="97" spans="1:2" x14ac:dyDescent="0.3">
      <c r="A97" t="s">
        <v>24</v>
      </c>
      <c r="B97">
        <v>3378</v>
      </c>
    </row>
    <row r="98" spans="1:2" x14ac:dyDescent="0.3">
      <c r="A98" t="s">
        <v>33</v>
      </c>
      <c r="B98">
        <v>3932</v>
      </c>
    </row>
    <row r="99" spans="1:2" x14ac:dyDescent="0.3">
      <c r="A99" t="s">
        <v>40</v>
      </c>
      <c r="B99">
        <v>4057</v>
      </c>
    </row>
    <row r="100" spans="1:2" x14ac:dyDescent="0.3">
      <c r="A100" t="s">
        <v>48</v>
      </c>
      <c r="B100">
        <v>22611</v>
      </c>
    </row>
    <row r="101" spans="1:2" x14ac:dyDescent="0.3">
      <c r="A101" t="s">
        <v>56</v>
      </c>
      <c r="B101">
        <v>10766</v>
      </c>
    </row>
    <row r="102" spans="1:2" x14ac:dyDescent="0.3">
      <c r="A102" t="s">
        <v>64</v>
      </c>
      <c r="B102">
        <v>6678</v>
      </c>
    </row>
    <row r="103" spans="1:2" x14ac:dyDescent="0.3">
      <c r="A103" t="s">
        <v>72</v>
      </c>
      <c r="B103">
        <v>9678</v>
      </c>
    </row>
    <row r="104" spans="1:2" x14ac:dyDescent="0.3">
      <c r="A104" t="s">
        <v>80</v>
      </c>
      <c r="B104">
        <v>3529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65039</v>
      </c>
      <c r="D2">
        <v>3333</v>
      </c>
      <c r="E2">
        <v>4224</v>
      </c>
      <c r="F2">
        <v>3874</v>
      </c>
      <c r="G2">
        <v>64958</v>
      </c>
      <c r="H2">
        <v>59516</v>
      </c>
      <c r="I2">
        <v>4232</v>
      </c>
      <c r="J2">
        <v>4546</v>
      </c>
      <c r="K2">
        <v>3632</v>
      </c>
      <c r="L2">
        <v>3578</v>
      </c>
      <c r="M2">
        <v>5873</v>
      </c>
      <c r="N2">
        <v>4818</v>
      </c>
      <c r="O2">
        <v>50909</v>
      </c>
      <c r="P2">
        <v>3329</v>
      </c>
      <c r="Q2">
        <v>5069</v>
      </c>
      <c r="R2">
        <v>3679</v>
      </c>
      <c r="S2">
        <v>47229</v>
      </c>
      <c r="T2">
        <v>36753</v>
      </c>
      <c r="U2">
        <v>3734</v>
      </c>
      <c r="V2">
        <v>6372</v>
      </c>
      <c r="W2">
        <v>3769</v>
      </c>
      <c r="X2">
        <v>3436</v>
      </c>
      <c r="Y2">
        <v>10507</v>
      </c>
      <c r="Z2">
        <v>4249</v>
      </c>
      <c r="AA2">
        <v>28249</v>
      </c>
      <c r="AB2">
        <v>3356</v>
      </c>
      <c r="AC2">
        <v>6143</v>
      </c>
      <c r="AD2">
        <v>3685</v>
      </c>
      <c r="AE2">
        <v>15148</v>
      </c>
      <c r="AF2">
        <v>15215</v>
      </c>
      <c r="AG2">
        <v>3371</v>
      </c>
      <c r="AH2">
        <v>8571</v>
      </c>
      <c r="AI2">
        <v>3715</v>
      </c>
      <c r="AJ2">
        <v>3354</v>
      </c>
      <c r="AK2">
        <v>17464</v>
      </c>
      <c r="AL2">
        <v>3957</v>
      </c>
      <c r="AM2">
        <v>9887</v>
      </c>
      <c r="AN2">
        <v>3638</v>
      </c>
      <c r="AO2">
        <v>8998</v>
      </c>
      <c r="AP2">
        <v>3661</v>
      </c>
      <c r="AQ2">
        <v>7986</v>
      </c>
      <c r="AR2">
        <v>8862</v>
      </c>
      <c r="AS2">
        <v>3338</v>
      </c>
      <c r="AT2">
        <v>10755</v>
      </c>
      <c r="AU2">
        <v>3982</v>
      </c>
      <c r="AV2">
        <v>3320</v>
      </c>
      <c r="AW2">
        <v>24542</v>
      </c>
      <c r="AX2">
        <v>3823</v>
      </c>
      <c r="AY2">
        <v>4989</v>
      </c>
      <c r="AZ2">
        <v>3771</v>
      </c>
      <c r="BA2">
        <v>18316</v>
      </c>
      <c r="BB2">
        <v>3550</v>
      </c>
      <c r="BC2">
        <v>5831</v>
      </c>
      <c r="BD2">
        <v>5994</v>
      </c>
      <c r="BE2">
        <v>3589</v>
      </c>
      <c r="BF2">
        <v>20896</v>
      </c>
      <c r="BG2">
        <v>4625</v>
      </c>
      <c r="BH2">
        <v>3412</v>
      </c>
      <c r="BI2">
        <v>28527</v>
      </c>
      <c r="BJ2">
        <v>3854</v>
      </c>
      <c r="BK2">
        <v>3726</v>
      </c>
      <c r="BL2">
        <v>3975</v>
      </c>
      <c r="BM2">
        <v>22856</v>
      </c>
      <c r="BN2">
        <v>3381</v>
      </c>
      <c r="BO2">
        <v>4420</v>
      </c>
      <c r="BP2">
        <v>4749</v>
      </c>
      <c r="BQ2">
        <v>3747</v>
      </c>
      <c r="BR2">
        <v>36327</v>
      </c>
      <c r="BS2">
        <v>5818</v>
      </c>
      <c r="BT2">
        <v>3774</v>
      </c>
      <c r="BU2">
        <v>18307</v>
      </c>
      <c r="BV2">
        <v>3861</v>
      </c>
      <c r="BW2">
        <v>3403</v>
      </c>
      <c r="BX2">
        <v>5342</v>
      </c>
      <c r="BY2">
        <v>31984</v>
      </c>
      <c r="BZ2">
        <v>3320</v>
      </c>
      <c r="CA2">
        <v>3477</v>
      </c>
      <c r="CB2">
        <v>4192</v>
      </c>
      <c r="CC2">
        <v>4046</v>
      </c>
      <c r="CD2">
        <v>35157</v>
      </c>
      <c r="CE2">
        <v>7125</v>
      </c>
      <c r="CF2">
        <v>5083</v>
      </c>
      <c r="CG2">
        <v>13835</v>
      </c>
      <c r="CH2">
        <v>3638</v>
      </c>
      <c r="CI2">
        <v>3409</v>
      </c>
      <c r="CJ2">
        <v>7773</v>
      </c>
      <c r="CK2">
        <v>19989</v>
      </c>
      <c r="CL2">
        <v>3347</v>
      </c>
      <c r="CM2">
        <v>3370</v>
      </c>
      <c r="CN2">
        <v>3898</v>
      </c>
      <c r="CO2">
        <v>4023</v>
      </c>
      <c r="CP2">
        <v>22000</v>
      </c>
      <c r="CQ2">
        <v>10393</v>
      </c>
      <c r="CR2">
        <v>6532</v>
      </c>
      <c r="CS2">
        <v>9411</v>
      </c>
      <c r="CT2">
        <v>3508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65039</v>
      </c>
      <c r="G9">
        <f>'Plate 1'!G9</f>
        <v>30</v>
      </c>
      <c r="H9" t="str">
        <f t="shared" ref="H9:I9" si="0">A9</f>
        <v>A1</v>
      </c>
      <c r="I9">
        <f t="shared" si="0"/>
        <v>65039</v>
      </c>
      <c r="K9" t="s">
        <v>82</v>
      </c>
      <c r="L9" t="str">
        <f>A10</f>
        <v>A2</v>
      </c>
      <c r="M9">
        <f>B10</f>
        <v>3333</v>
      </c>
      <c r="N9" s="8">
        <f>(M9-I$15)/3199.6</f>
        <v>-2.1877734716839604E-2</v>
      </c>
      <c r="O9">
        <f>N9*40</f>
        <v>-0.87510938867358412</v>
      </c>
    </row>
    <row r="10" spans="1:98" x14ac:dyDescent="0.3">
      <c r="A10" t="s">
        <v>83</v>
      </c>
      <c r="B10">
        <v>3333</v>
      </c>
      <c r="G10">
        <f>'Plate 1'!G10</f>
        <v>15</v>
      </c>
      <c r="H10" t="str">
        <f>A21</f>
        <v>B1</v>
      </c>
      <c r="I10">
        <f>B21</f>
        <v>50909</v>
      </c>
      <c r="K10" t="s">
        <v>85</v>
      </c>
      <c r="L10" t="str">
        <f>A22</f>
        <v>B2</v>
      </c>
      <c r="M10">
        <f>B22</f>
        <v>3329</v>
      </c>
      <c r="N10" s="8">
        <f t="shared" ref="N10:N73" si="1">(M10-I$15)/3199.6</f>
        <v>-2.3127890986373297E-2</v>
      </c>
      <c r="O10">
        <f t="shared" ref="O10:O73" si="2">N10*40</f>
        <v>-0.92511563945493192</v>
      </c>
    </row>
    <row r="11" spans="1:98" x14ac:dyDescent="0.3">
      <c r="A11" t="s">
        <v>84</v>
      </c>
      <c r="B11">
        <v>4224</v>
      </c>
      <c r="G11">
        <f>'Plate 1'!G11</f>
        <v>7.5</v>
      </c>
      <c r="H11" t="str">
        <f>A33</f>
        <v>C1</v>
      </c>
      <c r="I11">
        <f>B33</f>
        <v>28249</v>
      </c>
      <c r="K11" t="s">
        <v>88</v>
      </c>
      <c r="L11" t="str">
        <f>A34</f>
        <v>C2</v>
      </c>
      <c r="M11">
        <f>B34</f>
        <v>3356</v>
      </c>
      <c r="N11" s="8">
        <f t="shared" si="1"/>
        <v>-1.4689336167020879E-2</v>
      </c>
      <c r="O11">
        <f t="shared" si="2"/>
        <v>-0.58757344668083511</v>
      </c>
    </row>
    <row r="12" spans="1:98" x14ac:dyDescent="0.3">
      <c r="A12" t="s">
        <v>9</v>
      </c>
      <c r="B12">
        <v>3874</v>
      </c>
      <c r="G12">
        <f>'Plate 1'!G12</f>
        <v>1.875</v>
      </c>
      <c r="H12" t="str">
        <f>A45</f>
        <v>D1</v>
      </c>
      <c r="I12">
        <f>B45</f>
        <v>9887</v>
      </c>
      <c r="K12" t="s">
        <v>91</v>
      </c>
      <c r="L12" t="str">
        <f>A46</f>
        <v>D2</v>
      </c>
      <c r="M12">
        <f>B46</f>
        <v>3638</v>
      </c>
      <c r="N12" s="8">
        <f t="shared" si="1"/>
        <v>7.3446680835104389E-2</v>
      </c>
      <c r="O12">
        <f t="shared" si="2"/>
        <v>2.9378672334041758</v>
      </c>
    </row>
    <row r="13" spans="1:98" x14ac:dyDescent="0.3">
      <c r="A13" t="s">
        <v>17</v>
      </c>
      <c r="B13">
        <v>64958</v>
      </c>
      <c r="G13">
        <f>'Plate 1'!G13</f>
        <v>0.46875</v>
      </c>
      <c r="H13" t="str">
        <f>A57</f>
        <v>E1</v>
      </c>
      <c r="I13">
        <f>B57</f>
        <v>4989</v>
      </c>
      <c r="K13" t="s">
        <v>94</v>
      </c>
      <c r="L13" t="str">
        <f>A58</f>
        <v>E2</v>
      </c>
      <c r="M13">
        <f>B58</f>
        <v>3771</v>
      </c>
      <c r="N13" s="8">
        <f t="shared" si="1"/>
        <v>0.11501437679709964</v>
      </c>
      <c r="O13">
        <f t="shared" si="2"/>
        <v>4.600575071883986</v>
      </c>
    </row>
    <row r="14" spans="1:98" x14ac:dyDescent="0.3">
      <c r="A14" t="s">
        <v>25</v>
      </c>
      <c r="B14">
        <v>59516</v>
      </c>
      <c r="G14">
        <f>'Plate 1'!G14</f>
        <v>0.1171875</v>
      </c>
      <c r="H14" t="str">
        <f>A69</f>
        <v>F1</v>
      </c>
      <c r="I14">
        <f>B69</f>
        <v>3726</v>
      </c>
      <c r="K14" t="s">
        <v>97</v>
      </c>
      <c r="L14" t="str">
        <f>A70</f>
        <v>F2</v>
      </c>
      <c r="M14">
        <f>B70</f>
        <v>3975</v>
      </c>
      <c r="N14" s="8">
        <f t="shared" si="1"/>
        <v>0.17877234654331792</v>
      </c>
      <c r="O14">
        <f t="shared" si="2"/>
        <v>7.1508938617327171</v>
      </c>
    </row>
    <row r="15" spans="1:98" x14ac:dyDescent="0.3">
      <c r="A15" t="s">
        <v>34</v>
      </c>
      <c r="B15">
        <v>4232</v>
      </c>
      <c r="G15">
        <f>'Plate 1'!G15</f>
        <v>0</v>
      </c>
      <c r="H15" t="str">
        <f>A81</f>
        <v>G1</v>
      </c>
      <c r="I15">
        <f>B81</f>
        <v>3403</v>
      </c>
      <c r="K15" t="s">
        <v>100</v>
      </c>
      <c r="L15" t="str">
        <f>A82</f>
        <v>G2</v>
      </c>
      <c r="M15">
        <f>B82</f>
        <v>5342</v>
      </c>
      <c r="N15" s="8">
        <f t="shared" si="1"/>
        <v>0.60601325165645703</v>
      </c>
      <c r="O15">
        <f t="shared" si="2"/>
        <v>24.24053006625828</v>
      </c>
    </row>
    <row r="16" spans="1:98" x14ac:dyDescent="0.3">
      <c r="A16" t="s">
        <v>41</v>
      </c>
      <c r="B16">
        <v>4546</v>
      </c>
      <c r="H16" t="s">
        <v>119</v>
      </c>
      <c r="I16">
        <f>SLOPE(I10:I15, G10:G15)</f>
        <v>3179.3405551554661</v>
      </c>
      <c r="K16" t="s">
        <v>103</v>
      </c>
      <c r="L16" t="str">
        <f>A94</f>
        <v>H2</v>
      </c>
      <c r="M16">
        <f>B94</f>
        <v>7773</v>
      </c>
      <c r="N16" s="8">
        <f t="shared" si="1"/>
        <v>1.3657957244655583</v>
      </c>
      <c r="O16">
        <f t="shared" si="2"/>
        <v>54.63182897862233</v>
      </c>
    </row>
    <row r="17" spans="1:15" x14ac:dyDescent="0.3">
      <c r="A17" t="s">
        <v>49</v>
      </c>
      <c r="B17">
        <v>3632</v>
      </c>
      <c r="K17" t="s">
        <v>104</v>
      </c>
      <c r="L17" t="str">
        <f>A95</f>
        <v>H3</v>
      </c>
      <c r="M17">
        <f>B95</f>
        <v>19989</v>
      </c>
      <c r="N17" s="8">
        <f t="shared" si="1"/>
        <v>5.1837729716214529</v>
      </c>
      <c r="O17">
        <f t="shared" si="2"/>
        <v>207.3509188648581</v>
      </c>
    </row>
    <row r="18" spans="1:15" x14ac:dyDescent="0.3">
      <c r="A18" t="s">
        <v>57</v>
      </c>
      <c r="B18">
        <v>3578</v>
      </c>
      <c r="K18" t="s">
        <v>101</v>
      </c>
      <c r="L18" t="str">
        <f>A83</f>
        <v>G3</v>
      </c>
      <c r="M18">
        <f>B83</f>
        <v>31984</v>
      </c>
      <c r="N18" s="8">
        <f t="shared" si="1"/>
        <v>8.9326790848856117</v>
      </c>
      <c r="O18">
        <f t="shared" si="2"/>
        <v>357.30716339542448</v>
      </c>
    </row>
    <row r="19" spans="1:15" x14ac:dyDescent="0.3">
      <c r="A19" t="s">
        <v>65</v>
      </c>
      <c r="B19">
        <v>5873</v>
      </c>
      <c r="K19" t="s">
        <v>98</v>
      </c>
      <c r="L19" t="str">
        <f>A71</f>
        <v>F3</v>
      </c>
      <c r="M19">
        <f>B71</f>
        <v>22856</v>
      </c>
      <c r="N19" s="8">
        <f t="shared" si="1"/>
        <v>6.0798224778097261</v>
      </c>
      <c r="O19">
        <f t="shared" si="2"/>
        <v>243.19289911238906</v>
      </c>
    </row>
    <row r="20" spans="1:15" x14ac:dyDescent="0.3">
      <c r="A20" t="s">
        <v>73</v>
      </c>
      <c r="B20">
        <v>4818</v>
      </c>
      <c r="K20" t="s">
        <v>95</v>
      </c>
      <c r="L20" t="str">
        <f>A59</f>
        <v>E3</v>
      </c>
      <c r="M20">
        <f>B59</f>
        <v>18316</v>
      </c>
      <c r="N20" s="8">
        <f t="shared" si="1"/>
        <v>4.6608951118889861</v>
      </c>
      <c r="O20">
        <f t="shared" si="2"/>
        <v>186.43580447555945</v>
      </c>
    </row>
    <row r="21" spans="1:15" x14ac:dyDescent="0.3">
      <c r="A21" t="s">
        <v>85</v>
      </c>
      <c r="B21">
        <v>50909</v>
      </c>
      <c r="K21" t="s">
        <v>92</v>
      </c>
      <c r="L21" t="str">
        <f>A47</f>
        <v>D3</v>
      </c>
      <c r="M21">
        <f>B47</f>
        <v>8998</v>
      </c>
      <c r="N21" s="8">
        <f t="shared" si="1"/>
        <v>1.7486560820102512</v>
      </c>
      <c r="O21">
        <f t="shared" si="2"/>
        <v>69.946243280410044</v>
      </c>
    </row>
    <row r="22" spans="1:15" x14ac:dyDescent="0.3">
      <c r="A22" t="s">
        <v>86</v>
      </c>
      <c r="B22">
        <v>3329</v>
      </c>
      <c r="K22" t="s">
        <v>89</v>
      </c>
      <c r="L22" t="str">
        <f>A35</f>
        <v>C3</v>
      </c>
      <c r="M22">
        <f>B35</f>
        <v>6143</v>
      </c>
      <c r="N22" s="8">
        <f t="shared" si="1"/>
        <v>0.85635704463057882</v>
      </c>
      <c r="O22">
        <f t="shared" si="2"/>
        <v>34.254281785223156</v>
      </c>
    </row>
    <row r="23" spans="1:15" x14ac:dyDescent="0.3">
      <c r="A23" t="s">
        <v>87</v>
      </c>
      <c r="B23">
        <v>5069</v>
      </c>
      <c r="K23" t="s">
        <v>86</v>
      </c>
      <c r="L23" t="str">
        <f>A23</f>
        <v>B3</v>
      </c>
      <c r="M23">
        <f>B23</f>
        <v>5069</v>
      </c>
      <c r="N23" s="8">
        <f t="shared" si="1"/>
        <v>0.52069008626078261</v>
      </c>
      <c r="O23">
        <f t="shared" si="2"/>
        <v>20.827603450431305</v>
      </c>
    </row>
    <row r="24" spans="1:15" x14ac:dyDescent="0.3">
      <c r="A24" t="s">
        <v>10</v>
      </c>
      <c r="B24">
        <v>3679</v>
      </c>
      <c r="K24" t="s">
        <v>83</v>
      </c>
      <c r="L24" t="str">
        <f>A11</f>
        <v>A3</v>
      </c>
      <c r="M24">
        <f>B11</f>
        <v>4224</v>
      </c>
      <c r="N24" s="8">
        <f t="shared" si="1"/>
        <v>0.25659457432179023</v>
      </c>
      <c r="O24">
        <f t="shared" si="2"/>
        <v>10.26378297287161</v>
      </c>
    </row>
    <row r="25" spans="1:15" x14ac:dyDescent="0.3">
      <c r="A25" t="s">
        <v>18</v>
      </c>
      <c r="B25">
        <v>47229</v>
      </c>
      <c r="K25" t="s">
        <v>84</v>
      </c>
      <c r="L25" t="str">
        <f>A12</f>
        <v>A4</v>
      </c>
      <c r="M25">
        <f>B12</f>
        <v>3874</v>
      </c>
      <c r="N25" s="8">
        <f t="shared" si="1"/>
        <v>0.14720590073759221</v>
      </c>
      <c r="O25">
        <f t="shared" si="2"/>
        <v>5.8882360295036884</v>
      </c>
    </row>
    <row r="26" spans="1:15" x14ac:dyDescent="0.3">
      <c r="A26" t="s">
        <v>26</v>
      </c>
      <c r="B26">
        <v>36753</v>
      </c>
      <c r="K26" t="s">
        <v>87</v>
      </c>
      <c r="L26" t="str">
        <f>A24</f>
        <v>B4</v>
      </c>
      <c r="M26">
        <f>B24</f>
        <v>3679</v>
      </c>
      <c r="N26" s="8">
        <f t="shared" si="1"/>
        <v>8.6260782597824728E-2</v>
      </c>
      <c r="O26">
        <f t="shared" si="2"/>
        <v>3.450431303912989</v>
      </c>
    </row>
    <row r="27" spans="1:15" x14ac:dyDescent="0.3">
      <c r="A27" t="s">
        <v>35</v>
      </c>
      <c r="B27">
        <v>3734</v>
      </c>
      <c r="K27" t="s">
        <v>90</v>
      </c>
      <c r="L27" t="str">
        <f>A36</f>
        <v>C4</v>
      </c>
      <c r="M27">
        <f>B36</f>
        <v>3685</v>
      </c>
      <c r="N27" s="8">
        <f t="shared" si="1"/>
        <v>8.8136017002125269E-2</v>
      </c>
      <c r="O27">
        <f t="shared" si="2"/>
        <v>3.5254406800850107</v>
      </c>
    </row>
    <row r="28" spans="1:15" x14ac:dyDescent="0.3">
      <c r="A28" t="s">
        <v>42</v>
      </c>
      <c r="B28">
        <v>6372</v>
      </c>
      <c r="K28" t="s">
        <v>93</v>
      </c>
      <c r="L28" t="str">
        <f>A48</f>
        <v>D4</v>
      </c>
      <c r="M28">
        <f>B48</f>
        <v>3661</v>
      </c>
      <c r="N28" s="8">
        <f t="shared" si="1"/>
        <v>8.063507938492312E-2</v>
      </c>
      <c r="O28">
        <f t="shared" si="2"/>
        <v>3.2254031753969246</v>
      </c>
    </row>
    <row r="29" spans="1:15" x14ac:dyDescent="0.3">
      <c r="A29" t="s">
        <v>50</v>
      </c>
      <c r="B29">
        <v>3769</v>
      </c>
      <c r="K29" t="s">
        <v>96</v>
      </c>
      <c r="L29" t="str">
        <f>A60</f>
        <v>E4</v>
      </c>
      <c r="M29">
        <f>B60</f>
        <v>3550</v>
      </c>
      <c r="N29" s="8">
        <f t="shared" si="1"/>
        <v>4.5943242905363169E-2</v>
      </c>
      <c r="O29">
        <f t="shared" si="2"/>
        <v>1.8377297162145267</v>
      </c>
    </row>
    <row r="30" spans="1:15" x14ac:dyDescent="0.3">
      <c r="A30" t="s">
        <v>58</v>
      </c>
      <c r="B30">
        <v>3436</v>
      </c>
      <c r="K30" t="s">
        <v>99</v>
      </c>
      <c r="L30" t="str">
        <f>A72</f>
        <v>F4</v>
      </c>
      <c r="M30">
        <f>B72</f>
        <v>3381</v>
      </c>
      <c r="N30" s="8">
        <f t="shared" si="1"/>
        <v>-6.875859482435305E-3</v>
      </c>
      <c r="O30">
        <f t="shared" si="2"/>
        <v>-0.2750343792974122</v>
      </c>
    </row>
    <row r="31" spans="1:15" x14ac:dyDescent="0.3">
      <c r="A31" t="s">
        <v>66</v>
      </c>
      <c r="B31">
        <v>10507</v>
      </c>
      <c r="K31" t="s">
        <v>102</v>
      </c>
      <c r="L31" t="str">
        <f>A84</f>
        <v>G4</v>
      </c>
      <c r="M31">
        <f>B84</f>
        <v>3320</v>
      </c>
      <c r="N31" s="8">
        <f t="shared" si="1"/>
        <v>-2.5940742592824105E-2</v>
      </c>
      <c r="O31">
        <f t="shared" si="2"/>
        <v>-1.0376297037129643</v>
      </c>
    </row>
    <row r="32" spans="1:15" x14ac:dyDescent="0.3">
      <c r="A32" t="s">
        <v>74</v>
      </c>
      <c r="B32">
        <v>4249</v>
      </c>
      <c r="K32" t="s">
        <v>105</v>
      </c>
      <c r="L32" t="str">
        <f>A96</f>
        <v>H4</v>
      </c>
      <c r="M32">
        <f>B96</f>
        <v>3347</v>
      </c>
      <c r="N32" s="8">
        <f t="shared" si="1"/>
        <v>-1.7502187773471685E-2</v>
      </c>
      <c r="O32">
        <f t="shared" si="2"/>
        <v>-0.70008751093886734</v>
      </c>
    </row>
    <row r="33" spans="1:15" x14ac:dyDescent="0.3">
      <c r="A33" t="s">
        <v>88</v>
      </c>
      <c r="B33">
        <v>28249</v>
      </c>
      <c r="K33" t="s">
        <v>16</v>
      </c>
      <c r="L33" t="str">
        <f>A97</f>
        <v>H5</v>
      </c>
      <c r="M33">
        <f>B97</f>
        <v>3370</v>
      </c>
      <c r="N33" s="8">
        <f t="shared" si="1"/>
        <v>-1.0313789223652958E-2</v>
      </c>
      <c r="O33">
        <f t="shared" si="2"/>
        <v>-0.41255156894611833</v>
      </c>
    </row>
    <row r="34" spans="1:15" x14ac:dyDescent="0.3">
      <c r="A34" t="s">
        <v>89</v>
      </c>
      <c r="B34">
        <v>3356</v>
      </c>
      <c r="K34" t="s">
        <v>15</v>
      </c>
      <c r="L34" t="str">
        <f>A85</f>
        <v>G5</v>
      </c>
      <c r="M34">
        <f>B85</f>
        <v>3477</v>
      </c>
      <c r="N34" s="8">
        <f t="shared" si="1"/>
        <v>2.3127890986373297E-2</v>
      </c>
      <c r="O34">
        <f t="shared" si="2"/>
        <v>0.92511563945493192</v>
      </c>
    </row>
    <row r="35" spans="1:15" x14ac:dyDescent="0.3">
      <c r="A35" t="s">
        <v>90</v>
      </c>
      <c r="B35">
        <v>6143</v>
      </c>
      <c r="K35" t="s">
        <v>14</v>
      </c>
      <c r="L35" t="str">
        <f>A73</f>
        <v>F5</v>
      </c>
      <c r="M35">
        <f>B73</f>
        <v>4420</v>
      </c>
      <c r="N35" s="8">
        <f t="shared" si="1"/>
        <v>0.31785223152894115</v>
      </c>
      <c r="O35">
        <f t="shared" si="2"/>
        <v>12.714089261157646</v>
      </c>
    </row>
    <row r="36" spans="1:15" x14ac:dyDescent="0.3">
      <c r="A36" t="s">
        <v>11</v>
      </c>
      <c r="B36">
        <v>3685</v>
      </c>
      <c r="K36" t="s">
        <v>13</v>
      </c>
      <c r="L36" t="str">
        <f>A61</f>
        <v>E5</v>
      </c>
      <c r="M36">
        <f>B61</f>
        <v>5831</v>
      </c>
      <c r="N36" s="8">
        <f t="shared" si="1"/>
        <v>0.75884485560695092</v>
      </c>
      <c r="O36">
        <f t="shared" si="2"/>
        <v>30.353794224278037</v>
      </c>
    </row>
    <row r="37" spans="1:15" x14ac:dyDescent="0.3">
      <c r="A37" t="s">
        <v>19</v>
      </c>
      <c r="B37">
        <v>15148</v>
      </c>
      <c r="K37" t="s">
        <v>12</v>
      </c>
      <c r="L37" t="str">
        <f>A49</f>
        <v>D5</v>
      </c>
      <c r="M37">
        <f>B49</f>
        <v>7986</v>
      </c>
      <c r="N37" s="8">
        <f t="shared" si="1"/>
        <v>1.4323665458182273</v>
      </c>
      <c r="O37">
        <f t="shared" si="2"/>
        <v>57.294661832729091</v>
      </c>
    </row>
    <row r="38" spans="1:15" x14ac:dyDescent="0.3">
      <c r="A38" t="s">
        <v>27</v>
      </c>
      <c r="B38">
        <v>15215</v>
      </c>
      <c r="K38" t="s">
        <v>11</v>
      </c>
      <c r="L38" t="str">
        <f>A37</f>
        <v>C5</v>
      </c>
      <c r="M38">
        <f>B37</f>
        <v>15148</v>
      </c>
      <c r="N38" s="8">
        <f t="shared" si="1"/>
        <v>3.6707713464183023</v>
      </c>
      <c r="O38">
        <f t="shared" si="2"/>
        <v>146.83085385673209</v>
      </c>
    </row>
    <row r="39" spans="1:15" x14ac:dyDescent="0.3">
      <c r="A39" t="s">
        <v>36</v>
      </c>
      <c r="B39">
        <v>3371</v>
      </c>
      <c r="K39" t="s">
        <v>10</v>
      </c>
      <c r="L39" t="str">
        <f>A25</f>
        <v>B5</v>
      </c>
      <c r="M39">
        <f>B25</f>
        <v>47229</v>
      </c>
      <c r="N39" s="8">
        <f t="shared" si="1"/>
        <v>13.697337167145893</v>
      </c>
      <c r="O39">
        <f t="shared" si="2"/>
        <v>547.89348668583568</v>
      </c>
    </row>
    <row r="40" spans="1:15" x14ac:dyDescent="0.3">
      <c r="A40" t="s">
        <v>43</v>
      </c>
      <c r="B40">
        <v>8571</v>
      </c>
      <c r="K40" t="s">
        <v>9</v>
      </c>
      <c r="L40" t="str">
        <f>A13</f>
        <v>A5</v>
      </c>
      <c r="M40">
        <f>B13</f>
        <v>64958</v>
      </c>
      <c r="N40" s="8">
        <f t="shared" si="1"/>
        <v>19.238342292786598</v>
      </c>
      <c r="O40">
        <f t="shared" si="2"/>
        <v>769.53369171146392</v>
      </c>
    </row>
    <row r="41" spans="1:15" x14ac:dyDescent="0.3">
      <c r="A41" t="s">
        <v>51</v>
      </c>
      <c r="B41">
        <v>3715</v>
      </c>
      <c r="K41" t="s">
        <v>17</v>
      </c>
      <c r="L41" t="str">
        <f>A14</f>
        <v>A6</v>
      </c>
      <c r="M41">
        <f>B14</f>
        <v>59516</v>
      </c>
      <c r="N41" s="8">
        <f t="shared" si="1"/>
        <v>17.53750468808601</v>
      </c>
      <c r="O41">
        <f t="shared" si="2"/>
        <v>701.50018752344045</v>
      </c>
    </row>
    <row r="42" spans="1:15" x14ac:dyDescent="0.3">
      <c r="A42" t="s">
        <v>59</v>
      </c>
      <c r="B42">
        <v>3354</v>
      </c>
      <c r="K42" t="s">
        <v>18</v>
      </c>
      <c r="L42" t="str">
        <f>A26</f>
        <v>B6</v>
      </c>
      <c r="M42">
        <f>B26</f>
        <v>36753</v>
      </c>
      <c r="N42" s="8">
        <f t="shared" si="1"/>
        <v>10.423177897237155</v>
      </c>
      <c r="O42">
        <f t="shared" si="2"/>
        <v>416.92711588948617</v>
      </c>
    </row>
    <row r="43" spans="1:15" x14ac:dyDescent="0.3">
      <c r="A43" t="s">
        <v>67</v>
      </c>
      <c r="B43">
        <v>17464</v>
      </c>
      <c r="K43" t="s">
        <v>19</v>
      </c>
      <c r="L43" t="str">
        <f>A38</f>
        <v>C6</v>
      </c>
      <c r="M43">
        <f>B38</f>
        <v>15215</v>
      </c>
      <c r="N43" s="8">
        <f t="shared" si="1"/>
        <v>3.6917114639329918</v>
      </c>
      <c r="O43">
        <f t="shared" si="2"/>
        <v>147.66845855731967</v>
      </c>
    </row>
    <row r="44" spans="1:15" x14ac:dyDescent="0.3">
      <c r="A44" t="s">
        <v>75</v>
      </c>
      <c r="B44">
        <v>3957</v>
      </c>
      <c r="K44" t="s">
        <v>20</v>
      </c>
      <c r="L44" t="str">
        <f>A50</f>
        <v>D6</v>
      </c>
      <c r="M44">
        <f>B50</f>
        <v>8862</v>
      </c>
      <c r="N44" s="8">
        <f t="shared" si="1"/>
        <v>1.7061507688461057</v>
      </c>
      <c r="O44">
        <f t="shared" si="2"/>
        <v>68.246030753844224</v>
      </c>
    </row>
    <row r="45" spans="1:15" x14ac:dyDescent="0.3">
      <c r="A45" t="s">
        <v>91</v>
      </c>
      <c r="B45">
        <v>9887</v>
      </c>
      <c r="K45" t="s">
        <v>21</v>
      </c>
      <c r="L45" t="str">
        <f>A62</f>
        <v>E6</v>
      </c>
      <c r="M45">
        <f>B62</f>
        <v>5994</v>
      </c>
      <c r="N45" s="8">
        <f t="shared" si="1"/>
        <v>0.80978872359044884</v>
      </c>
      <c r="O45">
        <f t="shared" si="2"/>
        <v>32.391548943617956</v>
      </c>
    </row>
    <row r="46" spans="1:15" x14ac:dyDescent="0.3">
      <c r="A46" t="s">
        <v>92</v>
      </c>
      <c r="B46">
        <v>3638</v>
      </c>
      <c r="K46" t="s">
        <v>22</v>
      </c>
      <c r="L46" t="str">
        <f>A74</f>
        <v>F6</v>
      </c>
      <c r="M46">
        <f>B74</f>
        <v>4749</v>
      </c>
      <c r="N46" s="8">
        <f t="shared" si="1"/>
        <v>0.42067758469808725</v>
      </c>
      <c r="O46">
        <f t="shared" si="2"/>
        <v>16.82710338792349</v>
      </c>
    </row>
    <row r="47" spans="1:15" x14ac:dyDescent="0.3">
      <c r="A47" t="s">
        <v>93</v>
      </c>
      <c r="B47">
        <v>8998</v>
      </c>
      <c r="K47" t="s">
        <v>23</v>
      </c>
      <c r="L47" t="str">
        <f>A86</f>
        <v>G6</v>
      </c>
      <c r="M47">
        <f>B86</f>
        <v>4192</v>
      </c>
      <c r="N47" s="8">
        <f t="shared" si="1"/>
        <v>0.24659332416552071</v>
      </c>
      <c r="O47">
        <f t="shared" si="2"/>
        <v>9.8637329666208284</v>
      </c>
    </row>
    <row r="48" spans="1:15" x14ac:dyDescent="0.3">
      <c r="A48" t="s">
        <v>12</v>
      </c>
      <c r="B48">
        <v>3661</v>
      </c>
      <c r="K48" t="s">
        <v>24</v>
      </c>
      <c r="L48" t="str">
        <f>A98</f>
        <v>H6</v>
      </c>
      <c r="M48">
        <f>B98</f>
        <v>3898</v>
      </c>
      <c r="N48" s="8">
        <f t="shared" si="1"/>
        <v>0.15470683835479435</v>
      </c>
      <c r="O48">
        <f t="shared" si="2"/>
        <v>6.1882735341917741</v>
      </c>
    </row>
    <row r="49" spans="1:15" x14ac:dyDescent="0.3">
      <c r="A49" t="s">
        <v>20</v>
      </c>
      <c r="B49">
        <v>7986</v>
      </c>
      <c r="K49" t="s">
        <v>33</v>
      </c>
      <c r="L49" t="str">
        <f>A99</f>
        <v>H7</v>
      </c>
      <c r="M49">
        <f>B99</f>
        <v>4023</v>
      </c>
      <c r="N49" s="8">
        <f t="shared" si="1"/>
        <v>0.19377422177772222</v>
      </c>
      <c r="O49">
        <f t="shared" si="2"/>
        <v>7.7509688711088884</v>
      </c>
    </row>
    <row r="50" spans="1:15" x14ac:dyDescent="0.3">
      <c r="A50" t="s">
        <v>28</v>
      </c>
      <c r="B50">
        <v>8862</v>
      </c>
      <c r="K50" t="s">
        <v>31</v>
      </c>
      <c r="L50" t="str">
        <f>A87</f>
        <v>G7</v>
      </c>
      <c r="M50">
        <f>B87</f>
        <v>4046</v>
      </c>
      <c r="N50" s="8">
        <f t="shared" si="1"/>
        <v>0.20096262032754095</v>
      </c>
      <c r="O50">
        <f t="shared" si="2"/>
        <v>8.0385048131016372</v>
      </c>
    </row>
    <row r="51" spans="1:15" x14ac:dyDescent="0.3">
      <c r="A51" t="s">
        <v>37</v>
      </c>
      <c r="B51">
        <v>3338</v>
      </c>
      <c r="K51" t="s">
        <v>32</v>
      </c>
      <c r="L51" t="str">
        <f>A75</f>
        <v>F7</v>
      </c>
      <c r="M51">
        <f>B75</f>
        <v>3747</v>
      </c>
      <c r="N51" s="8">
        <f t="shared" si="1"/>
        <v>0.10751343917989749</v>
      </c>
      <c r="O51">
        <f t="shared" si="2"/>
        <v>4.3005375671958994</v>
      </c>
    </row>
    <row r="52" spans="1:15" x14ac:dyDescent="0.3">
      <c r="A52" t="s">
        <v>44</v>
      </c>
      <c r="B52">
        <v>10755</v>
      </c>
      <c r="K52" t="s">
        <v>29</v>
      </c>
      <c r="L52" t="str">
        <f>A63</f>
        <v>E7</v>
      </c>
      <c r="M52">
        <f>B63</f>
        <v>3589</v>
      </c>
      <c r="N52" s="8">
        <f t="shared" si="1"/>
        <v>5.8132266533316664E-2</v>
      </c>
      <c r="O52">
        <f t="shared" si="2"/>
        <v>2.3252906613326667</v>
      </c>
    </row>
    <row r="53" spans="1:15" x14ac:dyDescent="0.3">
      <c r="A53" t="s">
        <v>52</v>
      </c>
      <c r="B53">
        <v>3982</v>
      </c>
      <c r="K53" t="s">
        <v>28</v>
      </c>
      <c r="L53" t="str">
        <f>A51</f>
        <v>D7</v>
      </c>
      <c r="M53">
        <f>B51</f>
        <v>3338</v>
      </c>
      <c r="N53" s="8">
        <f t="shared" si="1"/>
        <v>-2.0315039379922489E-2</v>
      </c>
      <c r="O53">
        <f t="shared" si="2"/>
        <v>-0.81260157519689957</v>
      </c>
    </row>
    <row r="54" spans="1:15" x14ac:dyDescent="0.3">
      <c r="A54" t="s">
        <v>60</v>
      </c>
      <c r="B54">
        <v>3320</v>
      </c>
      <c r="K54" t="s">
        <v>27</v>
      </c>
      <c r="L54" t="str">
        <f>A39</f>
        <v>C7</v>
      </c>
      <c r="M54">
        <f>B39</f>
        <v>3371</v>
      </c>
      <c r="N54" s="8">
        <f t="shared" si="1"/>
        <v>-1.0001250156269533E-2</v>
      </c>
      <c r="O54">
        <f t="shared" si="2"/>
        <v>-0.40005000625078135</v>
      </c>
    </row>
    <row r="55" spans="1:15" x14ac:dyDescent="0.3">
      <c r="A55" t="s">
        <v>68</v>
      </c>
      <c r="B55">
        <v>24542</v>
      </c>
      <c r="K55" t="s">
        <v>26</v>
      </c>
      <c r="L55" t="str">
        <f>A27</f>
        <v>B7</v>
      </c>
      <c r="M55">
        <f>B27</f>
        <v>3734</v>
      </c>
      <c r="N55" s="8">
        <f t="shared" si="1"/>
        <v>0.10345043130391299</v>
      </c>
      <c r="O55">
        <f t="shared" si="2"/>
        <v>4.1380172521565193</v>
      </c>
    </row>
    <row r="56" spans="1:15" x14ac:dyDescent="0.3">
      <c r="A56" t="s">
        <v>76</v>
      </c>
      <c r="B56">
        <v>3823</v>
      </c>
      <c r="K56" t="s">
        <v>25</v>
      </c>
      <c r="L56" t="str">
        <f>A15</f>
        <v>A7</v>
      </c>
      <c r="M56">
        <f>B15</f>
        <v>4232</v>
      </c>
      <c r="N56" s="8">
        <f t="shared" si="1"/>
        <v>0.25909488686085763</v>
      </c>
      <c r="O56">
        <f t="shared" si="2"/>
        <v>10.363795474434305</v>
      </c>
    </row>
    <row r="57" spans="1:15" x14ac:dyDescent="0.3">
      <c r="A57" t="s">
        <v>94</v>
      </c>
      <c r="B57">
        <v>4989</v>
      </c>
      <c r="K57" t="s">
        <v>34</v>
      </c>
      <c r="L57" t="str">
        <f>A16</f>
        <v>A8</v>
      </c>
      <c r="M57">
        <f>B16</f>
        <v>4546</v>
      </c>
      <c r="N57" s="8">
        <f t="shared" si="1"/>
        <v>0.3572321540192524</v>
      </c>
      <c r="O57">
        <f t="shared" si="2"/>
        <v>14.289286160770097</v>
      </c>
    </row>
    <row r="58" spans="1:15" x14ac:dyDescent="0.3">
      <c r="A58" t="s">
        <v>95</v>
      </c>
      <c r="B58">
        <v>3771</v>
      </c>
      <c r="K58" t="s">
        <v>35</v>
      </c>
      <c r="L58" t="str">
        <f>A28</f>
        <v>B8</v>
      </c>
      <c r="M58">
        <f>B28</f>
        <v>6372</v>
      </c>
      <c r="N58" s="8">
        <f t="shared" si="1"/>
        <v>0.92792849106138275</v>
      </c>
      <c r="O58">
        <f t="shared" si="2"/>
        <v>37.117139642455314</v>
      </c>
    </row>
    <row r="59" spans="1:15" x14ac:dyDescent="0.3">
      <c r="A59" t="s">
        <v>96</v>
      </c>
      <c r="B59">
        <v>18316</v>
      </c>
      <c r="K59" t="s">
        <v>36</v>
      </c>
      <c r="L59" t="str">
        <f>A40</f>
        <v>C8</v>
      </c>
      <c r="M59">
        <f>B40</f>
        <v>8571</v>
      </c>
      <c r="N59" s="8">
        <f t="shared" si="1"/>
        <v>1.6152019002375297</v>
      </c>
      <c r="O59">
        <f t="shared" si="2"/>
        <v>64.60807600950119</v>
      </c>
    </row>
    <row r="60" spans="1:15" x14ac:dyDescent="0.3">
      <c r="A60" t="s">
        <v>13</v>
      </c>
      <c r="B60">
        <v>3550</v>
      </c>
      <c r="K60" t="s">
        <v>37</v>
      </c>
      <c r="L60" t="str">
        <f>A52</f>
        <v>D8</v>
      </c>
      <c r="M60">
        <f>B52</f>
        <v>10755</v>
      </c>
      <c r="N60" s="8">
        <f t="shared" si="1"/>
        <v>2.2977872234029255</v>
      </c>
      <c r="O60">
        <f t="shared" si="2"/>
        <v>91.911488936117024</v>
      </c>
    </row>
    <row r="61" spans="1:15" x14ac:dyDescent="0.3">
      <c r="A61" t="s">
        <v>21</v>
      </c>
      <c r="B61">
        <v>5831</v>
      </c>
      <c r="K61" t="s">
        <v>38</v>
      </c>
      <c r="L61" t="str">
        <f>A64</f>
        <v>E8</v>
      </c>
      <c r="M61">
        <f>B64</f>
        <v>20896</v>
      </c>
      <c r="N61" s="8">
        <f t="shared" si="1"/>
        <v>5.467245905738217</v>
      </c>
      <c r="O61">
        <f t="shared" si="2"/>
        <v>218.68983622952868</v>
      </c>
    </row>
    <row r="62" spans="1:15" x14ac:dyDescent="0.3">
      <c r="A62" t="s">
        <v>29</v>
      </c>
      <c r="B62">
        <v>5994</v>
      </c>
      <c r="K62" t="s">
        <v>30</v>
      </c>
      <c r="L62" t="str">
        <f>A76</f>
        <v>F8</v>
      </c>
      <c r="M62">
        <f>B76</f>
        <v>36327</v>
      </c>
      <c r="N62" s="8">
        <f t="shared" si="1"/>
        <v>10.290036254531817</v>
      </c>
      <c r="O62">
        <f t="shared" si="2"/>
        <v>411.60145018127264</v>
      </c>
    </row>
    <row r="63" spans="1:15" x14ac:dyDescent="0.3">
      <c r="A63" t="s">
        <v>38</v>
      </c>
      <c r="B63">
        <v>3589</v>
      </c>
      <c r="K63" t="s">
        <v>39</v>
      </c>
      <c r="L63" t="str">
        <f>A88</f>
        <v>G8</v>
      </c>
      <c r="M63">
        <f>B88</f>
        <v>35157</v>
      </c>
      <c r="N63" s="8">
        <f t="shared" si="1"/>
        <v>9.9243655456932114</v>
      </c>
      <c r="O63">
        <f t="shared" si="2"/>
        <v>396.97462182772847</v>
      </c>
    </row>
    <row r="64" spans="1:15" x14ac:dyDescent="0.3">
      <c r="A64" t="s">
        <v>45</v>
      </c>
      <c r="B64">
        <v>20896</v>
      </c>
      <c r="K64" t="s">
        <v>40</v>
      </c>
      <c r="L64" t="str">
        <f>A100</f>
        <v>H8</v>
      </c>
      <c r="M64">
        <f>B100</f>
        <v>22000</v>
      </c>
      <c r="N64" s="8">
        <f t="shared" si="1"/>
        <v>5.8122890361295161</v>
      </c>
      <c r="O64">
        <f t="shared" si="2"/>
        <v>232.49156144518065</v>
      </c>
    </row>
    <row r="65" spans="1:15" x14ac:dyDescent="0.3">
      <c r="A65" t="s">
        <v>53</v>
      </c>
      <c r="B65">
        <v>4625</v>
      </c>
      <c r="K65" t="s">
        <v>48</v>
      </c>
      <c r="L65" t="str">
        <f>A101</f>
        <v>H9</v>
      </c>
      <c r="M65">
        <f>B101</f>
        <v>10393</v>
      </c>
      <c r="N65" s="8">
        <f t="shared" si="1"/>
        <v>2.1846480810101263</v>
      </c>
      <c r="O65">
        <f t="shared" si="2"/>
        <v>87.385923240405049</v>
      </c>
    </row>
    <row r="66" spans="1:15" x14ac:dyDescent="0.3">
      <c r="A66" t="s">
        <v>61</v>
      </c>
      <c r="B66">
        <v>3412</v>
      </c>
      <c r="K66" t="s">
        <v>47</v>
      </c>
      <c r="L66" t="str">
        <f>A89</f>
        <v>G9</v>
      </c>
      <c r="M66">
        <f>B89</f>
        <v>7125</v>
      </c>
      <c r="N66" s="8">
        <f t="shared" si="1"/>
        <v>1.1632704088011001</v>
      </c>
      <c r="O66">
        <f t="shared" si="2"/>
        <v>46.530816352044006</v>
      </c>
    </row>
    <row r="67" spans="1:15" x14ac:dyDescent="0.3">
      <c r="A67" t="s">
        <v>69</v>
      </c>
      <c r="B67">
        <v>28527</v>
      </c>
      <c r="K67" t="s">
        <v>46</v>
      </c>
      <c r="L67" t="str">
        <f>A77</f>
        <v>F9</v>
      </c>
      <c r="M67">
        <f>B77</f>
        <v>5818</v>
      </c>
      <c r="N67" s="8">
        <f t="shared" si="1"/>
        <v>0.75478184773096635</v>
      </c>
      <c r="O67">
        <f t="shared" si="2"/>
        <v>30.191273909238653</v>
      </c>
    </row>
    <row r="68" spans="1:15" x14ac:dyDescent="0.3">
      <c r="A68" t="s">
        <v>77</v>
      </c>
      <c r="B68">
        <v>3854</v>
      </c>
      <c r="K68" t="s">
        <v>45</v>
      </c>
      <c r="L68" t="str">
        <f>A65</f>
        <v>E9</v>
      </c>
      <c r="M68">
        <f>B65</f>
        <v>4625</v>
      </c>
      <c r="N68" s="8">
        <f t="shared" si="1"/>
        <v>0.38192274034254281</v>
      </c>
      <c r="O68">
        <f t="shared" si="2"/>
        <v>15.276909613701712</v>
      </c>
    </row>
    <row r="69" spans="1:15" x14ac:dyDescent="0.3">
      <c r="A69" t="s">
        <v>97</v>
      </c>
      <c r="B69">
        <v>3726</v>
      </c>
      <c r="K69" t="s">
        <v>44</v>
      </c>
      <c r="L69" t="str">
        <f>A53</f>
        <v>D9</v>
      </c>
      <c r="M69">
        <f>B53</f>
        <v>3982</v>
      </c>
      <c r="N69" s="8">
        <f t="shared" si="1"/>
        <v>0.18096012001500189</v>
      </c>
      <c r="O69">
        <f t="shared" si="2"/>
        <v>7.2384048006000761</v>
      </c>
    </row>
    <row r="70" spans="1:15" x14ac:dyDescent="0.3">
      <c r="A70" t="s">
        <v>98</v>
      </c>
      <c r="B70">
        <v>3975</v>
      </c>
      <c r="K70" t="s">
        <v>43</v>
      </c>
      <c r="L70" t="str">
        <f>A41</f>
        <v>C9</v>
      </c>
      <c r="M70">
        <f>B41</f>
        <v>3715</v>
      </c>
      <c r="N70" s="8">
        <f t="shared" si="1"/>
        <v>9.751218902362796E-2</v>
      </c>
      <c r="O70">
        <f t="shared" si="2"/>
        <v>3.9004875609451184</v>
      </c>
    </row>
    <row r="71" spans="1:15" x14ac:dyDescent="0.3">
      <c r="A71" t="s">
        <v>99</v>
      </c>
      <c r="B71">
        <v>22856</v>
      </c>
      <c r="K71" t="s">
        <v>42</v>
      </c>
      <c r="L71" t="str">
        <f>A29</f>
        <v>B9</v>
      </c>
      <c r="M71">
        <f>B29</f>
        <v>3769</v>
      </c>
      <c r="N71" s="8">
        <f t="shared" si="1"/>
        <v>0.1143892986623328</v>
      </c>
      <c r="O71">
        <f t="shared" si="2"/>
        <v>4.5755719464933122</v>
      </c>
    </row>
    <row r="72" spans="1:15" x14ac:dyDescent="0.3">
      <c r="A72" t="s">
        <v>14</v>
      </c>
      <c r="B72">
        <v>3381</v>
      </c>
      <c r="K72" t="s">
        <v>41</v>
      </c>
      <c r="L72" t="str">
        <f>A17</f>
        <v>A9</v>
      </c>
      <c r="M72">
        <f>B17</f>
        <v>3632</v>
      </c>
      <c r="N72" s="8">
        <f t="shared" si="1"/>
        <v>7.1571446430803848E-2</v>
      </c>
      <c r="O72">
        <f t="shared" si="2"/>
        <v>2.8628578572321537</v>
      </c>
    </row>
    <row r="73" spans="1:15" x14ac:dyDescent="0.3">
      <c r="A73" t="s">
        <v>22</v>
      </c>
      <c r="B73">
        <v>4420</v>
      </c>
      <c r="K73" t="s">
        <v>49</v>
      </c>
      <c r="L73" t="str">
        <f>A18</f>
        <v>A10</v>
      </c>
      <c r="M73">
        <f>B18</f>
        <v>3578</v>
      </c>
      <c r="N73" s="8">
        <f t="shared" si="1"/>
        <v>5.4694336792099014E-2</v>
      </c>
      <c r="O73">
        <f t="shared" si="2"/>
        <v>2.1877734716839607</v>
      </c>
    </row>
    <row r="74" spans="1:15" x14ac:dyDescent="0.3">
      <c r="A74" t="s">
        <v>32</v>
      </c>
      <c r="B74">
        <v>4749</v>
      </c>
      <c r="K74" t="s">
        <v>50</v>
      </c>
      <c r="L74" t="str">
        <f>A30</f>
        <v>B10</v>
      </c>
      <c r="M74">
        <f>B30</f>
        <v>3436</v>
      </c>
      <c r="N74" s="8">
        <f t="shared" ref="N74:N96" si="3">(M74-I$15)/3199.6</f>
        <v>1.0313789223652958E-2</v>
      </c>
      <c r="O74">
        <f t="shared" ref="O74:O96" si="4">N74*40</f>
        <v>0.41255156894611833</v>
      </c>
    </row>
    <row r="75" spans="1:15" x14ac:dyDescent="0.3">
      <c r="A75" t="s">
        <v>30</v>
      </c>
      <c r="B75">
        <v>3747</v>
      </c>
      <c r="K75" t="s">
        <v>51</v>
      </c>
      <c r="L75" t="str">
        <f>A42</f>
        <v>C10</v>
      </c>
      <c r="M75">
        <f>B42</f>
        <v>3354</v>
      </c>
      <c r="N75" s="8">
        <f t="shared" si="3"/>
        <v>-1.5314414301787723E-2</v>
      </c>
      <c r="O75">
        <f t="shared" si="4"/>
        <v>-0.61257657207150895</v>
      </c>
    </row>
    <row r="76" spans="1:15" x14ac:dyDescent="0.3">
      <c r="A76" t="s">
        <v>46</v>
      </c>
      <c r="B76">
        <v>36327</v>
      </c>
      <c r="K76" t="s">
        <v>52</v>
      </c>
      <c r="L76" t="str">
        <f>A54</f>
        <v>D10</v>
      </c>
      <c r="M76">
        <f>B54</f>
        <v>3320</v>
      </c>
      <c r="N76" s="8">
        <f t="shared" si="3"/>
        <v>-2.5940742592824105E-2</v>
      </c>
      <c r="O76">
        <f t="shared" si="4"/>
        <v>-1.0376297037129643</v>
      </c>
    </row>
    <row r="77" spans="1:15" x14ac:dyDescent="0.3">
      <c r="A77" t="s">
        <v>54</v>
      </c>
      <c r="B77">
        <v>5818</v>
      </c>
      <c r="K77" t="s">
        <v>53</v>
      </c>
      <c r="L77" t="str">
        <f>A66</f>
        <v>E10</v>
      </c>
      <c r="M77">
        <f>B66</f>
        <v>3412</v>
      </c>
      <c r="N77" s="8">
        <f t="shared" si="3"/>
        <v>2.8128516064508066E-3</v>
      </c>
      <c r="O77">
        <f t="shared" si="4"/>
        <v>0.11251406425803226</v>
      </c>
    </row>
    <row r="78" spans="1:15" x14ac:dyDescent="0.3">
      <c r="A78" t="s">
        <v>62</v>
      </c>
      <c r="B78">
        <v>3774</v>
      </c>
      <c r="K78" t="s">
        <v>54</v>
      </c>
      <c r="L78" t="str">
        <f>A78</f>
        <v>F10</v>
      </c>
      <c r="M78">
        <f>B78</f>
        <v>3774</v>
      </c>
      <c r="N78" s="8">
        <f t="shared" si="3"/>
        <v>0.11595199399924991</v>
      </c>
      <c r="O78">
        <f t="shared" si="4"/>
        <v>4.6380797599699966</v>
      </c>
    </row>
    <row r="79" spans="1:15" x14ac:dyDescent="0.3">
      <c r="A79" t="s">
        <v>70</v>
      </c>
      <c r="B79">
        <v>18307</v>
      </c>
      <c r="K79" t="s">
        <v>55</v>
      </c>
      <c r="L79" t="str">
        <f>A90</f>
        <v>G10</v>
      </c>
      <c r="M79">
        <f>B90</f>
        <v>5083</v>
      </c>
      <c r="N79" s="8">
        <f t="shared" si="3"/>
        <v>0.52506563320415056</v>
      </c>
      <c r="O79">
        <f t="shared" si="4"/>
        <v>21.002625328166022</v>
      </c>
    </row>
    <row r="80" spans="1:15" x14ac:dyDescent="0.3">
      <c r="A80" t="s">
        <v>78</v>
      </c>
      <c r="B80">
        <v>3861</v>
      </c>
      <c r="K80" t="s">
        <v>56</v>
      </c>
      <c r="L80" t="str">
        <f>A102</f>
        <v>H10</v>
      </c>
      <c r="M80">
        <f>B102</f>
        <v>6532</v>
      </c>
      <c r="N80" s="8">
        <f t="shared" si="3"/>
        <v>0.97793474184273033</v>
      </c>
      <c r="O80">
        <f t="shared" si="4"/>
        <v>39.117389673709212</v>
      </c>
    </row>
    <row r="81" spans="1:15" x14ac:dyDescent="0.3">
      <c r="A81" t="s">
        <v>100</v>
      </c>
      <c r="B81">
        <v>3403</v>
      </c>
      <c r="K81" t="s">
        <v>64</v>
      </c>
      <c r="L81" t="str">
        <f>A103</f>
        <v>H11</v>
      </c>
      <c r="M81">
        <f>B103</f>
        <v>9411</v>
      </c>
      <c r="N81" s="8">
        <f t="shared" si="3"/>
        <v>1.877734716839605</v>
      </c>
      <c r="O81">
        <f t="shared" si="4"/>
        <v>75.109388673584206</v>
      </c>
    </row>
    <row r="82" spans="1:15" x14ac:dyDescent="0.3">
      <c r="A82" t="s">
        <v>101</v>
      </c>
      <c r="B82">
        <v>5342</v>
      </c>
      <c r="K82" t="s">
        <v>63</v>
      </c>
      <c r="L82" t="str">
        <f>A91</f>
        <v>G11</v>
      </c>
      <c r="M82">
        <f>B91</f>
        <v>13835</v>
      </c>
      <c r="N82" s="8">
        <f t="shared" si="3"/>
        <v>3.2604075509438681</v>
      </c>
      <c r="O82">
        <f t="shared" si="4"/>
        <v>130.41630203775472</v>
      </c>
    </row>
    <row r="83" spans="1:15" x14ac:dyDescent="0.3">
      <c r="A83" t="s">
        <v>102</v>
      </c>
      <c r="B83">
        <v>31984</v>
      </c>
      <c r="K83" t="s">
        <v>62</v>
      </c>
      <c r="L83" t="str">
        <f>A79</f>
        <v>F11</v>
      </c>
      <c r="M83">
        <f>B79</f>
        <v>18307</v>
      </c>
      <c r="N83" s="8">
        <f t="shared" si="3"/>
        <v>4.6580822602825354</v>
      </c>
      <c r="O83">
        <f t="shared" si="4"/>
        <v>186.3232904113014</v>
      </c>
    </row>
    <row r="84" spans="1:15" x14ac:dyDescent="0.3">
      <c r="A84" t="s">
        <v>15</v>
      </c>
      <c r="B84">
        <v>3320</v>
      </c>
      <c r="K84" t="s">
        <v>61</v>
      </c>
      <c r="L84" t="str">
        <f>A67</f>
        <v>E11</v>
      </c>
      <c r="M84">
        <f>B67</f>
        <v>28527</v>
      </c>
      <c r="N84" s="8">
        <f t="shared" si="3"/>
        <v>7.8522315289411182</v>
      </c>
      <c r="O84">
        <f t="shared" si="4"/>
        <v>314.08926115764473</v>
      </c>
    </row>
    <row r="85" spans="1:15" x14ac:dyDescent="0.3">
      <c r="A85" t="s">
        <v>23</v>
      </c>
      <c r="B85">
        <v>3477</v>
      </c>
      <c r="K85" t="s">
        <v>60</v>
      </c>
      <c r="L85" t="str">
        <f>A55</f>
        <v>D11</v>
      </c>
      <c r="M85">
        <f>B55</f>
        <v>24542</v>
      </c>
      <c r="N85" s="8">
        <f t="shared" si="3"/>
        <v>6.6067633454181776</v>
      </c>
      <c r="O85">
        <f t="shared" si="4"/>
        <v>264.2705338167271</v>
      </c>
    </row>
    <row r="86" spans="1:15" x14ac:dyDescent="0.3">
      <c r="A86" t="s">
        <v>31</v>
      </c>
      <c r="B86">
        <v>4192</v>
      </c>
      <c r="K86" t="s">
        <v>59</v>
      </c>
      <c r="L86" t="str">
        <f>A43</f>
        <v>C11</v>
      </c>
      <c r="M86">
        <f>B43</f>
        <v>17464</v>
      </c>
      <c r="N86" s="8">
        <f t="shared" si="3"/>
        <v>4.3946118264783101</v>
      </c>
      <c r="O86">
        <f t="shared" si="4"/>
        <v>175.78447305913241</v>
      </c>
    </row>
    <row r="87" spans="1:15" x14ac:dyDescent="0.3">
      <c r="A87" t="s">
        <v>39</v>
      </c>
      <c r="B87">
        <v>4046</v>
      </c>
      <c r="K87" t="s">
        <v>58</v>
      </c>
      <c r="L87" t="str">
        <f>A31</f>
        <v>B11</v>
      </c>
      <c r="M87">
        <f>B31</f>
        <v>10507</v>
      </c>
      <c r="N87" s="8">
        <f t="shared" si="3"/>
        <v>2.2202775346918364</v>
      </c>
      <c r="O87">
        <f t="shared" si="4"/>
        <v>88.81110138767346</v>
      </c>
    </row>
    <row r="88" spans="1:15" x14ac:dyDescent="0.3">
      <c r="A88" t="s">
        <v>47</v>
      </c>
      <c r="B88">
        <v>35157</v>
      </c>
      <c r="K88" t="s">
        <v>57</v>
      </c>
      <c r="L88" t="str">
        <f>A19</f>
        <v>A11</v>
      </c>
      <c r="M88">
        <f>B19</f>
        <v>5873</v>
      </c>
      <c r="N88" s="8">
        <f t="shared" si="3"/>
        <v>0.77197149643705465</v>
      </c>
      <c r="O88">
        <f t="shared" si="4"/>
        <v>30.878859857482187</v>
      </c>
    </row>
    <row r="89" spans="1:15" x14ac:dyDescent="0.3">
      <c r="A89" t="s">
        <v>55</v>
      </c>
      <c r="B89">
        <v>7125</v>
      </c>
      <c r="K89" t="s">
        <v>65</v>
      </c>
      <c r="L89" t="str">
        <f>A20</f>
        <v>A12</v>
      </c>
      <c r="M89">
        <f>B20</f>
        <v>4818</v>
      </c>
      <c r="N89" s="8">
        <f t="shared" si="3"/>
        <v>0.44224278034754344</v>
      </c>
      <c r="O89">
        <f t="shared" si="4"/>
        <v>17.689711213901738</v>
      </c>
    </row>
    <row r="90" spans="1:15" x14ac:dyDescent="0.3">
      <c r="A90" t="s">
        <v>63</v>
      </c>
      <c r="B90">
        <v>5083</v>
      </c>
      <c r="K90" t="s">
        <v>66</v>
      </c>
      <c r="L90" t="str">
        <f>A32</f>
        <v>B12</v>
      </c>
      <c r="M90">
        <f>B32</f>
        <v>4249</v>
      </c>
      <c r="N90" s="8">
        <f t="shared" si="3"/>
        <v>0.26440805100637582</v>
      </c>
      <c r="O90">
        <f t="shared" si="4"/>
        <v>10.576322040255032</v>
      </c>
    </row>
    <row r="91" spans="1:15" x14ac:dyDescent="0.3">
      <c r="A91" t="s">
        <v>71</v>
      </c>
      <c r="B91">
        <v>13835</v>
      </c>
      <c r="K91" t="s">
        <v>67</v>
      </c>
      <c r="L91" t="str">
        <f>A44</f>
        <v>C12</v>
      </c>
      <c r="M91">
        <f>B44</f>
        <v>3957</v>
      </c>
      <c r="N91" s="8">
        <f t="shared" si="3"/>
        <v>0.17314664333041629</v>
      </c>
      <c r="O91">
        <f t="shared" si="4"/>
        <v>6.9258657332166518</v>
      </c>
    </row>
    <row r="92" spans="1:15" x14ac:dyDescent="0.3">
      <c r="A92" t="s">
        <v>79</v>
      </c>
      <c r="B92">
        <v>3638</v>
      </c>
      <c r="K92" t="s">
        <v>68</v>
      </c>
      <c r="L92" t="str">
        <f>A56</f>
        <v>D12</v>
      </c>
      <c r="M92">
        <f>B56</f>
        <v>3823</v>
      </c>
      <c r="N92" s="8">
        <f t="shared" si="3"/>
        <v>0.13126640830103764</v>
      </c>
      <c r="O92">
        <f t="shared" si="4"/>
        <v>5.2506563320415056</v>
      </c>
    </row>
    <row r="93" spans="1:15" x14ac:dyDescent="0.3">
      <c r="A93" t="s">
        <v>103</v>
      </c>
      <c r="B93">
        <v>3409</v>
      </c>
      <c r="K93" t="s">
        <v>69</v>
      </c>
      <c r="L93" t="str">
        <f>A68</f>
        <v>E12</v>
      </c>
      <c r="M93">
        <f>B68</f>
        <v>3854</v>
      </c>
      <c r="N93" s="8">
        <f t="shared" si="3"/>
        <v>0.14095511938992375</v>
      </c>
      <c r="O93">
        <f t="shared" si="4"/>
        <v>5.6382047755969502</v>
      </c>
    </row>
    <row r="94" spans="1:15" x14ac:dyDescent="0.3">
      <c r="A94" t="s">
        <v>104</v>
      </c>
      <c r="B94">
        <v>7773</v>
      </c>
      <c r="K94" t="s">
        <v>70</v>
      </c>
      <c r="L94" t="str">
        <f>A80</f>
        <v>F12</v>
      </c>
      <c r="M94">
        <f>B80</f>
        <v>3861</v>
      </c>
      <c r="N94" s="8">
        <f t="shared" si="3"/>
        <v>0.1431428928616077</v>
      </c>
      <c r="O94">
        <f t="shared" si="4"/>
        <v>5.7257157144643074</v>
      </c>
    </row>
    <row r="95" spans="1:15" x14ac:dyDescent="0.3">
      <c r="A95" t="s">
        <v>105</v>
      </c>
      <c r="B95">
        <v>19989</v>
      </c>
      <c r="K95" t="s">
        <v>71</v>
      </c>
      <c r="L95" t="str">
        <f>A92</f>
        <v>G12</v>
      </c>
      <c r="M95">
        <f>B92</f>
        <v>3638</v>
      </c>
      <c r="N95" s="8">
        <f t="shared" si="3"/>
        <v>7.3446680835104389E-2</v>
      </c>
      <c r="O95">
        <f t="shared" si="4"/>
        <v>2.9378672334041758</v>
      </c>
    </row>
    <row r="96" spans="1:15" x14ac:dyDescent="0.3">
      <c r="A96" t="s">
        <v>16</v>
      </c>
      <c r="B96">
        <v>3347</v>
      </c>
      <c r="K96" t="s">
        <v>72</v>
      </c>
      <c r="L96" t="str">
        <f>A104</f>
        <v>H12</v>
      </c>
      <c r="M96">
        <f>B104</f>
        <v>3508</v>
      </c>
      <c r="N96" s="8">
        <f t="shared" si="3"/>
        <v>3.281660207525941E-2</v>
      </c>
      <c r="O96">
        <f t="shared" si="4"/>
        <v>1.3126640830103764</v>
      </c>
    </row>
    <row r="97" spans="1:2" x14ac:dyDescent="0.3">
      <c r="A97" t="s">
        <v>24</v>
      </c>
      <c r="B97">
        <v>3370</v>
      </c>
    </row>
    <row r="98" spans="1:2" x14ac:dyDescent="0.3">
      <c r="A98" t="s">
        <v>33</v>
      </c>
      <c r="B98">
        <v>3898</v>
      </c>
    </row>
    <row r="99" spans="1:2" x14ac:dyDescent="0.3">
      <c r="A99" t="s">
        <v>40</v>
      </c>
      <c r="B99">
        <v>4023</v>
      </c>
    </row>
    <row r="100" spans="1:2" x14ac:dyDescent="0.3">
      <c r="A100" t="s">
        <v>48</v>
      </c>
      <c r="B100">
        <v>22000</v>
      </c>
    </row>
    <row r="101" spans="1:2" x14ac:dyDescent="0.3">
      <c r="A101" t="s">
        <v>56</v>
      </c>
      <c r="B101">
        <v>10393</v>
      </c>
    </row>
    <row r="102" spans="1:2" x14ac:dyDescent="0.3">
      <c r="A102" t="s">
        <v>64</v>
      </c>
      <c r="B102">
        <v>6532</v>
      </c>
    </row>
    <row r="103" spans="1:2" x14ac:dyDescent="0.3">
      <c r="A103" t="s">
        <v>72</v>
      </c>
      <c r="B103">
        <v>9411</v>
      </c>
    </row>
    <row r="104" spans="1:2" x14ac:dyDescent="0.3">
      <c r="A104" t="s">
        <v>80</v>
      </c>
      <c r="B104">
        <v>3508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28" workbookViewId="0">
      <selection activeCell="H2" sqref="H2:H89"/>
    </sheetView>
  </sheetViews>
  <sheetFormatPr defaultRowHeight="12.45" x14ac:dyDescent="0.3"/>
  <cols>
    <col min="2" max="2" width="15.3828125" customWidth="1"/>
    <col min="3" max="3" width="13.07421875" style="2" customWidth="1"/>
    <col min="4" max="6" width="10.07421875" customWidth="1"/>
    <col min="7" max="8" width="14.69140625" customWidth="1"/>
    <col min="9" max="9" width="15.3046875" bestFit="1" customWidth="1"/>
    <col min="10" max="10" width="15.69140625" bestFit="1" customWidth="1"/>
    <col min="11" max="11" width="12" bestFit="1" customWidth="1"/>
    <col min="12" max="12" width="15.074218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-2.2266280311117888E-2</v>
      </c>
      <c r="E2" s="7">
        <f>'Plate 2'!N9</f>
        <v>-2.0702096826664299E-2</v>
      </c>
      <c r="F2" s="7">
        <f>'Plate 3'!N9</f>
        <v>-2.1877734716839604E-2</v>
      </c>
      <c r="G2" s="7">
        <f>AVERAGE(D2:F2)</f>
        <v>-2.1615370618207268E-2</v>
      </c>
      <c r="H2" s="7">
        <f>STDEV(D2:F2)</f>
        <v>8.1442843973409524E-4</v>
      </c>
      <c r="I2" s="7">
        <f>G2*40</f>
        <v>-0.86461482472829077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-2.1351227695592497E-2</v>
      </c>
      <c r="E3" s="7">
        <f>'Plate 2'!N10</f>
        <v>-9.7595599325703119E-3</v>
      </c>
      <c r="F3" s="7">
        <f>'Plate 3'!N10</f>
        <v>-2.3127890986373297E-2</v>
      </c>
      <c r="G3" s="7">
        <f t="shared" ref="G3:G66" si="0">AVERAGE(D3:F3)</f>
        <v>-1.8079559538178702E-2</v>
      </c>
      <c r="H3" s="7">
        <f t="shared" ref="H3:H66" si="1">STDEV(D3:F3)</f>
        <v>7.259884860670654E-3</v>
      </c>
      <c r="I3" s="7">
        <f t="shared" ref="I3:I66" si="2">G3*40</f>
        <v>-0.72318238152714809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-9.4555436937623916E-3</v>
      </c>
      <c r="E4" s="7">
        <f>'Plate 2'!N11</f>
        <v>-1.5674444740188684E-2</v>
      </c>
      <c r="F4" s="7">
        <f>'Plate 3'!N11</f>
        <v>-1.4689336167020879E-2</v>
      </c>
      <c r="G4" s="7">
        <f t="shared" si="0"/>
        <v>-1.3273108200323985E-2</v>
      </c>
      <c r="H4" s="7">
        <f t="shared" si="1"/>
        <v>3.3425976121201489E-3</v>
      </c>
      <c r="I4" s="7">
        <f t="shared" si="2"/>
        <v>-0.53092432801295941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7.5034314473082203E-2</v>
      </c>
      <c r="E5" s="7">
        <f>'Plate 2'!N12</f>
        <v>6.9499896489515864E-2</v>
      </c>
      <c r="F5" s="7">
        <f>'Plate 3'!N12</f>
        <v>7.3446680835104389E-2</v>
      </c>
      <c r="G5" s="7">
        <f t="shared" si="0"/>
        <v>7.2660297265900814E-2</v>
      </c>
      <c r="H5" s="7">
        <f t="shared" si="1"/>
        <v>2.8497798059921465E-3</v>
      </c>
      <c r="I5" s="7">
        <f t="shared" si="2"/>
        <v>2.9064118906360328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0.11560164709470795</v>
      </c>
      <c r="E6" s="7">
        <f>'Plate 2'!N13</f>
        <v>0.11267855558512997</v>
      </c>
      <c r="F6" s="7">
        <f>'Plate 3'!N13</f>
        <v>0.11501437679709964</v>
      </c>
      <c r="G6" s="7">
        <f t="shared" si="0"/>
        <v>0.11443152649231252</v>
      </c>
      <c r="H6" s="7">
        <f t="shared" si="1"/>
        <v>1.5462541355432311E-3</v>
      </c>
      <c r="I6" s="7">
        <f t="shared" si="2"/>
        <v>4.5772610596925007</v>
      </c>
      <c r="M6" s="12"/>
      <c r="N6" s="10"/>
      <c r="O6" s="11"/>
    </row>
    <row r="7" spans="1:15" x14ac:dyDescent="0.3">
      <c r="A7" s="7">
        <v>6</v>
      </c>
      <c r="B7" s="7" t="s">
        <v>97</v>
      </c>
      <c r="C7" s="7" t="s">
        <v>98</v>
      </c>
      <c r="D7" s="7">
        <f>'Plate 1'!N14</f>
        <v>0.17599511971938386</v>
      </c>
      <c r="E7" s="7">
        <f>'Plate 2'!N14</f>
        <v>0.17064442669979002</v>
      </c>
      <c r="F7" s="7">
        <f>'Plate 3'!N14</f>
        <v>0.17877234654331792</v>
      </c>
      <c r="G7" s="7">
        <f t="shared" si="0"/>
        <v>0.17513729765416394</v>
      </c>
      <c r="H7" s="7">
        <f t="shared" si="1"/>
        <v>4.13130297453325E-3</v>
      </c>
      <c r="I7" s="7">
        <f t="shared" si="2"/>
        <v>7.0054919061665579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0.60423974378526768</v>
      </c>
      <c r="E8" s="7">
        <f>'Plate 2'!N15</f>
        <v>0.59326294620412268</v>
      </c>
      <c r="F8" s="7">
        <f>'Plate 3'!N15</f>
        <v>0.60601325165645703</v>
      </c>
      <c r="G8" s="7">
        <f t="shared" si="0"/>
        <v>0.60117198054861587</v>
      </c>
      <c r="H8" s="7">
        <f t="shared" si="1"/>
        <v>6.9065874887002934E-3</v>
      </c>
      <c r="I8" s="7">
        <f t="shared" si="2"/>
        <v>24.046879221944636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1.5766356565502517</v>
      </c>
      <c r="E9" s="7">
        <f>'Plate 2'!N16</f>
        <v>1.3231597314642296</v>
      </c>
      <c r="F9" s="7">
        <f>'Plate 3'!N16</f>
        <v>1.3657957244655583</v>
      </c>
      <c r="G9" s="7">
        <f t="shared" si="0"/>
        <v>1.4218637041600131</v>
      </c>
      <c r="H9" s="7">
        <f t="shared" si="1"/>
        <v>0.13572112919445162</v>
      </c>
      <c r="I9" s="7">
        <f t="shared" si="2"/>
        <v>56.874548166400523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5.1740125057190784</v>
      </c>
      <c r="E10" s="7">
        <f>'Plate 2'!N17</f>
        <v>5.0820690267057049</v>
      </c>
      <c r="F10" s="7">
        <f>'Plate 3'!N17</f>
        <v>5.1837729716214529</v>
      </c>
      <c r="G10" s="7">
        <f t="shared" si="0"/>
        <v>5.1466181680154124</v>
      </c>
      <c r="H10" s="7">
        <f t="shared" si="1"/>
        <v>5.6113816538560818E-2</v>
      </c>
      <c r="I10" s="7">
        <f t="shared" si="2"/>
        <v>205.86472672061649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8.9522647552234247</v>
      </c>
      <c r="E11" s="7">
        <f>'Plate 2'!N18</f>
        <v>8.6880785496702444</v>
      </c>
      <c r="F11" s="7">
        <f>'Plate 3'!N18</f>
        <v>8.9326790848856117</v>
      </c>
      <c r="G11" s="7">
        <f t="shared" si="0"/>
        <v>8.8576741299264281</v>
      </c>
      <c r="H11" s="7">
        <f t="shared" si="1"/>
        <v>0.14720018767810322</v>
      </c>
      <c r="I11" s="7">
        <f t="shared" si="2"/>
        <v>354.30696519705714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6.1204819277108431</v>
      </c>
      <c r="E12" s="7">
        <f>'Plate 2'!N19</f>
        <v>6.0030165912518854</v>
      </c>
      <c r="F12" s="7">
        <f>'Plate 3'!N19</f>
        <v>6.0798224778097261</v>
      </c>
      <c r="G12" s="7">
        <f t="shared" si="0"/>
        <v>6.0677736655908179</v>
      </c>
      <c r="H12" s="7">
        <f t="shared" si="1"/>
        <v>5.9652382385525171E-2</v>
      </c>
      <c r="I12" s="7">
        <f t="shared" si="2"/>
        <v>242.71094662363271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4.5606222357785571</v>
      </c>
      <c r="E13" s="7">
        <f>'Plate 2'!N20</f>
        <v>4.5142400851743414</v>
      </c>
      <c r="F13" s="7">
        <f>'Plate 3'!N20</f>
        <v>4.6608951118889861</v>
      </c>
      <c r="G13" s="7">
        <f t="shared" si="0"/>
        <v>4.5785858109472954</v>
      </c>
      <c r="H13" s="7">
        <f t="shared" si="1"/>
        <v>7.4959600717989794E-2</v>
      </c>
      <c r="I13" s="7">
        <f t="shared" si="2"/>
        <v>183.14343243789182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1.730669513497026</v>
      </c>
      <c r="E14" s="7">
        <f>'Plate 2'!N21</f>
        <v>1.7076272439594238</v>
      </c>
      <c r="F14" s="7">
        <f>'Plate 3'!N21</f>
        <v>1.7486560820102512</v>
      </c>
      <c r="G14" s="7">
        <f t="shared" si="0"/>
        <v>1.7289842798222337</v>
      </c>
      <c r="H14" s="7">
        <f t="shared" si="1"/>
        <v>2.0566268435334774E-2</v>
      </c>
      <c r="I14" s="7">
        <f t="shared" si="2"/>
        <v>69.159371192889353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0.8549641604392253</v>
      </c>
      <c r="E15" s="7">
        <f>'Plate 2'!N22</f>
        <v>0.83518173483571401</v>
      </c>
      <c r="F15" s="7">
        <f>'Plate 3'!N22</f>
        <v>0.85635704463057882</v>
      </c>
      <c r="G15" s="7">
        <f t="shared" si="0"/>
        <v>0.84883431330183934</v>
      </c>
      <c r="H15" s="7">
        <f t="shared" si="1"/>
        <v>1.1843973390417307E-2</v>
      </c>
      <c r="I15" s="7">
        <f t="shared" si="2"/>
        <v>33.953372532073573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0.52432514869605007</v>
      </c>
      <c r="E16" s="7">
        <f>'Plate 2'!N23</f>
        <v>0.51163753585898908</v>
      </c>
      <c r="F16" s="7">
        <f>'Plate 3'!N23</f>
        <v>0.52069008626078261</v>
      </c>
      <c r="G16" s="7">
        <f t="shared" si="0"/>
        <v>0.51888425693860729</v>
      </c>
      <c r="H16" s="7">
        <f t="shared" si="1"/>
        <v>6.5337312870525945E-3</v>
      </c>
      <c r="I16" s="7">
        <f t="shared" si="2"/>
        <v>20.755370277544291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0.25072441665395762</v>
      </c>
      <c r="E17" s="7">
        <f>'Plate 2'!N24</f>
        <v>0.25138260432378079</v>
      </c>
      <c r="F17" s="7">
        <f>'Plate 3'!N24</f>
        <v>0.25659457432179023</v>
      </c>
      <c r="G17" s="7">
        <f t="shared" si="0"/>
        <v>0.25290053176650956</v>
      </c>
      <c r="H17" s="7">
        <f t="shared" si="1"/>
        <v>3.216017032346888E-3</v>
      </c>
      <c r="I17" s="7">
        <f t="shared" si="2"/>
        <v>10.116021270660383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0.13329266432819886</v>
      </c>
      <c r="E18" s="7">
        <f>'Plate 2'!N25</f>
        <v>0.14107000266169817</v>
      </c>
      <c r="F18" s="7">
        <f>'Plate 3'!N25</f>
        <v>0.14720590073759221</v>
      </c>
      <c r="G18" s="7">
        <f t="shared" si="0"/>
        <v>0.14052285590916308</v>
      </c>
      <c r="H18" s="7">
        <f t="shared" si="1"/>
        <v>6.9727371972937895E-3</v>
      </c>
      <c r="I18" s="7">
        <f t="shared" si="2"/>
        <v>5.6209142363665237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8.6014945859386918E-2</v>
      </c>
      <c r="E19" s="7">
        <f>'Plate 2'!N26</f>
        <v>8.4287108508561789E-2</v>
      </c>
      <c r="F19" s="7">
        <f>'Plate 3'!N26</f>
        <v>8.6260782597824728E-2</v>
      </c>
      <c r="G19" s="7">
        <f t="shared" si="0"/>
        <v>8.5520945655257807E-2</v>
      </c>
      <c r="H19" s="7">
        <f t="shared" si="1"/>
        <v>1.07558100760318E-3</v>
      </c>
      <c r="I19" s="7">
        <f t="shared" si="2"/>
        <v>3.4208378262103123</v>
      </c>
    </row>
    <row r="20" spans="1:12" x14ac:dyDescent="0.3">
      <c r="A20" s="7">
        <v>19</v>
      </c>
      <c r="B20" s="7" t="s">
        <v>90</v>
      </c>
      <c r="C20" s="7" t="s">
        <v>11</v>
      </c>
      <c r="D20" s="7">
        <f>'Plate 1'!N27</f>
        <v>8.8760103705963087E-2</v>
      </c>
      <c r="E20" s="7">
        <f>'Plate 2'!N27</f>
        <v>8.8131783633513733E-2</v>
      </c>
      <c r="F20" s="7">
        <f>'Plate 3'!N27</f>
        <v>8.8136017002125269E-2</v>
      </c>
      <c r="G20" s="7">
        <f t="shared" si="0"/>
        <v>8.8342634780534016E-2</v>
      </c>
      <c r="H20" s="7">
        <f t="shared" si="1"/>
        <v>3.6154489088717457E-4</v>
      </c>
      <c r="I20" s="7">
        <f t="shared" si="2"/>
        <v>3.5337053912213605</v>
      </c>
    </row>
    <row r="21" spans="1:12" x14ac:dyDescent="0.3">
      <c r="A21" s="7">
        <v>20</v>
      </c>
      <c r="B21" s="7" t="s">
        <v>93</v>
      </c>
      <c r="C21" s="7" t="s">
        <v>12</v>
      </c>
      <c r="D21" s="7">
        <f>'Plate 1'!N28</f>
        <v>7.5034314473082203E-2</v>
      </c>
      <c r="E21" s="7">
        <f>'Plate 2'!N28</f>
        <v>7.7189246739419751E-2</v>
      </c>
      <c r="F21" s="7">
        <f>'Plate 3'!N28</f>
        <v>8.063507938492312E-2</v>
      </c>
      <c r="G21" s="7">
        <f t="shared" si="0"/>
        <v>7.7619546865808367E-2</v>
      </c>
      <c r="H21" s="7">
        <f t="shared" si="1"/>
        <v>2.8250682378492447E-3</v>
      </c>
      <c r="I21" s="7">
        <f t="shared" si="2"/>
        <v>3.1047818746323346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5.0327893853896598E-2</v>
      </c>
      <c r="E22" s="7">
        <f>'Plate 2'!N29</f>
        <v>4.6727589980185134E-2</v>
      </c>
      <c r="F22" s="7">
        <f>'Plate 3'!N29</f>
        <v>4.5943242905363169E-2</v>
      </c>
      <c r="G22" s="7">
        <f t="shared" si="0"/>
        <v>4.7666242246481638E-2</v>
      </c>
      <c r="H22" s="7">
        <f t="shared" si="1"/>
        <v>2.338181353720545E-3</v>
      </c>
      <c r="I22" s="7">
        <f t="shared" si="2"/>
        <v>1.9066496898592655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-3.6602104621015707E-3</v>
      </c>
      <c r="E23" s="7">
        <f>'Plate 2'!N30</f>
        <v>-5.3233963268565342E-3</v>
      </c>
      <c r="F23" s="7">
        <f>'Plate 3'!N30</f>
        <v>-6.875859482435305E-3</v>
      </c>
      <c r="G23" s="7">
        <f t="shared" si="0"/>
        <v>-5.2864887571311371E-3</v>
      </c>
      <c r="H23" s="7">
        <f t="shared" si="1"/>
        <v>1.6081421833969169E-3</v>
      </c>
      <c r="I23" s="7">
        <f t="shared" si="2"/>
        <v>-0.21145955028524549</v>
      </c>
      <c r="J23">
        <f>SUM(I2:I23)</f>
        <v>1230.677506430942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-2.5316455696202531E-2</v>
      </c>
      <c r="E24">
        <f>'Plate 2'!N31</f>
        <v>-2.0702096826664299E-2</v>
      </c>
      <c r="F24">
        <f>'Plate 3'!N31</f>
        <v>-2.5940742592824105E-2</v>
      </c>
      <c r="G24">
        <f t="shared" si="0"/>
        <v>-2.3986431705230311E-2</v>
      </c>
      <c r="H24">
        <f t="shared" si="1"/>
        <v>2.8613939309796665E-3</v>
      </c>
      <c r="I24" s="7">
        <f t="shared" si="2"/>
        <v>-0.9594572682092124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-1.9216104926033248E-2</v>
      </c>
      <c r="E25">
        <f>'Plate 2'!N32</f>
        <v>-1.6857421701712359E-2</v>
      </c>
      <c r="F25">
        <f>'Plate 3'!N32</f>
        <v>-1.7502187773471685E-2</v>
      </c>
      <c r="G25">
        <f t="shared" si="0"/>
        <v>-1.785857146707243E-2</v>
      </c>
      <c r="H25">
        <f t="shared" si="1"/>
        <v>1.2190585059674447E-3</v>
      </c>
      <c r="I25" s="7">
        <f t="shared" si="2"/>
        <v>-0.71434285868289715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1.8301052310507854E-2</v>
      </c>
      <c r="E26">
        <f>'Plate 2'!N33</f>
        <v>-1.0055304172951231E-2</v>
      </c>
      <c r="F26">
        <f>'Plate 3'!N33</f>
        <v>-1.0313789223652958E-2</v>
      </c>
      <c r="G26">
        <f t="shared" si="0"/>
        <v>-6.8934702869877815E-4</v>
      </c>
      <c r="H26">
        <f t="shared" si="1"/>
        <v>1.6446676075343121E-2</v>
      </c>
      <c r="I26" s="7">
        <f t="shared" si="2"/>
        <v>-2.7573881147951125E-2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2.2876315388134817E-2</v>
      </c>
      <c r="E27">
        <f>'Plate 2'!N34</f>
        <v>2.6025493153520835E-2</v>
      </c>
      <c r="F27">
        <f>'Plate 3'!N34</f>
        <v>2.3127890986373297E-2</v>
      </c>
      <c r="G27">
        <f t="shared" si="0"/>
        <v>2.4009899842676319E-2</v>
      </c>
      <c r="H27">
        <f t="shared" si="1"/>
        <v>1.7500813885211563E-3</v>
      </c>
      <c r="I27" s="7">
        <f t="shared" si="2"/>
        <v>0.96039599370705275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0.3196583803568705</v>
      </c>
      <c r="E28">
        <f>'Plate 2'!N35</f>
        <v>0.31644633720758286</v>
      </c>
      <c r="F28">
        <f>'Plate 3'!N35</f>
        <v>0.31785223152894115</v>
      </c>
      <c r="G28">
        <f t="shared" si="0"/>
        <v>0.31798564969779819</v>
      </c>
      <c r="H28">
        <f t="shared" si="1"/>
        <v>1.6101725385986676E-3</v>
      </c>
      <c r="I28" s="7">
        <f t="shared" si="2"/>
        <v>12.719425987911928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0.72258654872655181</v>
      </c>
      <c r="E29">
        <f>'Plate 2'!N36</f>
        <v>0.70889894419306176</v>
      </c>
      <c r="F29">
        <f>'Plate 3'!N36</f>
        <v>0.75884485560695092</v>
      </c>
      <c r="G29">
        <f t="shared" si="0"/>
        <v>0.73011011617552146</v>
      </c>
      <c r="H29">
        <f t="shared" si="1"/>
        <v>2.5808943548902053E-2</v>
      </c>
      <c r="I29" s="7">
        <f t="shared" si="2"/>
        <v>29.204404647020858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1.4091810279091048</v>
      </c>
      <c r="E30">
        <f>'Plate 2'!N37</f>
        <v>1.3976872800402211</v>
      </c>
      <c r="F30">
        <f>'Plate 3'!N37</f>
        <v>1.4323665458182273</v>
      </c>
      <c r="G30">
        <f t="shared" si="0"/>
        <v>1.4130782845891845</v>
      </c>
      <c r="H30">
        <f t="shared" si="1"/>
        <v>1.7665059466308523E-2</v>
      </c>
      <c r="I30" s="7">
        <f t="shared" si="2"/>
        <v>56.523131383567382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3.517157236541101</v>
      </c>
      <c r="E31">
        <f>'Plate 2'!N38</f>
        <v>3.4667139857451272</v>
      </c>
      <c r="F31">
        <f>'Plate 3'!N38</f>
        <v>3.6707713464183023</v>
      </c>
      <c r="G31">
        <f t="shared" si="0"/>
        <v>3.5515475229015103</v>
      </c>
      <c r="H31">
        <f t="shared" si="1"/>
        <v>0.10628673698156685</v>
      </c>
      <c r="I31" s="7">
        <f t="shared" si="2"/>
        <v>142.06190091606041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13.571755375934115</v>
      </c>
      <c r="E32">
        <f>'Plate 2'!N39</f>
        <v>13.482979918966077</v>
      </c>
      <c r="F32">
        <f>'Plate 3'!N39</f>
        <v>13.697337167145893</v>
      </c>
      <c r="G32">
        <f t="shared" si="0"/>
        <v>13.584024154015362</v>
      </c>
      <c r="H32">
        <f t="shared" si="1"/>
        <v>0.10770399086622071</v>
      </c>
      <c r="I32" s="7">
        <f t="shared" si="2"/>
        <v>543.36096616061445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18.77230440750343</v>
      </c>
      <c r="E33">
        <f>'Plate 2'!N40</f>
        <v>18.208085647532013</v>
      </c>
      <c r="F33">
        <f>'Plate 3'!N40</f>
        <v>19.238342292786598</v>
      </c>
      <c r="G33">
        <f t="shared" si="0"/>
        <v>18.739577449274012</v>
      </c>
      <c r="H33">
        <f t="shared" si="1"/>
        <v>0.51590743270379491</v>
      </c>
      <c r="I33" s="7">
        <f t="shared" si="2"/>
        <v>749.58309797096047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17.284733872197652</v>
      </c>
      <c r="E34">
        <f>'Plate 2'!N41</f>
        <v>17.358116700677254</v>
      </c>
      <c r="F34">
        <f>'Plate 3'!N41</f>
        <v>17.53750468808601</v>
      </c>
      <c r="G34">
        <f t="shared" si="0"/>
        <v>17.39345175365364</v>
      </c>
      <c r="H34">
        <f t="shared" si="1"/>
        <v>0.13003728625993943</v>
      </c>
      <c r="I34" s="7">
        <f t="shared" si="2"/>
        <v>695.73807014614556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10.34558487113009</v>
      </c>
      <c r="E35">
        <f>'Plate 2'!N42</f>
        <v>10.25434004672759</v>
      </c>
      <c r="F35">
        <f>'Plate 3'!N42</f>
        <v>10.423177897237155</v>
      </c>
      <c r="G35">
        <f t="shared" si="0"/>
        <v>10.341034271698277</v>
      </c>
      <c r="H35">
        <f t="shared" si="1"/>
        <v>8.4510862660158365E-2</v>
      </c>
      <c r="I35" s="7">
        <f t="shared" si="2"/>
        <v>413.64137086793107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3.628793655635199</v>
      </c>
      <c r="E36">
        <f>'Plate 2'!N43</f>
        <v>3.6101499423298731</v>
      </c>
      <c r="F36">
        <f>'Plate 3'!N43</f>
        <v>3.6917114639329918</v>
      </c>
      <c r="G36">
        <f t="shared" si="0"/>
        <v>3.6435516872993543</v>
      </c>
      <c r="H36">
        <f t="shared" si="1"/>
        <v>4.2736636221211474E-2</v>
      </c>
      <c r="I36" s="7">
        <f t="shared" si="2"/>
        <v>145.74206749197418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1.6599054445630623</v>
      </c>
      <c r="E37">
        <f>'Plate 2'!N44</f>
        <v>1.6774613314405702</v>
      </c>
      <c r="F37">
        <f>'Plate 3'!N44</f>
        <v>1.7061507688461057</v>
      </c>
      <c r="G37">
        <f t="shared" si="0"/>
        <v>1.6811725149499128</v>
      </c>
      <c r="H37">
        <f t="shared" si="1"/>
        <v>2.3344960201100644E-2</v>
      </c>
      <c r="I37" s="7">
        <f t="shared" si="2"/>
        <v>67.246900597996515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0.78267500381271926</v>
      </c>
      <c r="E38">
        <f>'Plate 2'!N45</f>
        <v>0.77455416555762568</v>
      </c>
      <c r="F38">
        <f>'Plate 3'!N45</f>
        <v>0.80978872359044884</v>
      </c>
      <c r="G38">
        <f t="shared" si="0"/>
        <v>0.7890059643202646</v>
      </c>
      <c r="H38">
        <f t="shared" si="1"/>
        <v>1.8450726697156666E-2</v>
      </c>
      <c r="I38" s="7">
        <f t="shared" si="2"/>
        <v>31.560238572810583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0.39774287021503735</v>
      </c>
      <c r="E39">
        <f>'Plate 2'!N46</f>
        <v>0.41374619229290505</v>
      </c>
      <c r="F39">
        <f>'Plate 3'!N46</f>
        <v>0.42067758469808725</v>
      </c>
      <c r="G39">
        <f t="shared" si="0"/>
        <v>0.41072221573534318</v>
      </c>
      <c r="H39">
        <f t="shared" si="1"/>
        <v>1.1762593581785752E-2</v>
      </c>
      <c r="I39" s="7">
        <f t="shared" si="2"/>
        <v>16.428888629413727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0.24004880280616137</v>
      </c>
      <c r="E40">
        <f>'Plate 2'!N47</f>
        <v>0.24665069647768609</v>
      </c>
      <c r="F40">
        <f>'Plate 3'!N47</f>
        <v>0.24659332416552071</v>
      </c>
      <c r="G40">
        <f t="shared" si="0"/>
        <v>0.24443094114978939</v>
      </c>
      <c r="H40">
        <f t="shared" si="1"/>
        <v>3.795151544085165E-3</v>
      </c>
      <c r="I40" s="7">
        <f t="shared" si="2"/>
        <v>9.7772376459915762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0.1485435412536221</v>
      </c>
      <c r="E41">
        <f>'Plate 2'!N48</f>
        <v>0.15378700499807765</v>
      </c>
      <c r="F41">
        <f>'Plate 3'!N48</f>
        <v>0.15470683835479435</v>
      </c>
      <c r="G41">
        <f t="shared" si="0"/>
        <v>0.15234579486883137</v>
      </c>
      <c r="H41">
        <f t="shared" si="1"/>
        <v>3.3248116889248234E-3</v>
      </c>
      <c r="I41" s="7">
        <f t="shared" si="2"/>
        <v>6.093831794753255</v>
      </c>
    </row>
    <row r="42" spans="1:12" x14ac:dyDescent="0.3">
      <c r="A42">
        <v>41</v>
      </c>
      <c r="B42" t="s">
        <v>33</v>
      </c>
      <c r="C42" t="s">
        <v>40</v>
      </c>
      <c r="D42">
        <f>'Plate 1'!N49</f>
        <v>0.19765136495348481</v>
      </c>
      <c r="E42">
        <f>'Plate 2'!N49</f>
        <v>0.19075503504569247</v>
      </c>
      <c r="F42">
        <f>'Plate 3'!N49</f>
        <v>0.19377422177772222</v>
      </c>
      <c r="G42">
        <f t="shared" si="0"/>
        <v>0.19406020725896647</v>
      </c>
      <c r="H42">
        <f t="shared" si="1"/>
        <v>3.4570482092226738E-3</v>
      </c>
      <c r="I42" s="7">
        <f t="shared" si="2"/>
        <v>7.7624082903586586</v>
      </c>
    </row>
    <row r="43" spans="1:12" x14ac:dyDescent="0.3">
      <c r="A43">
        <v>42</v>
      </c>
      <c r="B43" t="s">
        <v>31</v>
      </c>
      <c r="C43" t="s">
        <v>39</v>
      </c>
      <c r="D43">
        <f>'Plate 1'!N50</f>
        <v>0.2022266280311118</v>
      </c>
      <c r="E43">
        <f>'Plate 2'!N50</f>
        <v>0.2087954337089285</v>
      </c>
      <c r="F43">
        <f>'Plate 3'!N50</f>
        <v>0.20096262032754095</v>
      </c>
      <c r="G43">
        <f t="shared" si="0"/>
        <v>0.2039948940225271</v>
      </c>
      <c r="H43">
        <f t="shared" si="1"/>
        <v>4.2051533657178177E-3</v>
      </c>
      <c r="I43" s="7">
        <f t="shared" si="2"/>
        <v>8.1597957609010834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0.10431599816989477</v>
      </c>
      <c r="E44">
        <f>'Plate 2'!N51</f>
        <v>0.10912962470055895</v>
      </c>
      <c r="F44">
        <f>'Plate 3'!N51</f>
        <v>0.10751343917989749</v>
      </c>
      <c r="G44">
        <f t="shared" si="0"/>
        <v>0.10698635401678373</v>
      </c>
      <c r="H44">
        <f t="shared" si="1"/>
        <v>2.4497171614411952E-3</v>
      </c>
      <c r="I44" s="7">
        <f t="shared" si="2"/>
        <v>4.2794541606713494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0.15494890956229984</v>
      </c>
      <c r="E45">
        <f>'Plate 2'!N52</f>
        <v>6.0331825037707384E-2</v>
      </c>
      <c r="F45">
        <f>'Plate 3'!N52</f>
        <v>5.8132266533316664E-2</v>
      </c>
      <c r="G45">
        <f>AVERAGE(D45:F45)</f>
        <v>9.1137667044441303E-2</v>
      </c>
      <c r="H45">
        <f t="shared" si="1"/>
        <v>5.5273099407924277E-2</v>
      </c>
      <c r="I45" s="7">
        <f t="shared" si="2"/>
        <v>3.6455066817776522</v>
      </c>
      <c r="J45">
        <f>SUM(I24:I45)</f>
        <v>2942.7877196925278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-2.0131157541558638E-2</v>
      </c>
      <c r="E46" s="6">
        <f>'Plate 2'!N53</f>
        <v>-2.3363794990092567E-2</v>
      </c>
      <c r="F46" s="6">
        <f>'Plate 3'!N53</f>
        <v>-2.0315039379922489E-2</v>
      </c>
      <c r="G46" s="6">
        <f t="shared" si="0"/>
        <v>-2.1269997303857896E-2</v>
      </c>
      <c r="H46" s="6">
        <f t="shared" si="1"/>
        <v>1.8156113834687359E-3</v>
      </c>
      <c r="I46" s="7">
        <f t="shared" si="2"/>
        <v>-0.85079989215431584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-9.7605612322708563E-3</v>
      </c>
      <c r="E47" s="6">
        <f>'Plate 2'!N54</f>
        <v>-1.1238281134474906E-2</v>
      </c>
      <c r="F47" s="6">
        <f>'Plate 3'!N54</f>
        <v>-1.0001250156269533E-2</v>
      </c>
      <c r="G47" s="6">
        <f t="shared" si="0"/>
        <v>-1.0333364174338432E-2</v>
      </c>
      <c r="H47" s="6">
        <f t="shared" si="1"/>
        <v>7.9286746565292252E-4</v>
      </c>
      <c r="I47" s="7">
        <f t="shared" si="2"/>
        <v>-0.41333456697353727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0.10035077016928473</v>
      </c>
      <c r="E48" s="6">
        <f>'Plate 2'!N55</f>
        <v>0.13988702570017447</v>
      </c>
      <c r="F48" s="6">
        <f>'Plate 3'!N55</f>
        <v>0.10345043130391299</v>
      </c>
      <c r="G48" s="6">
        <f t="shared" si="0"/>
        <v>0.11456274239112407</v>
      </c>
      <c r="H48" s="6">
        <f t="shared" si="1"/>
        <v>2.1986165391563079E-2</v>
      </c>
      <c r="I48" s="7">
        <f t="shared" si="2"/>
        <v>4.5825096956449629</v>
      </c>
    </row>
    <row r="49" spans="1:9" x14ac:dyDescent="0.3">
      <c r="A49" s="6">
        <v>48</v>
      </c>
      <c r="B49" s="6" t="s">
        <v>25</v>
      </c>
      <c r="C49" s="6" t="s">
        <v>34</v>
      </c>
      <c r="D49" s="6">
        <f>'Plate 1'!N56</f>
        <v>0.25499466219307609</v>
      </c>
      <c r="E49" s="6">
        <f>'Plate 2'!N56</f>
        <v>0.25581876792949454</v>
      </c>
      <c r="F49" s="6">
        <f>'Plate 3'!N56</f>
        <v>0.25909488686085763</v>
      </c>
      <c r="G49" s="6">
        <f t="shared" si="0"/>
        <v>0.25663610566114275</v>
      </c>
      <c r="H49" s="6">
        <f t="shared" si="1"/>
        <v>2.1688686698951931E-3</v>
      </c>
      <c r="I49" s="7">
        <f t="shared" si="2"/>
        <v>10.265444226445711</v>
      </c>
    </row>
    <row r="50" spans="1:9" x14ac:dyDescent="0.3">
      <c r="A50" s="6">
        <v>49</v>
      </c>
      <c r="B50" s="6" t="s">
        <v>34</v>
      </c>
      <c r="C50" s="6" t="s">
        <v>41</v>
      </c>
      <c r="D50" s="6">
        <f>'Plate 1'!N57</f>
        <v>0.33643434497483604</v>
      </c>
      <c r="E50" s="6">
        <f>'Plate 2'!N57</f>
        <v>0.34010587643805634</v>
      </c>
      <c r="F50" s="6">
        <f>'Plate 3'!N57</f>
        <v>0.3572321540192524</v>
      </c>
      <c r="G50" s="6">
        <f t="shared" si="0"/>
        <v>0.34459079181071495</v>
      </c>
      <c r="H50" s="6">
        <f t="shared" si="1"/>
        <v>1.1100588483811735E-2</v>
      </c>
      <c r="I50" s="7">
        <f t="shared" si="2"/>
        <v>13.783631672428598</v>
      </c>
    </row>
    <row r="51" spans="1:9" x14ac:dyDescent="0.3">
      <c r="A51" s="6">
        <v>50</v>
      </c>
      <c r="B51" s="6" t="s">
        <v>35</v>
      </c>
      <c r="C51" s="6" t="s">
        <v>42</v>
      </c>
      <c r="D51" s="6">
        <f>'Plate 1'!N58</f>
        <v>0.91230745767881649</v>
      </c>
      <c r="E51" s="6">
        <f>'Plate 2'!N58</f>
        <v>0.91769437790199027</v>
      </c>
      <c r="F51" s="6">
        <f>'Plate 3'!N58</f>
        <v>0.92792849106138275</v>
      </c>
      <c r="G51" s="6">
        <f t="shared" si="0"/>
        <v>0.91931010888072995</v>
      </c>
      <c r="H51" s="6">
        <f t="shared" si="1"/>
        <v>7.9348667872596607E-3</v>
      </c>
      <c r="I51" s="7">
        <f t="shared" si="2"/>
        <v>36.772404355229199</v>
      </c>
    </row>
    <row r="52" spans="1:9" x14ac:dyDescent="0.3">
      <c r="A52" s="6">
        <v>51</v>
      </c>
      <c r="B52" s="6" t="s">
        <v>36</v>
      </c>
      <c r="C52" s="6" t="s">
        <v>43</v>
      </c>
      <c r="D52" s="6">
        <f>'Plate 1'!N59</f>
        <v>1.5955467439377764</v>
      </c>
      <c r="E52" s="6">
        <f>'Plate 2'!N59</f>
        <v>1.5840061514801997</v>
      </c>
      <c r="F52" s="6">
        <f>'Plate 3'!N59</f>
        <v>1.6152019002375297</v>
      </c>
      <c r="G52" s="6">
        <f t="shared" si="0"/>
        <v>1.5982515985518353</v>
      </c>
      <c r="H52" s="6">
        <f t="shared" si="1"/>
        <v>1.5772788719659273E-2</v>
      </c>
      <c r="I52" s="7">
        <f t="shared" si="2"/>
        <v>63.93006394207341</v>
      </c>
    </row>
    <row r="53" spans="1:9" x14ac:dyDescent="0.3">
      <c r="A53" s="6">
        <v>52</v>
      </c>
      <c r="B53" s="6" t="s">
        <v>37</v>
      </c>
      <c r="C53" s="6" t="s">
        <v>44</v>
      </c>
      <c r="D53" s="6">
        <f>'Plate 1'!N60</f>
        <v>2.1335976818667075</v>
      </c>
      <c r="E53" s="6">
        <f>'Plate 2'!N60</f>
        <v>2.2473604826546003</v>
      </c>
      <c r="F53" s="6">
        <f>'Plate 3'!N60</f>
        <v>2.2977872234029255</v>
      </c>
      <c r="G53" s="6">
        <f t="shared" si="0"/>
        <v>2.2262484626414114</v>
      </c>
      <c r="H53" s="6">
        <f t="shared" si="1"/>
        <v>8.4106120046322078E-2</v>
      </c>
      <c r="I53" s="7">
        <f t="shared" si="2"/>
        <v>89.049938505656456</v>
      </c>
    </row>
    <row r="54" spans="1:9" x14ac:dyDescent="0.3">
      <c r="A54" s="6">
        <v>53</v>
      </c>
      <c r="B54" s="6" t="s">
        <v>38</v>
      </c>
      <c r="C54" s="6" t="s">
        <v>45</v>
      </c>
      <c r="D54" s="6">
        <f>'Plate 1'!N61</f>
        <v>5.3917950282141227</v>
      </c>
      <c r="E54" s="6">
        <f>'Plate 2'!N61</f>
        <v>5.3843196403750033</v>
      </c>
      <c r="F54" s="6">
        <f>'Plate 3'!N61</f>
        <v>5.467245905738217</v>
      </c>
      <c r="G54" s="6">
        <f t="shared" si="0"/>
        <v>5.414453524775781</v>
      </c>
      <c r="H54" s="6">
        <f t="shared" si="1"/>
        <v>4.587207180407861E-2</v>
      </c>
      <c r="I54" s="7">
        <f t="shared" si="2"/>
        <v>216.57814099103123</v>
      </c>
    </row>
    <row r="55" spans="1:9" x14ac:dyDescent="0.3">
      <c r="A55" s="6">
        <v>54</v>
      </c>
      <c r="B55" s="6" t="s">
        <v>30</v>
      </c>
      <c r="C55" s="6" t="s">
        <v>46</v>
      </c>
      <c r="D55" s="6">
        <f>'Plate 1'!N62</f>
        <v>10.207106908647248</v>
      </c>
      <c r="E55" s="6">
        <f>'Plate 2'!N62</f>
        <v>10.246946440718066</v>
      </c>
      <c r="F55" s="6">
        <f>'Plate 3'!N62</f>
        <v>10.290036254531817</v>
      </c>
      <c r="G55" s="6">
        <f t="shared" si="0"/>
        <v>10.248029867965711</v>
      </c>
      <c r="H55" s="6">
        <f t="shared" si="1"/>
        <v>4.1475287378887733E-2</v>
      </c>
      <c r="I55" s="7">
        <f t="shared" si="2"/>
        <v>409.92119471862844</v>
      </c>
    </row>
    <row r="56" spans="1:9" x14ac:dyDescent="0.3">
      <c r="A56" s="6">
        <v>55</v>
      </c>
      <c r="B56" s="6" t="s">
        <v>39</v>
      </c>
      <c r="C56" s="6" t="s">
        <v>47</v>
      </c>
      <c r="D56" s="6">
        <f>'Plate 1'!N63</f>
        <v>9.9463169132225104</v>
      </c>
      <c r="E56" s="6">
        <f>'Plate 2'!N63</f>
        <v>9.7545322804838364</v>
      </c>
      <c r="F56" s="6">
        <f>'Plate 3'!N63</f>
        <v>9.9243655456932114</v>
      </c>
      <c r="G56" s="6">
        <f t="shared" si="0"/>
        <v>9.8750715797998527</v>
      </c>
      <c r="H56" s="6">
        <f t="shared" si="1"/>
        <v>0.1049655069239354</v>
      </c>
      <c r="I56" s="7">
        <f t="shared" si="2"/>
        <v>395.00286319199409</v>
      </c>
    </row>
    <row r="57" spans="1:9" x14ac:dyDescent="0.3">
      <c r="A57" s="6">
        <v>56</v>
      </c>
      <c r="B57" s="6" t="s">
        <v>40</v>
      </c>
      <c r="C57" s="6" t="s">
        <v>48</v>
      </c>
      <c r="D57" s="6">
        <f>'Plate 1'!N64</f>
        <v>5.8380356870520052</v>
      </c>
      <c r="E57" s="6">
        <f>'Plate 2'!N64</f>
        <v>5.6779936710732555</v>
      </c>
      <c r="F57" s="6">
        <f>'Plate 3'!N64</f>
        <v>5.8122890361295161</v>
      </c>
      <c r="G57" s="6">
        <f t="shared" si="0"/>
        <v>5.7761061314182589</v>
      </c>
      <c r="H57" s="6">
        <f t="shared" si="1"/>
        <v>8.5937556776089052E-2</v>
      </c>
      <c r="I57" s="7">
        <f t="shared" si="2"/>
        <v>231.04424525673036</v>
      </c>
    </row>
    <row r="58" spans="1:9" x14ac:dyDescent="0.3">
      <c r="A58" s="6">
        <v>57</v>
      </c>
      <c r="B58" s="6" t="s">
        <v>48</v>
      </c>
      <c r="C58" s="6" t="s">
        <v>56</v>
      </c>
      <c r="D58" s="6">
        <f>'Plate 1'!N65</f>
        <v>2.3117279243556506</v>
      </c>
      <c r="E58" s="6">
        <f>'Plate 2'!N65</f>
        <v>2.1749031437612749</v>
      </c>
      <c r="F58" s="6">
        <f>'Plate 3'!N65</f>
        <v>2.1846480810101263</v>
      </c>
      <c r="G58" s="6">
        <f t="shared" si="0"/>
        <v>2.2237597163756839</v>
      </c>
      <c r="H58" s="6">
        <f t="shared" si="1"/>
        <v>7.6338359701404457E-2</v>
      </c>
      <c r="I58" s="7">
        <f t="shared" si="2"/>
        <v>88.950388655027353</v>
      </c>
    </row>
    <row r="59" spans="1:9" x14ac:dyDescent="0.3">
      <c r="A59" s="6">
        <v>58</v>
      </c>
      <c r="B59" s="6" t="s">
        <v>47</v>
      </c>
      <c r="C59" s="6" t="s">
        <v>55</v>
      </c>
      <c r="D59" s="6">
        <f>'Plate 1'!N66</f>
        <v>1.1590666463321642</v>
      </c>
      <c r="E59" s="6">
        <f>'Plate 2'!N66</f>
        <v>1.1684854937450093</v>
      </c>
      <c r="F59" s="6">
        <f>'Plate 3'!N66</f>
        <v>1.1632704088011001</v>
      </c>
      <c r="G59" s="6">
        <f t="shared" si="0"/>
        <v>1.1636075162927579</v>
      </c>
      <c r="H59" s="6">
        <f t="shared" si="1"/>
        <v>4.7184640236324583E-3</v>
      </c>
      <c r="I59" s="7">
        <f t="shared" si="2"/>
        <v>46.544300651710316</v>
      </c>
    </row>
    <row r="60" spans="1:9" x14ac:dyDescent="0.3">
      <c r="A60" s="6">
        <v>59</v>
      </c>
      <c r="B60" s="6" t="s">
        <v>46</v>
      </c>
      <c r="C60" s="6" t="s">
        <v>54</v>
      </c>
      <c r="D60" s="6">
        <f>'Plate 1'!N67</f>
        <v>0.75583346042397437</v>
      </c>
      <c r="E60" s="6">
        <f>'Plate 2'!N67</f>
        <v>0.74675420696181938</v>
      </c>
      <c r="F60" s="6">
        <f>'Plate 3'!N67</f>
        <v>0.75478184773096635</v>
      </c>
      <c r="G60" s="6">
        <f t="shared" si="0"/>
        <v>0.75245650503892003</v>
      </c>
      <c r="H60" s="6">
        <f t="shared" si="1"/>
        <v>4.9662485674906824E-3</v>
      </c>
      <c r="I60" s="7">
        <f t="shared" si="2"/>
        <v>30.098260201556801</v>
      </c>
    </row>
    <row r="61" spans="1:9" x14ac:dyDescent="0.3">
      <c r="A61" s="6">
        <v>60</v>
      </c>
      <c r="B61" s="6" t="s">
        <v>45</v>
      </c>
      <c r="C61" s="6" t="s">
        <v>53</v>
      </c>
      <c r="D61" s="6">
        <f>'Plate 1'!N68</f>
        <v>0.37547658990391947</v>
      </c>
      <c r="E61" s="6">
        <f>'Plate 2'!N68</f>
        <v>0.38387602401443227</v>
      </c>
      <c r="F61" s="6">
        <f>'Plate 3'!N68</f>
        <v>0.38192274034254281</v>
      </c>
      <c r="G61" s="6">
        <f t="shared" si="0"/>
        <v>0.38042511808696489</v>
      </c>
      <c r="H61" s="6">
        <f t="shared" si="1"/>
        <v>4.3954269029883005E-3</v>
      </c>
      <c r="I61" s="7">
        <f t="shared" si="2"/>
        <v>15.217004723478595</v>
      </c>
    </row>
    <row r="62" spans="1:9" x14ac:dyDescent="0.3">
      <c r="A62" s="6">
        <v>61</v>
      </c>
      <c r="B62" s="6" t="s">
        <v>44</v>
      </c>
      <c r="C62" s="6" t="s">
        <v>52</v>
      </c>
      <c r="D62" s="6">
        <f>'Plate 1'!N69</f>
        <v>0.17630013725789234</v>
      </c>
      <c r="E62" s="6">
        <f>'Plate 2'!N69</f>
        <v>0.1798124981515985</v>
      </c>
      <c r="F62" s="6">
        <f>'Plate 3'!N69</f>
        <v>0.18096012001500189</v>
      </c>
      <c r="G62" s="6">
        <f t="shared" si="0"/>
        <v>0.17902425180816425</v>
      </c>
      <c r="H62" s="6">
        <f t="shared" si="1"/>
        <v>2.4279330813662646E-3</v>
      </c>
      <c r="I62" s="7">
        <f t="shared" si="2"/>
        <v>7.1609700723265703</v>
      </c>
    </row>
    <row r="63" spans="1:9" x14ac:dyDescent="0.3">
      <c r="A63" s="6">
        <v>62</v>
      </c>
      <c r="B63" s="6" t="s">
        <v>43</v>
      </c>
      <c r="C63" s="6" t="s">
        <v>51</v>
      </c>
      <c r="D63" s="6">
        <f>'Plate 1'!N70</f>
        <v>9.7300594784200098E-2</v>
      </c>
      <c r="E63" s="6">
        <f>'Plate 2'!N70</f>
        <v>0.10824239197941619</v>
      </c>
      <c r="F63" s="6">
        <f>'Plate 3'!N70</f>
        <v>9.751218902362796E-2</v>
      </c>
      <c r="G63" s="6">
        <f t="shared" si="0"/>
        <v>0.10101839192908142</v>
      </c>
      <c r="H63" s="6">
        <f t="shared" si="1"/>
        <v>6.2570620562662962E-3</v>
      </c>
      <c r="I63" s="7">
        <f t="shared" si="2"/>
        <v>4.0407356771632568</v>
      </c>
    </row>
    <row r="64" spans="1:9" x14ac:dyDescent="0.3">
      <c r="A64" s="6">
        <v>63</v>
      </c>
      <c r="B64" s="6" t="s">
        <v>42</v>
      </c>
      <c r="C64" s="6" t="s">
        <v>50</v>
      </c>
      <c r="D64" s="6">
        <f>'Plate 1'!N71</f>
        <v>0.10980631386304712</v>
      </c>
      <c r="E64" s="6">
        <f>'Plate 2'!N71</f>
        <v>0.12332534823884304</v>
      </c>
      <c r="F64" s="6">
        <f>'Plate 3'!N71</f>
        <v>0.1143892986623328</v>
      </c>
      <c r="G64" s="6">
        <f t="shared" si="0"/>
        <v>0.115840320254741</v>
      </c>
      <c r="H64" s="6">
        <f t="shared" si="1"/>
        <v>6.8753305636684884E-3</v>
      </c>
      <c r="I64" s="7">
        <f t="shared" si="2"/>
        <v>4.6336128101896401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6.74088760103706E-2</v>
      </c>
      <c r="E65" s="6">
        <f>'Plate 2'!N72</f>
        <v>7.4527548575991476E-2</v>
      </c>
      <c r="F65" s="6">
        <f>'Plate 3'!N72</f>
        <v>7.1571446430803848E-2</v>
      </c>
      <c r="G65" s="6">
        <f t="shared" si="0"/>
        <v>7.1169290339055308E-2</v>
      </c>
      <c r="H65" s="6">
        <f t="shared" si="1"/>
        <v>3.5763349837128894E-3</v>
      </c>
      <c r="I65" s="7">
        <f t="shared" si="2"/>
        <v>2.8467716135622121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4.5142595699252705E-2</v>
      </c>
      <c r="E66" s="6">
        <f>'Plate 2'!N73</f>
        <v>5.6191405672374531E-2</v>
      </c>
      <c r="F66" s="6">
        <f>'Plate 3'!N73</f>
        <v>5.4694336792099014E-2</v>
      </c>
      <c r="G66" s="6">
        <f t="shared" si="0"/>
        <v>5.2009446054575414E-2</v>
      </c>
      <c r="H66" s="6">
        <f t="shared" si="1"/>
        <v>5.9937908838955242E-3</v>
      </c>
      <c r="I66" s="7">
        <f t="shared" si="2"/>
        <v>2.0803778421830166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7.0154033856946775E-3</v>
      </c>
      <c r="E67" s="6">
        <f>'Plate 2'!N74</f>
        <v>2.4251027711235322E-2</v>
      </c>
      <c r="F67" s="6">
        <f>'Plate 3'!N74</f>
        <v>1.0313789223652958E-2</v>
      </c>
      <c r="G67" s="6">
        <f t="shared" ref="G67:G73" si="3">AVERAGE(D67:F67)</f>
        <v>1.3860073440194321E-2</v>
      </c>
      <c r="H67" s="6">
        <f t="shared" ref="H67:H73" si="4">STDEV(D67:F67)</f>
        <v>9.1487040219453905E-3</v>
      </c>
      <c r="I67" s="7">
        <f t="shared" ref="I67:I89" si="5">G67*40</f>
        <v>0.55440293760777282</v>
      </c>
      <c r="J67">
        <f>SUM(I46:I67)</f>
        <v>1671.7931272815399</v>
      </c>
      <c r="K67" t="e">
        <f>J67/L46*100</f>
        <v>#DIV/0!</v>
      </c>
    </row>
    <row r="68" spans="1:12" x14ac:dyDescent="0.3">
      <c r="A68">
        <v>67</v>
      </c>
      <c r="B68" t="s">
        <v>51</v>
      </c>
      <c r="C68" t="s">
        <v>59</v>
      </c>
      <c r="D68">
        <f>'Plate 1'!N75</f>
        <v>-1.4640841848406283E-2</v>
      </c>
      <c r="E68">
        <f>'Plate 2'!N75</f>
        <v>-8.8723272114275571E-3</v>
      </c>
      <c r="F68">
        <f>'Plate 3'!N75</f>
        <v>-1.5314414301787723E-2</v>
      </c>
      <c r="G68">
        <f t="shared" si="3"/>
        <v>-1.2942527787207189E-2</v>
      </c>
      <c r="H68">
        <f t="shared" si="4"/>
        <v>3.5409496618557289E-3</v>
      </c>
      <c r="I68" s="7">
        <f t="shared" si="5"/>
        <v>-0.51770111148828757</v>
      </c>
      <c r="L68" s="5"/>
    </row>
    <row r="69" spans="1:12" ht="14.6" x14ac:dyDescent="0.4">
      <c r="A69">
        <v>68</v>
      </c>
      <c r="B69" t="s">
        <v>52</v>
      </c>
      <c r="C69" t="s">
        <v>60</v>
      </c>
      <c r="D69">
        <f>'Plate 1'!N76</f>
        <v>0.77199938996492301</v>
      </c>
      <c r="E69">
        <f>'Plate 2'!N76</f>
        <v>-2.2476562268949812E-2</v>
      </c>
      <c r="F69">
        <f>'Plate 3'!N76</f>
        <v>-2.5940742592824105E-2</v>
      </c>
      <c r="G69" s="15">
        <f t="shared" si="3"/>
        <v>0.24119402836771639</v>
      </c>
      <c r="H69" s="15">
        <f t="shared" si="4"/>
        <v>0.45969419080687224</v>
      </c>
      <c r="I69" s="7">
        <f t="shared" si="5"/>
        <v>9.6477611347086558</v>
      </c>
    </row>
    <row r="70" spans="1:12" x14ac:dyDescent="0.3">
      <c r="A70">
        <v>69</v>
      </c>
      <c r="B70" t="s">
        <v>53</v>
      </c>
      <c r="C70" t="s">
        <v>61</v>
      </c>
      <c r="D70">
        <f>'Plate 1'!N77</f>
        <v>2.7451578465761783E-3</v>
      </c>
      <c r="E70">
        <f>'Plate 2'!N77</f>
        <v>8.5765829710466382E-3</v>
      </c>
      <c r="F70">
        <f>'Plate 3'!N77</f>
        <v>2.8128516064508066E-3</v>
      </c>
      <c r="G70">
        <f t="shared" si="3"/>
        <v>4.7115308080245407E-3</v>
      </c>
      <c r="H70">
        <f t="shared" si="4"/>
        <v>3.3474044838415983E-3</v>
      </c>
      <c r="I70" s="7">
        <f t="shared" si="5"/>
        <v>0.18846123232098164</v>
      </c>
    </row>
    <row r="71" spans="1:12" x14ac:dyDescent="0.3">
      <c r="A71">
        <v>70</v>
      </c>
      <c r="B71" t="s">
        <v>54</v>
      </c>
      <c r="C71" t="s">
        <v>62</v>
      </c>
      <c r="D71">
        <f>'Plate 1'!N78</f>
        <v>0.11041634894006405</v>
      </c>
      <c r="E71">
        <f>'Plate 2'!N78</f>
        <v>0.11977641735427202</v>
      </c>
      <c r="F71">
        <f>'Plate 3'!N78</f>
        <v>0.11595199399924991</v>
      </c>
      <c r="G71">
        <f t="shared" si="3"/>
        <v>0.11538158676452866</v>
      </c>
      <c r="H71">
        <f t="shared" si="4"/>
        <v>4.7060326698536844E-3</v>
      </c>
      <c r="I71" s="7">
        <f t="shared" si="5"/>
        <v>4.6152634705811462</v>
      </c>
    </row>
    <row r="72" spans="1:12" x14ac:dyDescent="0.3">
      <c r="A72">
        <v>71</v>
      </c>
      <c r="B72" t="s">
        <v>55</v>
      </c>
      <c r="C72" t="s">
        <v>63</v>
      </c>
      <c r="D72">
        <f>'Plate 1'!N79</f>
        <v>0.51852981546438925</v>
      </c>
      <c r="E72">
        <f>'Plate 2'!N79</f>
        <v>0.51991837458965484</v>
      </c>
      <c r="F72">
        <f>'Plate 3'!N79</f>
        <v>0.52506563320415056</v>
      </c>
      <c r="G72">
        <f t="shared" si="3"/>
        <v>0.52117127441939826</v>
      </c>
      <c r="H72">
        <f t="shared" si="4"/>
        <v>3.4433336854526441E-3</v>
      </c>
      <c r="I72" s="7">
        <f t="shared" si="5"/>
        <v>20.846850976775929</v>
      </c>
    </row>
    <row r="73" spans="1:12" x14ac:dyDescent="0.3">
      <c r="A73">
        <v>72</v>
      </c>
      <c r="B73" t="s">
        <v>56</v>
      </c>
      <c r="C73" t="s">
        <v>64</v>
      </c>
      <c r="D73">
        <f>'Plate 1'!N80</f>
        <v>0.97117584261095014</v>
      </c>
      <c r="E73">
        <f>'Plate 2'!N80</f>
        <v>0.96590068908408</v>
      </c>
      <c r="F73">
        <f>'Plate 3'!N80</f>
        <v>0.97793474184273033</v>
      </c>
      <c r="G73">
        <f t="shared" si="3"/>
        <v>0.97167042451258678</v>
      </c>
      <c r="H73">
        <f t="shared" si="4"/>
        <v>6.0322520581093759E-3</v>
      </c>
      <c r="I73" s="7">
        <f t="shared" si="5"/>
        <v>38.866816980503472</v>
      </c>
    </row>
    <row r="74" spans="1:12" x14ac:dyDescent="0.3">
      <c r="A74">
        <v>73</v>
      </c>
      <c r="B74" t="s">
        <v>64</v>
      </c>
      <c r="C74" t="s">
        <v>72</v>
      </c>
      <c r="D74">
        <f>'Plate 1'!N81</f>
        <v>1.9405215799908495</v>
      </c>
      <c r="E74">
        <f>'Plate 2'!N81</f>
        <v>1.8531334102268358</v>
      </c>
      <c r="F74">
        <f>'Plate 3'!N81</f>
        <v>1.877734716839605</v>
      </c>
      <c r="G74">
        <f t="shared" ref="G74:G89" si="6">AVERAGE(D74:F74)</f>
        <v>1.8904632356857636</v>
      </c>
      <c r="H74">
        <f t="shared" ref="H74:H89" si="7">STDEV(D74:F74)</f>
        <v>4.5063116266951392E-2</v>
      </c>
      <c r="I74" s="7">
        <f t="shared" si="5"/>
        <v>75.618529427430545</v>
      </c>
    </row>
    <row r="75" spans="1:12" x14ac:dyDescent="0.3">
      <c r="A75">
        <v>74</v>
      </c>
      <c r="B75" t="s">
        <v>63</v>
      </c>
      <c r="C75" t="s">
        <v>71</v>
      </c>
      <c r="D75">
        <f>'Plate 1'!N82</f>
        <v>3.3487875552844288</v>
      </c>
      <c r="E75">
        <f>'Plate 2'!N82</f>
        <v>3.2242037086327744</v>
      </c>
      <c r="F75">
        <f>'Plate 3'!N82</f>
        <v>3.2604075509438681</v>
      </c>
      <c r="G75">
        <f t="shared" si="6"/>
        <v>3.2777996049536902</v>
      </c>
      <c r="H75">
        <f t="shared" si="7"/>
        <v>6.4087021842500771E-2</v>
      </c>
      <c r="I75" s="7">
        <f t="shared" si="5"/>
        <v>131.11198419814761</v>
      </c>
    </row>
    <row r="76" spans="1:12" x14ac:dyDescent="0.3">
      <c r="A76">
        <v>75</v>
      </c>
      <c r="B76" t="s">
        <v>62</v>
      </c>
      <c r="C76" t="s">
        <v>70</v>
      </c>
      <c r="D76">
        <f>'Plate 1'!N83</f>
        <v>4.6338264450205884</v>
      </c>
      <c r="E76">
        <f>'Plate 2'!N83</f>
        <v>4.6313548043651851</v>
      </c>
      <c r="F76">
        <f>'Plate 3'!N83</f>
        <v>4.6580822602825354</v>
      </c>
      <c r="G76">
        <f t="shared" si="6"/>
        <v>4.6410878365561024</v>
      </c>
      <c r="H76">
        <f t="shared" si="7"/>
        <v>1.4769396745551503E-2</v>
      </c>
      <c r="I76" s="7">
        <f t="shared" si="5"/>
        <v>185.6435134622441</v>
      </c>
    </row>
    <row r="77" spans="1:12" x14ac:dyDescent="0.3">
      <c r="A77">
        <v>76</v>
      </c>
      <c r="B77" t="s">
        <v>61</v>
      </c>
      <c r="C77" t="s">
        <v>69</v>
      </c>
      <c r="D77">
        <f>'Plate 1'!N84</f>
        <v>7.7816074424279398</v>
      </c>
      <c r="E77">
        <f>'Plate 2'!N84</f>
        <v>7.7875373377103481</v>
      </c>
      <c r="F77">
        <f>'Plate 3'!N84</f>
        <v>7.8522315289411182</v>
      </c>
      <c r="G77">
        <f t="shared" si="6"/>
        <v>7.8071254363598017</v>
      </c>
      <c r="H77">
        <f t="shared" si="7"/>
        <v>3.9175382646258632E-2</v>
      </c>
      <c r="I77" s="7">
        <f t="shared" si="5"/>
        <v>312.28501745439206</v>
      </c>
    </row>
    <row r="78" spans="1:12" x14ac:dyDescent="0.3">
      <c r="A78">
        <v>77</v>
      </c>
      <c r="B78" t="s">
        <v>60</v>
      </c>
      <c r="C78" t="s">
        <v>68</v>
      </c>
      <c r="D78">
        <f>'Plate 1'!N85</f>
        <v>6.4200091505261554</v>
      </c>
      <c r="E78">
        <f>'Plate 2'!N85</f>
        <v>6.5525093898796314</v>
      </c>
      <c r="F78">
        <f>'Plate 3'!N85</f>
        <v>6.6067633454181776</v>
      </c>
      <c r="G78">
        <f t="shared" si="6"/>
        <v>6.5264272952746545</v>
      </c>
      <c r="H78">
        <f t="shared" si="7"/>
        <v>9.6070229892922923E-2</v>
      </c>
      <c r="I78" s="7">
        <f t="shared" si="5"/>
        <v>261.05709181098621</v>
      </c>
    </row>
    <row r="79" spans="1:12" x14ac:dyDescent="0.3">
      <c r="A79">
        <v>78</v>
      </c>
      <c r="B79" t="s">
        <v>59</v>
      </c>
      <c r="C79" t="s">
        <v>67</v>
      </c>
      <c r="D79">
        <f>'Plate 1'!N86</f>
        <v>4.3599206954399881</v>
      </c>
      <c r="E79">
        <f>'Plate 2'!N86</f>
        <v>4.3678466861857865</v>
      </c>
      <c r="F79">
        <f>'Plate 3'!N86</f>
        <v>4.3946118264783101</v>
      </c>
      <c r="G79">
        <f t="shared" si="6"/>
        <v>4.3741264027013615</v>
      </c>
      <c r="H79">
        <f t="shared" si="7"/>
        <v>1.8178139971308842E-2</v>
      </c>
      <c r="I79" s="7">
        <f t="shared" si="5"/>
        <v>174.96505610805445</v>
      </c>
    </row>
    <row r="80" spans="1:12" x14ac:dyDescent="0.3">
      <c r="A80">
        <v>79</v>
      </c>
      <c r="B80" t="s">
        <v>58</v>
      </c>
      <c r="C80" t="s">
        <v>66</v>
      </c>
      <c r="D80">
        <f>'Plate 1'!N87</f>
        <v>2.1363428397132833</v>
      </c>
      <c r="E80">
        <f>'Plate 2'!N87</f>
        <v>2.1805222843285126</v>
      </c>
      <c r="F80">
        <f>'Plate 3'!N87</f>
        <v>2.2202775346918364</v>
      </c>
      <c r="G80">
        <f t="shared" si="6"/>
        <v>2.1790475529112108</v>
      </c>
      <c r="H80">
        <f t="shared" si="7"/>
        <v>4.1986776249797624E-2</v>
      </c>
      <c r="I80" s="7">
        <f t="shared" si="5"/>
        <v>87.161902116448431</v>
      </c>
    </row>
    <row r="81" spans="1:11" x14ac:dyDescent="0.3">
      <c r="A81">
        <v>80</v>
      </c>
      <c r="B81" t="s">
        <v>57</v>
      </c>
      <c r="C81" t="s">
        <v>65</v>
      </c>
      <c r="D81">
        <f>'Plate 1'!N88</f>
        <v>0.74637791673021203</v>
      </c>
      <c r="E81">
        <f>'Plate 2'!N88</f>
        <v>0.76538609410581726</v>
      </c>
      <c r="F81">
        <f>'Plate 3'!N88</f>
        <v>0.77197149643705465</v>
      </c>
      <c r="G81">
        <f t="shared" si="6"/>
        <v>0.76124516909102802</v>
      </c>
      <c r="H81">
        <f t="shared" si="7"/>
        <v>1.3289780868630124E-2</v>
      </c>
      <c r="I81" s="7">
        <f t="shared" si="5"/>
        <v>30.449806763641121</v>
      </c>
    </row>
    <row r="82" spans="1:11" x14ac:dyDescent="0.3">
      <c r="A82">
        <v>81</v>
      </c>
      <c r="B82" t="s">
        <v>65</v>
      </c>
      <c r="C82" t="s">
        <v>73</v>
      </c>
      <c r="D82">
        <f>'Plate 1'!N89</f>
        <v>0.4291596766814092</v>
      </c>
      <c r="E82">
        <f>'Plate 2'!N89</f>
        <v>0.44627805873480614</v>
      </c>
      <c r="F82">
        <f>'Plate 3'!N89</f>
        <v>0.44224278034754344</v>
      </c>
      <c r="G82">
        <f t="shared" si="6"/>
        <v>0.43922683858791961</v>
      </c>
      <c r="H82">
        <f t="shared" si="7"/>
        <v>8.9488367710333101E-3</v>
      </c>
      <c r="I82" s="7">
        <f t="shared" si="5"/>
        <v>17.569073543516783</v>
      </c>
    </row>
    <row r="83" spans="1:11" x14ac:dyDescent="0.3">
      <c r="A83">
        <v>82</v>
      </c>
      <c r="B83" t="s">
        <v>66</v>
      </c>
      <c r="C83" t="s">
        <v>74</v>
      </c>
      <c r="D83">
        <f>'Plate 1'!N90</f>
        <v>0.24462406588378832</v>
      </c>
      <c r="E83">
        <f>'Plate 2'!N90</f>
        <v>0.26114216425635112</v>
      </c>
      <c r="F83">
        <f>'Plate 3'!N90</f>
        <v>0.26440805100637582</v>
      </c>
      <c r="G83">
        <f t="shared" si="6"/>
        <v>0.25672476038217179</v>
      </c>
      <c r="H83">
        <f t="shared" si="7"/>
        <v>1.0605970468250514E-2</v>
      </c>
      <c r="I83" s="7">
        <f t="shared" si="5"/>
        <v>10.268990415286872</v>
      </c>
    </row>
    <row r="84" spans="1:11" x14ac:dyDescent="0.3">
      <c r="A84">
        <v>83</v>
      </c>
      <c r="B84" t="s">
        <v>67</v>
      </c>
      <c r="C84" t="s">
        <v>75</v>
      </c>
      <c r="D84">
        <f>'Plate 1'!N91</f>
        <v>0.16531950587158761</v>
      </c>
      <c r="E84">
        <f>'Plate 2'!N91</f>
        <v>0.17922100967083665</v>
      </c>
      <c r="F84">
        <f>'Plate 3'!N91</f>
        <v>0.17314664333041629</v>
      </c>
      <c r="G84">
        <f t="shared" si="6"/>
        <v>0.17256238629094686</v>
      </c>
      <c r="H84">
        <f t="shared" si="7"/>
        <v>6.9691440784547601E-3</v>
      </c>
      <c r="I84" s="7">
        <f t="shared" si="5"/>
        <v>6.9024954516378747</v>
      </c>
    </row>
    <row r="85" spans="1:11" x14ac:dyDescent="0.3">
      <c r="A85">
        <v>84</v>
      </c>
      <c r="B85" t="s">
        <v>68</v>
      </c>
      <c r="C85" t="s">
        <v>76</v>
      </c>
      <c r="D85">
        <f>'Plate 1'!N92</f>
        <v>0.12017691017233491</v>
      </c>
      <c r="E85">
        <f>'Plate 2'!N92</f>
        <v>0.13811256025788898</v>
      </c>
      <c r="F85">
        <f>'Plate 3'!N92</f>
        <v>0.13126640830103764</v>
      </c>
      <c r="G85">
        <f t="shared" si="6"/>
        <v>0.12985195957708717</v>
      </c>
      <c r="H85">
        <f t="shared" si="7"/>
        <v>9.0510985461640398E-3</v>
      </c>
      <c r="I85" s="7">
        <f t="shared" si="5"/>
        <v>5.1940783830834869</v>
      </c>
    </row>
    <row r="86" spans="1:11" x14ac:dyDescent="0.3">
      <c r="A86">
        <v>85</v>
      </c>
      <c r="B86" t="s">
        <v>69</v>
      </c>
      <c r="C86" t="s">
        <v>77</v>
      </c>
      <c r="D86">
        <f>'Plate 1'!N93</f>
        <v>0.13359768186670734</v>
      </c>
      <c r="E86">
        <f>'Plate 2'!N93</f>
        <v>0.14284446810398366</v>
      </c>
      <c r="F86">
        <f>'Plate 3'!N93</f>
        <v>0.14095511938992375</v>
      </c>
      <c r="G86">
        <f t="shared" si="6"/>
        <v>0.13913242312020491</v>
      </c>
      <c r="H86">
        <f t="shared" si="7"/>
        <v>4.8854304005078088E-3</v>
      </c>
      <c r="I86" s="7">
        <f t="shared" si="5"/>
        <v>5.5652969248081963</v>
      </c>
    </row>
    <row r="87" spans="1:11" x14ac:dyDescent="0.3">
      <c r="A87">
        <v>86</v>
      </c>
      <c r="B87" t="s">
        <v>70</v>
      </c>
      <c r="C87" t="s">
        <v>78</v>
      </c>
      <c r="D87">
        <f>'Plate 1'!N94</f>
        <v>0.1732499618728077</v>
      </c>
      <c r="E87">
        <f>'Plate 2'!N94</f>
        <v>0.14668914322893561</v>
      </c>
      <c r="F87">
        <f>'Plate 3'!N94</f>
        <v>0.1431428928616077</v>
      </c>
      <c r="G87">
        <f t="shared" si="6"/>
        <v>0.15436066598778367</v>
      </c>
      <c r="H87">
        <f t="shared" si="7"/>
        <v>1.6454424851417099E-2</v>
      </c>
      <c r="I87" s="7">
        <f t="shared" si="5"/>
        <v>6.1744266395113465</v>
      </c>
    </row>
    <row r="88" spans="1:11" x14ac:dyDescent="0.3">
      <c r="A88">
        <v>87</v>
      </c>
      <c r="B88" t="s">
        <v>71</v>
      </c>
      <c r="C88" t="s">
        <v>79</v>
      </c>
      <c r="D88">
        <f>'Plate 1'!N95</f>
        <v>6.9849016318438303E-2</v>
      </c>
      <c r="E88">
        <f>'Plate 2'!N95</f>
        <v>7.7484990979800661E-2</v>
      </c>
      <c r="F88">
        <f>'Plate 3'!N95</f>
        <v>7.3446680835104389E-2</v>
      </c>
      <c r="G88">
        <f t="shared" si="6"/>
        <v>7.359356271111446E-2</v>
      </c>
      <c r="H88">
        <f t="shared" si="7"/>
        <v>3.8201057539506899E-3</v>
      </c>
      <c r="I88" s="7">
        <f t="shared" si="5"/>
        <v>2.9437425084445783</v>
      </c>
    </row>
    <row r="89" spans="1:11" x14ac:dyDescent="0.3">
      <c r="A89">
        <v>88</v>
      </c>
      <c r="B89" t="s">
        <v>72</v>
      </c>
      <c r="C89" t="s">
        <v>80</v>
      </c>
      <c r="D89">
        <f>'Plate 1'!N96</f>
        <v>2.3791368003660211E-2</v>
      </c>
      <c r="E89">
        <f>'Plate 2'!N96</f>
        <v>3.460207612456747E-2</v>
      </c>
      <c r="F89">
        <f>'Plate 3'!N96</f>
        <v>3.281660207525941E-2</v>
      </c>
      <c r="G89">
        <f t="shared" si="6"/>
        <v>3.0403348734495697E-2</v>
      </c>
      <c r="H89">
        <f t="shared" si="7"/>
        <v>5.7953167544054912E-3</v>
      </c>
      <c r="I89" s="7">
        <f t="shared" si="5"/>
        <v>1.2161339493798278</v>
      </c>
      <c r="J89">
        <f>SUM(I68:I89)</f>
        <v>1387.774591840415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2023-06-14T14:56:01Z</dcterms:modified>
</cp:coreProperties>
</file>