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BDD0D1FC-4090-4B5F-B3CC-98BDB6B9C6B6}" xr6:coauthVersionLast="47" xr6:coauthVersionMax="47" xr10:uidLastSave="{00000000-0000-0000-0000-000000000000}"/>
  <bookViews>
    <workbookView xWindow="-103" yWindow="-103" windowWidth="33120" windowHeight="180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1" i="3"/>
  <c r="J31" i="3" s="1"/>
  <c r="H32" i="3"/>
  <c r="J32" i="3" s="1"/>
  <c r="H33" i="3"/>
  <c r="J33" i="3" s="1"/>
  <c r="H34" i="3"/>
  <c r="J34" i="3" s="1"/>
  <c r="H35" i="3"/>
  <c r="J35" i="3" s="1"/>
  <c r="H37" i="3"/>
  <c r="H38" i="3"/>
  <c r="H39" i="3"/>
  <c r="H41" i="3"/>
  <c r="H42" i="3"/>
  <c r="H43" i="3"/>
  <c r="H44" i="3"/>
  <c r="H29" i="3"/>
  <c r="C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C1" i="21"/>
  <c r="Z1" i="21"/>
  <c r="W1" i="21"/>
  <c r="T1" i="21"/>
  <c r="Q1" i="21"/>
  <c r="N1" i="21"/>
  <c r="I30" i="3"/>
  <c r="I31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Z5" i="21"/>
  <c r="AC5" i="21"/>
  <c r="Z6" i="21"/>
  <c r="AC6" i="21"/>
  <c r="Z7" i="21"/>
  <c r="AC7" i="21"/>
  <c r="Z8" i="21"/>
  <c r="AC8" i="21"/>
  <c r="Z9" i="21"/>
  <c r="AC9" i="21"/>
  <c r="Z10" i="21"/>
  <c r="AC10" i="21"/>
  <c r="Z11" i="21"/>
  <c r="AC11" i="21"/>
  <c r="Z12" i="21"/>
  <c r="AC12" i="21"/>
  <c r="Z13" i="21"/>
  <c r="AC13" i="21"/>
  <c r="Z14" i="21"/>
  <c r="AC14" i="21"/>
  <c r="Z15" i="21"/>
  <c r="AC15" i="21"/>
  <c r="Z16" i="21"/>
  <c r="AC16" i="21"/>
  <c r="Z17" i="21"/>
  <c r="AC17" i="21"/>
  <c r="Z18" i="21"/>
  <c r="AC18" i="21"/>
  <c r="Z19" i="21"/>
  <c r="AC19" i="21"/>
  <c r="Z20" i="21"/>
  <c r="AC20" i="21"/>
  <c r="Z21" i="21"/>
  <c r="AC21" i="21"/>
  <c r="Z22" i="21"/>
  <c r="AC22" i="21"/>
  <c r="Z23" i="21"/>
  <c r="AC23" i="21"/>
  <c r="Z24" i="21"/>
  <c r="AC24" i="21"/>
  <c r="Z25" i="21"/>
  <c r="AC25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AC4" i="21"/>
  <c r="Z4" i="21"/>
  <c r="W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4" i="21"/>
  <c r="J30" i="3" l="1"/>
  <c r="B6" i="22"/>
  <c r="B7" i="22"/>
  <c r="B8" i="22"/>
  <c r="B9" i="22"/>
  <c r="B10" i="22"/>
  <c r="B11" i="22"/>
  <c r="B12" i="22"/>
  <c r="B13" i="22"/>
  <c r="B14" i="22"/>
  <c r="B5" i="22"/>
  <c r="A6" i="22"/>
  <c r="A7" i="22"/>
  <c r="A8" i="22"/>
  <c r="A9" i="22"/>
  <c r="A10" i="22"/>
  <c r="A11" i="22"/>
  <c r="A12" i="22"/>
  <c r="A13" i="22"/>
  <c r="A14" i="22"/>
  <c r="A5" i="22"/>
  <c r="E23" i="17"/>
  <c r="F23" i="17" s="1"/>
  <c r="AD25" i="21" s="1"/>
  <c r="E22" i="17"/>
  <c r="F22" i="17" s="1"/>
  <c r="AD24" i="21" s="1"/>
  <c r="E21" i="17"/>
  <c r="F21" i="17" s="1"/>
  <c r="AD23" i="21" s="1"/>
  <c r="E20" i="17"/>
  <c r="F20" i="17" s="1"/>
  <c r="AD22" i="21" s="1"/>
  <c r="E19" i="17"/>
  <c r="F19" i="17" s="1"/>
  <c r="AD21" i="21" s="1"/>
  <c r="E18" i="17"/>
  <c r="F18" i="17" s="1"/>
  <c r="AD20" i="21" s="1"/>
  <c r="E17" i="17"/>
  <c r="F17" i="17" s="1"/>
  <c r="AD19" i="21" s="1"/>
  <c r="E16" i="17"/>
  <c r="F16" i="17" s="1"/>
  <c r="AD18" i="21" s="1"/>
  <c r="E15" i="17"/>
  <c r="F15" i="17" s="1"/>
  <c r="AD17" i="21" s="1"/>
  <c r="E14" i="17"/>
  <c r="F14" i="17" s="1"/>
  <c r="AD16" i="21" s="1"/>
  <c r="E13" i="17"/>
  <c r="F13" i="17" s="1"/>
  <c r="AD15" i="21" s="1"/>
  <c r="E12" i="17"/>
  <c r="F12" i="17" s="1"/>
  <c r="AD14" i="21" s="1"/>
  <c r="E11" i="17"/>
  <c r="F11" i="17" s="1"/>
  <c r="AD13" i="21" s="1"/>
  <c r="E10" i="17"/>
  <c r="F10" i="17" s="1"/>
  <c r="AD12" i="21" s="1"/>
  <c r="E9" i="17"/>
  <c r="F9" i="17" s="1"/>
  <c r="AD11" i="21" s="1"/>
  <c r="E8" i="17"/>
  <c r="F8" i="17" s="1"/>
  <c r="AD10" i="21" s="1"/>
  <c r="E7" i="17"/>
  <c r="F7" i="17" s="1"/>
  <c r="AD9" i="21" s="1"/>
  <c r="E6" i="17"/>
  <c r="F6" i="17" s="1"/>
  <c r="AD8" i="21" s="1"/>
  <c r="E5" i="17"/>
  <c r="F5" i="17" s="1"/>
  <c r="AD7" i="21" s="1"/>
  <c r="E4" i="17"/>
  <c r="F4" i="17" s="1"/>
  <c r="AD6" i="21" s="1"/>
  <c r="E3" i="17"/>
  <c r="F3" i="17" s="1"/>
  <c r="AD5" i="21" s="1"/>
  <c r="E2" i="17"/>
  <c r="F2" i="17" s="1"/>
  <c r="AD4" i="21" s="1"/>
  <c r="E23" i="16"/>
  <c r="F23" i="16" s="1"/>
  <c r="AA25" i="21" s="1"/>
  <c r="E22" i="16"/>
  <c r="F22" i="16" s="1"/>
  <c r="AA24" i="21" s="1"/>
  <c r="E21" i="16"/>
  <c r="F21" i="16" s="1"/>
  <c r="AA23" i="21" s="1"/>
  <c r="E20" i="16"/>
  <c r="F20" i="16" s="1"/>
  <c r="AA22" i="21" s="1"/>
  <c r="E19" i="16"/>
  <c r="F19" i="16" s="1"/>
  <c r="AA21" i="21" s="1"/>
  <c r="E18" i="16"/>
  <c r="F18" i="16" s="1"/>
  <c r="AA20" i="21" s="1"/>
  <c r="E17" i="16"/>
  <c r="F17" i="16" s="1"/>
  <c r="AA19" i="21" s="1"/>
  <c r="E16" i="16"/>
  <c r="F16" i="16" s="1"/>
  <c r="AA18" i="21" s="1"/>
  <c r="E15" i="16"/>
  <c r="F15" i="16" s="1"/>
  <c r="AA17" i="21" s="1"/>
  <c r="E14" i="16"/>
  <c r="F14" i="16" s="1"/>
  <c r="AA16" i="21" s="1"/>
  <c r="E13" i="16"/>
  <c r="F13" i="16" s="1"/>
  <c r="AA15" i="21" s="1"/>
  <c r="E12" i="16"/>
  <c r="F12" i="16" s="1"/>
  <c r="AA14" i="21" s="1"/>
  <c r="E11" i="16"/>
  <c r="F11" i="16" s="1"/>
  <c r="AA13" i="21" s="1"/>
  <c r="E10" i="16"/>
  <c r="F10" i="16" s="1"/>
  <c r="AA12" i="21" s="1"/>
  <c r="E9" i="16"/>
  <c r="F9" i="16" s="1"/>
  <c r="AA11" i="21" s="1"/>
  <c r="E8" i="16"/>
  <c r="F8" i="16" s="1"/>
  <c r="AA10" i="21" s="1"/>
  <c r="E7" i="16"/>
  <c r="F7" i="16" s="1"/>
  <c r="AA9" i="21" s="1"/>
  <c r="E6" i="16"/>
  <c r="F6" i="16" s="1"/>
  <c r="AA8" i="21" s="1"/>
  <c r="E5" i="16"/>
  <c r="F5" i="16" s="1"/>
  <c r="AA7" i="21" s="1"/>
  <c r="E4" i="16"/>
  <c r="F4" i="16" s="1"/>
  <c r="AA6" i="21" s="1"/>
  <c r="E3" i="16"/>
  <c r="F3" i="16" s="1"/>
  <c r="AA5" i="21" s="1"/>
  <c r="E2" i="16"/>
  <c r="F2" i="16" s="1"/>
  <c r="AA4" i="21" s="1"/>
  <c r="E23" i="15"/>
  <c r="F23" i="15" s="1"/>
  <c r="X25" i="21" s="1"/>
  <c r="E22" i="15"/>
  <c r="F22" i="15" s="1"/>
  <c r="X24" i="21" s="1"/>
  <c r="E21" i="15"/>
  <c r="F21" i="15" s="1"/>
  <c r="X23" i="21" s="1"/>
  <c r="E20" i="15"/>
  <c r="F20" i="15" s="1"/>
  <c r="X22" i="21" s="1"/>
  <c r="E19" i="15"/>
  <c r="F19" i="15" s="1"/>
  <c r="X21" i="21" s="1"/>
  <c r="E18" i="15"/>
  <c r="F18" i="15" s="1"/>
  <c r="X20" i="21" s="1"/>
  <c r="E17" i="15"/>
  <c r="F17" i="15" s="1"/>
  <c r="X19" i="21" s="1"/>
  <c r="E16" i="15"/>
  <c r="F16" i="15" s="1"/>
  <c r="X18" i="21" s="1"/>
  <c r="E15" i="15"/>
  <c r="F15" i="15" s="1"/>
  <c r="X17" i="21" s="1"/>
  <c r="E14" i="15"/>
  <c r="F14" i="15" s="1"/>
  <c r="X16" i="21" s="1"/>
  <c r="E13" i="15"/>
  <c r="F13" i="15" s="1"/>
  <c r="X15" i="21" s="1"/>
  <c r="E12" i="15"/>
  <c r="F12" i="15" s="1"/>
  <c r="X14" i="21" s="1"/>
  <c r="E11" i="15"/>
  <c r="F11" i="15" s="1"/>
  <c r="X13" i="21" s="1"/>
  <c r="E10" i="15"/>
  <c r="F10" i="15" s="1"/>
  <c r="X12" i="21" s="1"/>
  <c r="E9" i="15"/>
  <c r="F9" i="15" s="1"/>
  <c r="X11" i="21" s="1"/>
  <c r="E8" i="15"/>
  <c r="F8" i="15" s="1"/>
  <c r="X10" i="21" s="1"/>
  <c r="E7" i="15"/>
  <c r="F7" i="15" s="1"/>
  <c r="X9" i="21" s="1"/>
  <c r="E6" i="15"/>
  <c r="F6" i="15" s="1"/>
  <c r="X8" i="21" s="1"/>
  <c r="E5" i="15"/>
  <c r="F5" i="15" s="1"/>
  <c r="X7" i="21" s="1"/>
  <c r="E4" i="15"/>
  <c r="F4" i="15" s="1"/>
  <c r="X6" i="21" s="1"/>
  <c r="E3" i="15"/>
  <c r="F3" i="15" s="1"/>
  <c r="X5" i="21" s="1"/>
  <c r="E2" i="15"/>
  <c r="F2" i="15" s="1"/>
  <c r="X4" i="21" s="1"/>
  <c r="E23" i="14"/>
  <c r="F23" i="14" s="1"/>
  <c r="U25" i="21" s="1"/>
  <c r="E22" i="14"/>
  <c r="F22" i="14" s="1"/>
  <c r="U24" i="21" s="1"/>
  <c r="E21" i="14"/>
  <c r="F21" i="14" s="1"/>
  <c r="U23" i="21" s="1"/>
  <c r="E20" i="14"/>
  <c r="F20" i="14" s="1"/>
  <c r="U22" i="21" s="1"/>
  <c r="E19" i="14"/>
  <c r="F19" i="14" s="1"/>
  <c r="U21" i="21" s="1"/>
  <c r="E18" i="14"/>
  <c r="F18" i="14" s="1"/>
  <c r="U20" i="21" s="1"/>
  <c r="E17" i="14"/>
  <c r="F17" i="14" s="1"/>
  <c r="U19" i="21" s="1"/>
  <c r="E16" i="14"/>
  <c r="F16" i="14" s="1"/>
  <c r="U18" i="21" s="1"/>
  <c r="E15" i="14"/>
  <c r="F15" i="14" s="1"/>
  <c r="U17" i="21" s="1"/>
  <c r="E14" i="14"/>
  <c r="F14" i="14" s="1"/>
  <c r="U16" i="21" s="1"/>
  <c r="E13" i="14"/>
  <c r="F13" i="14" s="1"/>
  <c r="U15" i="21" s="1"/>
  <c r="E12" i="14"/>
  <c r="F12" i="14" s="1"/>
  <c r="U14" i="21" s="1"/>
  <c r="E11" i="14"/>
  <c r="F11" i="14" s="1"/>
  <c r="U13" i="21" s="1"/>
  <c r="E10" i="14"/>
  <c r="F10" i="14" s="1"/>
  <c r="U12" i="21" s="1"/>
  <c r="E9" i="14"/>
  <c r="F9" i="14" s="1"/>
  <c r="U11" i="21" s="1"/>
  <c r="E8" i="14"/>
  <c r="F8" i="14" s="1"/>
  <c r="U10" i="21" s="1"/>
  <c r="E7" i="14"/>
  <c r="F7" i="14" s="1"/>
  <c r="U9" i="21" s="1"/>
  <c r="E6" i="14"/>
  <c r="F6" i="14" s="1"/>
  <c r="U8" i="21" s="1"/>
  <c r="E5" i="14"/>
  <c r="F5" i="14" s="1"/>
  <c r="U7" i="21" s="1"/>
  <c r="E4" i="14"/>
  <c r="F4" i="14" s="1"/>
  <c r="U6" i="21" s="1"/>
  <c r="E3" i="14"/>
  <c r="F3" i="14" s="1"/>
  <c r="U5" i="21" s="1"/>
  <c r="E2" i="14"/>
  <c r="F2" i="14" s="1"/>
  <c r="U4" i="21" s="1"/>
  <c r="Q5" i="21" l="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R5" i="21" s="1"/>
  <c r="J37" i="3"/>
  <c r="E23" i="13"/>
  <c r="F23" i="13" s="1"/>
  <c r="R25" i="21" s="1"/>
  <c r="E22" i="13"/>
  <c r="F22" i="13" s="1"/>
  <c r="R24" i="21" s="1"/>
  <c r="E21" i="13"/>
  <c r="F21" i="13" s="1"/>
  <c r="R23" i="21" s="1"/>
  <c r="E20" i="13"/>
  <c r="F20" i="13" s="1"/>
  <c r="R22" i="21" s="1"/>
  <c r="E19" i="13"/>
  <c r="F19" i="13" s="1"/>
  <c r="R21" i="21" s="1"/>
  <c r="E18" i="13"/>
  <c r="F18" i="13" s="1"/>
  <c r="R20" i="21" s="1"/>
  <c r="E17" i="13"/>
  <c r="F17" i="13" s="1"/>
  <c r="R19" i="21" s="1"/>
  <c r="E16" i="13"/>
  <c r="F16" i="13" s="1"/>
  <c r="R18" i="21" s="1"/>
  <c r="E15" i="13"/>
  <c r="F15" i="13" s="1"/>
  <c r="R17" i="21" s="1"/>
  <c r="E14" i="13"/>
  <c r="F14" i="13" s="1"/>
  <c r="R16" i="21" s="1"/>
  <c r="E13" i="13"/>
  <c r="F13" i="13" s="1"/>
  <c r="R15" i="21" s="1"/>
  <c r="E12" i="13"/>
  <c r="F12" i="13" s="1"/>
  <c r="R14" i="21" s="1"/>
  <c r="E11" i="13"/>
  <c r="F11" i="13" s="1"/>
  <c r="R13" i="21" s="1"/>
  <c r="E10" i="13"/>
  <c r="F10" i="13" s="1"/>
  <c r="R12" i="21" s="1"/>
  <c r="E9" i="13"/>
  <c r="F9" i="13" s="1"/>
  <c r="R11" i="21" s="1"/>
  <c r="E8" i="13"/>
  <c r="F8" i="13" s="1"/>
  <c r="R10" i="21" s="1"/>
  <c r="E7" i="13"/>
  <c r="F7" i="13" s="1"/>
  <c r="R9" i="21" s="1"/>
  <c r="E6" i="13"/>
  <c r="F6" i="13" s="1"/>
  <c r="R8" i="21" s="1"/>
  <c r="E5" i="13"/>
  <c r="F5" i="13" s="1"/>
  <c r="R7" i="21" s="1"/>
  <c r="E4" i="13"/>
  <c r="F4" i="13" s="1"/>
  <c r="R6" i="21" s="1"/>
  <c r="E2" i="13"/>
  <c r="F2" i="13" s="1"/>
  <c r="R4" i="21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1" i="22" l="1"/>
  <c r="V26" i="21"/>
  <c r="H11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3" i="22" l="1"/>
  <c r="AB26" i="21"/>
  <c r="H13" i="22" s="1"/>
  <c r="G10" i="22"/>
  <c r="S26" i="21"/>
  <c r="H10" i="22" s="1"/>
  <c r="G12" i="22"/>
  <c r="Y26" i="21"/>
  <c r="H12" i="22" s="1"/>
  <c r="G14" i="22"/>
  <c r="AE26" i="21"/>
  <c r="H14" i="22" s="1"/>
  <c r="G9" i="22"/>
  <c r="P26" i="21"/>
  <c r="H9" i="22" s="1"/>
  <c r="G7" i="22"/>
  <c r="J26" i="21"/>
  <c r="H7" i="22" s="1"/>
  <c r="G8" i="22"/>
  <c r="M26" i="21"/>
  <c r="H8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2" i="3" l="1"/>
  <c r="K40" i="3"/>
  <c r="K34" i="3"/>
  <c r="K35" i="3"/>
  <c r="K43" i="3"/>
  <c r="K37" i="3"/>
  <c r="K29" i="3"/>
  <c r="K36" i="3"/>
  <c r="K44" i="3"/>
  <c r="K38" i="3"/>
  <c r="K30" i="3"/>
  <c r="K31" i="3"/>
  <c r="K39" i="3"/>
  <c r="K33" i="3"/>
  <c r="K41" i="3"/>
  <c r="K42" i="3"/>
</calcChain>
</file>

<file path=xl/sharedStrings.xml><?xml version="1.0" encoding="utf-8"?>
<sst xmlns="http://schemas.openxmlformats.org/spreadsheetml/2006/main" count="1271" uniqueCount="213">
  <si>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</si>
  <si>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</si>
  <si>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</si>
  <si>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</si>
  <si>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</si>
  <si>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</si>
  <si>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</si>
  <si>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</si>
  <si>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</si>
  <si>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</si>
  <si>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</si>
  <si>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</si>
  <si>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</si>
  <si>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</si>
  <si>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</si>
  <si>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</si>
  <si>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</si>
  <si>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</si>
  <si>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</si>
  <si>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</si>
  <si>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</si>
  <si>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</si>
  <si>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</si>
  <si>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</si>
  <si>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</si>
  <si>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</si>
  <si>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</si>
  <si>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</si>
  <si>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</si>
  <si>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</si>
  <si>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</si>
  <si>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</si>
  <si>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</si>
  <si>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</si>
  <si>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</si>
  <si>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</si>
  <si>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</si>
  <si>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</si>
  <si>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</si>
  <si>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</si>
  <si>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</si>
  <si>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</si>
  <si>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</si>
  <si>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</si>
  <si>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</si>
  <si>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</si>
  <si>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</si>
  <si>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</si>
  <si>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</si>
  <si>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</si>
  <si>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</si>
  <si>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</si>
  <si>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</si>
  <si>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</si>
  <si>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</si>
  <si>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</si>
  <si>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</si>
  <si>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</si>
  <si>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</si>
  <si>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</si>
  <si>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</si>
  <si>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</si>
  <si>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</si>
  <si>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</si>
  <si>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</si>
  <si>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</si>
  <si>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</si>
  <si>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</si>
  <si>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</si>
  <si>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</si>
  <si>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</si>
  <si>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</si>
  <si>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</si>
  <si>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</si>
  <si>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</si>
  <si>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</si>
  <si>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</si>
  <si>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</si>
  <si>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</si>
  <si>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</si>
  <si>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</si>
  <si>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</si>
  <si>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</si>
  <si>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</si>
  <si>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</si>
  <si>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</si>
  <si>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</si>
  <si>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</si>
  <si>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</si>
  <si>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</si>
  <si>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</si>
  <si>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</si>
  <si>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</si>
  <si>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</si>
  <si>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</si>
  <si>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</si>
  <si>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</si>
  <si>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</si>
  <si>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</si>
  <si>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</si>
  <si>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</si>
  <si>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</si>
  <si>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</si>
  <si>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</si>
  <si>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</si>
  <si>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</si>
  <si>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</si>
  <si>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</si>
  <si>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</si>
  <si>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</si>
  <si>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</si>
  <si>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</si>
  <si>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</si>
  <si>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</si>
  <si>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</si>
  <si>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</si>
  <si>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</si>
  <si>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</si>
  <si>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</si>
  <si>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</si>
  <si>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</si>
  <si>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</si>
  <si>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</si>
  <si>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</si>
  <si>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</si>
  <si>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</si>
  <si>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</si>
  <si>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</si>
  <si>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</si>
  <si>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</si>
  <si>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</si>
  <si>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</si>
  <si>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</si>
  <si>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</si>
  <si>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</si>
  <si>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</si>
  <si>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</si>
  <si>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</si>
  <si>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</si>
  <si>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</si>
  <si>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</si>
  <si>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</si>
  <si>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</si>
  <si>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</si>
  <si>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</si>
  <si>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</si>
  <si>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</si>
  <si>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</si>
  <si>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</si>
  <si>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</si>
  <si>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</si>
  <si>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</si>
  <si>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</si>
  <si>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</si>
  <si>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</si>
  <si>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</si>
  <si>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</si>
  <si>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</si>
  <si>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</si>
  <si>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</si>
  <si>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</si>
  <si>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</si>
  <si>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</si>
  <si>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</si>
  <si>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</si>
  <si>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</si>
  <si>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</si>
  <si>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</si>
  <si>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</si>
  <si>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</si>
  <si>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</si>
  <si>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</si>
  <si>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</si>
  <si>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</si>
  <si>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</si>
  <si>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</si>
  <si>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</si>
  <si>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</si>
  <si>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</si>
  <si>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</si>
  <si>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</si>
  <si>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</si>
  <si>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</si>
  <si>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</si>
  <si>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</si>
  <si>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</si>
  <si>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</si>
  <si>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</si>
  <si>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</si>
  <si>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</si>
  <si>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</si>
  <si>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</si>
  <si>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</si>
  <si>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</si>
  <si>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</si>
  <si>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</si>
  <si>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</si>
  <si>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</si>
  <si>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</si>
  <si>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</si>
  <si>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</si>
  <si>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</si>
  <si>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</si>
  <si>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</si>
  <si>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</si>
  <si>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</si>
  <si>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</si>
  <si>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</si>
  <si>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</si>
  <si>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</si>
  <si>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</si>
  <si>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Combined fractions</t>
  </si>
  <si>
    <t>Fractions 10 and 11 were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</si>
</sst>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1.7689108040000008</c:v>
                </c:pt>
                <c:pt idx="1">
                  <c:v>1.764539764000002</c:v>
                </c:pt>
                <c:pt idx="2">
                  <c:v>1.7590759639999991</c:v>
                </c:pt>
                <c:pt idx="3">
                  <c:v>1.7530384649999995</c:v>
                </c:pt>
                <c:pt idx="4">
                  <c:v>1.7450613170000011</c:v>
                </c:pt>
                <c:pt idx="5">
                  <c:v>1.739597517</c:v>
                </c:pt>
                <c:pt idx="6">
                  <c:v>1.733040957</c:v>
                </c:pt>
                <c:pt idx="7">
                  <c:v>1.7275771570000007</c:v>
                </c:pt>
                <c:pt idx="8">
                  <c:v>1.7221133570000013</c:v>
                </c:pt>
                <c:pt idx="9">
                  <c:v>1.7168407899999991</c:v>
                </c:pt>
                <c:pt idx="10">
                  <c:v>1.7113769899999998</c:v>
                </c:pt>
                <c:pt idx="11">
                  <c:v>1.7048204300000016</c:v>
                </c:pt>
                <c:pt idx="12">
                  <c:v>1.6982638700000017</c:v>
                </c:pt>
                <c:pt idx="13">
                  <c:v>1.6928000700000005</c:v>
                </c:pt>
                <c:pt idx="14">
                  <c:v>1.6875275030000001</c:v>
                </c:pt>
                <c:pt idx="15">
                  <c:v>1.6842492230000001</c:v>
                </c:pt>
                <c:pt idx="16">
                  <c:v>1.6744143830000002</c:v>
                </c:pt>
                <c:pt idx="17">
                  <c:v>1.655837463000001</c:v>
                </c:pt>
                <c:pt idx="18">
                  <c:v>1.5686078960000014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-1.3790981375329109E-2</c:v>
                </c:pt>
                <c:pt idx="1">
                  <c:v>-1.2944873594646069E-2</c:v>
                </c:pt>
                <c:pt idx="2">
                  <c:v>7.3743945609462611E-3</c:v>
                </c:pt>
                <c:pt idx="3">
                  <c:v>0.20272185967900713</c:v>
                </c:pt>
                <c:pt idx="4">
                  <c:v>0.46278033262479551</c:v>
                </c:pt>
                <c:pt idx="5">
                  <c:v>0.93146753943102567</c:v>
                </c:pt>
                <c:pt idx="6">
                  <c:v>2.4095511449928284</c:v>
                </c:pt>
                <c:pt idx="7">
                  <c:v>8.9600914095180126</c:v>
                </c:pt>
                <c:pt idx="8">
                  <c:v>19.285179994062407</c:v>
                </c:pt>
                <c:pt idx="9">
                  <c:v>14.784061548352874</c:v>
                </c:pt>
                <c:pt idx="10">
                  <c:v>9.7393378549387606</c:v>
                </c:pt>
                <c:pt idx="11">
                  <c:v>3.6127767611541324</c:v>
                </c:pt>
                <c:pt idx="12">
                  <c:v>1.4793080126044502</c:v>
                </c:pt>
                <c:pt idx="13">
                  <c:v>0.91641904985396072</c:v>
                </c:pt>
                <c:pt idx="14">
                  <c:v>0.40309174276055432</c:v>
                </c:pt>
                <c:pt idx="15">
                  <c:v>0.19738584849694552</c:v>
                </c:pt>
                <c:pt idx="16">
                  <c:v>0.16225916442715441</c:v>
                </c:pt>
                <c:pt idx="17">
                  <c:v>0.15652279803278721</c:v>
                </c:pt>
                <c:pt idx="18">
                  <c:v>0.11740709534625964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1.7665886890000024</c:v>
                </c:pt>
                <c:pt idx="1">
                  <c:v>1.7633104089999989</c:v>
                </c:pt>
                <c:pt idx="2">
                  <c:v>1.7578466089999996</c:v>
                </c:pt>
                <c:pt idx="3">
                  <c:v>1.7523828090000002</c:v>
                </c:pt>
                <c:pt idx="4">
                  <c:v>1.7458262490000021</c:v>
                </c:pt>
                <c:pt idx="5">
                  <c:v>1.7394609219999992</c:v>
                </c:pt>
                <c:pt idx="6">
                  <c:v>1.7350898820000005</c:v>
                </c:pt>
                <c:pt idx="7">
                  <c:v>1.7276317950000006</c:v>
                </c:pt>
                <c:pt idx="8">
                  <c:v>1.7221679950000013</c:v>
                </c:pt>
                <c:pt idx="9">
                  <c:v>1.7167041950000002</c:v>
                </c:pt>
                <c:pt idx="10">
                  <c:v>1.7112403950000008</c:v>
                </c:pt>
                <c:pt idx="11">
                  <c:v>1.7046838350000009</c:v>
                </c:pt>
                <c:pt idx="12">
                  <c:v>1.6994112680000022</c:v>
                </c:pt>
                <c:pt idx="13">
                  <c:v>1.6939474679999993</c:v>
                </c:pt>
                <c:pt idx="14">
                  <c:v>1.6873909080000011</c:v>
                </c:pt>
                <c:pt idx="15">
                  <c:v>1.6819271080000018</c:v>
                </c:pt>
                <c:pt idx="16">
                  <c:v>1.6742777879999995</c:v>
                </c:pt>
                <c:pt idx="17">
                  <c:v>1.6482427810000004</c:v>
                </c:pt>
                <c:pt idx="18">
                  <c:v>1.547708861000002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-3.0607250505464517E-2</c:v>
                </c:pt>
                <c:pt idx="1">
                  <c:v>-3.4233576889063512E-2</c:v>
                </c:pt>
                <c:pt idx="2">
                  <c:v>9.7480072925003082E-3</c:v>
                </c:pt>
                <c:pt idx="3">
                  <c:v>0.54242940928754635</c:v>
                </c:pt>
                <c:pt idx="4">
                  <c:v>1.7179214667609586</c:v>
                </c:pt>
                <c:pt idx="5">
                  <c:v>1.8683041627938028</c:v>
                </c:pt>
                <c:pt idx="6">
                  <c:v>2.630006446990317</c:v>
                </c:pt>
                <c:pt idx="7">
                  <c:v>6.9143930591387219</c:v>
                </c:pt>
                <c:pt idx="8">
                  <c:v>13.690287796968965</c:v>
                </c:pt>
                <c:pt idx="9">
                  <c:v>12.033729671155099</c:v>
                </c:pt>
                <c:pt idx="10">
                  <c:v>8.2146743201464343</c:v>
                </c:pt>
                <c:pt idx="11">
                  <c:v>3.5303616732791312</c:v>
                </c:pt>
                <c:pt idx="12">
                  <c:v>1.3940495744717163</c:v>
                </c:pt>
                <c:pt idx="13">
                  <c:v>0.81355571718458009</c:v>
                </c:pt>
                <c:pt idx="14">
                  <c:v>0.39528464956305603</c:v>
                </c:pt>
                <c:pt idx="15">
                  <c:v>0.20763545422086879</c:v>
                </c:pt>
                <c:pt idx="16">
                  <c:v>0.14492077419871696</c:v>
                </c:pt>
                <c:pt idx="17">
                  <c:v>0.16034082442905259</c:v>
                </c:pt>
                <c:pt idx="18">
                  <c:v>0.14335664745914831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1.7642665740000005</c:v>
                </c:pt>
                <c:pt idx="1">
                  <c:v>1.7609882940000006</c:v>
                </c:pt>
                <c:pt idx="2">
                  <c:v>1.7555244940000012</c:v>
                </c:pt>
                <c:pt idx="3">
                  <c:v>1.7513446870000013</c:v>
                </c:pt>
                <c:pt idx="4">
                  <c:v>1.7447881270000014</c:v>
                </c:pt>
                <c:pt idx="5">
                  <c:v>1.7382315669999997</c:v>
                </c:pt>
                <c:pt idx="6">
                  <c:v>1.7327677670000003</c:v>
                </c:pt>
                <c:pt idx="7">
                  <c:v>1.7262112070000022</c:v>
                </c:pt>
                <c:pt idx="8">
                  <c:v>1.7207474069999993</c:v>
                </c:pt>
                <c:pt idx="9">
                  <c:v>1.7141908470000011</c:v>
                </c:pt>
                <c:pt idx="10">
                  <c:v>1.7089182800000007</c:v>
                </c:pt>
                <c:pt idx="11">
                  <c:v>1.7034544800000013</c:v>
                </c:pt>
                <c:pt idx="12">
                  <c:v>1.6979906800000002</c:v>
                </c:pt>
                <c:pt idx="13">
                  <c:v>1.6914341200000003</c:v>
                </c:pt>
                <c:pt idx="14">
                  <c:v>1.6859703200000009</c:v>
                </c:pt>
                <c:pt idx="15">
                  <c:v>1.6805065200000016</c:v>
                </c:pt>
                <c:pt idx="16">
                  <c:v>1.6741411930000005</c:v>
                </c:pt>
                <c:pt idx="17">
                  <c:v>1.6479149530000008</c:v>
                </c:pt>
                <c:pt idx="18">
                  <c:v>1.5375461930000007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-3.6088330542542409E-3</c:v>
                </c:pt>
                <c:pt idx="1">
                  <c:v>0.15223740702629843</c:v>
                </c:pt>
                <c:pt idx="2">
                  <c:v>0.30075436978878572</c:v>
                </c:pt>
                <c:pt idx="3">
                  <c:v>0.61177638300476289</c:v>
                </c:pt>
                <c:pt idx="4">
                  <c:v>1.6152771152018337</c:v>
                </c:pt>
                <c:pt idx="5">
                  <c:v>2.6241384807185324</c:v>
                </c:pt>
                <c:pt idx="6">
                  <c:v>4.0265672080861856</c:v>
                </c:pt>
                <c:pt idx="7">
                  <c:v>11.140636640556606</c:v>
                </c:pt>
                <c:pt idx="8">
                  <c:v>13.210269415335299</c:v>
                </c:pt>
                <c:pt idx="9">
                  <c:v>9.0585316342428133</c:v>
                </c:pt>
                <c:pt idx="10">
                  <c:v>4.5517673038725448</c:v>
                </c:pt>
                <c:pt idx="11">
                  <c:v>1.3904795433372115</c:v>
                </c:pt>
                <c:pt idx="12">
                  <c:v>0.94359626617929049</c:v>
                </c:pt>
                <c:pt idx="13">
                  <c:v>0.52355707970498333</c:v>
                </c:pt>
                <c:pt idx="14">
                  <c:v>0.30845808782061135</c:v>
                </c:pt>
                <c:pt idx="15">
                  <c:v>0.17983366587702762</c:v>
                </c:pt>
                <c:pt idx="16">
                  <c:v>0.13104393646042614</c:v>
                </c:pt>
                <c:pt idx="17">
                  <c:v>0.17779545038988245</c:v>
                </c:pt>
                <c:pt idx="18">
                  <c:v>0.13334336079310724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1.7617532259999997</c:v>
                </c:pt>
                <c:pt idx="1">
                  <c:v>1.7595677060000003</c:v>
                </c:pt>
                <c:pt idx="2">
                  <c:v>1.754103906000001</c:v>
                </c:pt>
                <c:pt idx="3">
                  <c:v>1.7497328660000022</c:v>
                </c:pt>
                <c:pt idx="4">
                  <c:v>1.7433675389999994</c:v>
                </c:pt>
                <c:pt idx="5">
                  <c:v>1.7389964990000006</c:v>
                </c:pt>
                <c:pt idx="6">
                  <c:v>1.7324399390000007</c:v>
                </c:pt>
                <c:pt idx="7">
                  <c:v>1.7269761390000014</c:v>
                </c:pt>
                <c:pt idx="8">
                  <c:v>1.7204195789999996</c:v>
                </c:pt>
                <c:pt idx="9">
                  <c:v>1.7138630190000015</c:v>
                </c:pt>
                <c:pt idx="10">
                  <c:v>1.7083992190000021</c:v>
                </c:pt>
                <c:pt idx="11">
                  <c:v>1.7031266520000017</c:v>
                </c:pt>
                <c:pt idx="12">
                  <c:v>1.6976628520000006</c:v>
                </c:pt>
                <c:pt idx="13">
                  <c:v>1.6921990520000012</c:v>
                </c:pt>
                <c:pt idx="14">
                  <c:v>1.6867352520000019</c:v>
                </c:pt>
                <c:pt idx="15">
                  <c:v>1.6801786920000019</c:v>
                </c:pt>
                <c:pt idx="16">
                  <c:v>1.6747148920000008</c:v>
                </c:pt>
                <c:pt idx="17">
                  <c:v>1.6484886520000011</c:v>
                </c:pt>
                <c:pt idx="18">
                  <c:v>1.5435836920000003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-1.6210102930408768E-2</c:v>
                </c:pt>
                <c:pt idx="1">
                  <c:v>-3.059627209590841E-2</c:v>
                </c:pt>
                <c:pt idx="2">
                  <c:v>4.623284608137098E-2</c:v>
                </c:pt>
                <c:pt idx="3">
                  <c:v>0.39806648058484995</c:v>
                </c:pt>
                <c:pt idx="4">
                  <c:v>0.72188248978165748</c:v>
                </c:pt>
                <c:pt idx="5">
                  <c:v>1.1915111313309925</c:v>
                </c:pt>
                <c:pt idx="6">
                  <c:v>2.6966398839588464</c:v>
                </c:pt>
                <c:pt idx="7">
                  <c:v>8.1226281798356599</c:v>
                </c:pt>
                <c:pt idx="8">
                  <c:v>11.172060284435362</c:v>
                </c:pt>
                <c:pt idx="9">
                  <c:v>9.305392566959064</c:v>
                </c:pt>
                <c:pt idx="10">
                  <c:v>5.1877112238577761</c:v>
                </c:pt>
                <c:pt idx="11">
                  <c:v>2.1123979240272086</c:v>
                </c:pt>
                <c:pt idx="12">
                  <c:v>1.0638127400407817</c:v>
                </c:pt>
                <c:pt idx="13">
                  <c:v>0.53137210474092655</c:v>
                </c:pt>
                <c:pt idx="14">
                  <c:v>0.30813279430590962</c:v>
                </c:pt>
                <c:pt idx="15">
                  <c:v>0.20234204984471091</c:v>
                </c:pt>
                <c:pt idx="16">
                  <c:v>0.17800473871976843</c:v>
                </c:pt>
                <c:pt idx="17">
                  <c:v>0.18268564572060933</c:v>
                </c:pt>
                <c:pt idx="18">
                  <c:v>0.11289930565377355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1.7636109179999995</c:v>
                </c:pt>
                <c:pt idx="1">
                  <c:v>1.7581471180000001</c:v>
                </c:pt>
                <c:pt idx="2">
                  <c:v>1.7537760780000013</c:v>
                </c:pt>
                <c:pt idx="3">
                  <c:v>1.7494050380000026</c:v>
                </c:pt>
                <c:pt idx="4">
                  <c:v>1.7428484780000009</c:v>
                </c:pt>
                <c:pt idx="5">
                  <c:v>1.7373846780000015</c:v>
                </c:pt>
                <c:pt idx="6">
                  <c:v>1.7319208780000022</c:v>
                </c:pt>
                <c:pt idx="7">
                  <c:v>1.7231787980000028</c:v>
                </c:pt>
                <c:pt idx="8">
                  <c:v>1.7220860380000005</c:v>
                </c:pt>
                <c:pt idx="9">
                  <c:v>1.714436718</c:v>
                </c:pt>
                <c:pt idx="10">
                  <c:v>1.7089729180000006</c:v>
                </c:pt>
                <c:pt idx="11">
                  <c:v>1.7024163580000025</c:v>
                </c:pt>
                <c:pt idx="12">
                  <c:v>1.6971437910000002</c:v>
                </c:pt>
                <c:pt idx="13">
                  <c:v>1.6916799910000009</c:v>
                </c:pt>
                <c:pt idx="14">
                  <c:v>1.6862161910000015</c:v>
                </c:pt>
                <c:pt idx="15">
                  <c:v>1.6807523910000022</c:v>
                </c:pt>
                <c:pt idx="16">
                  <c:v>1.6720103110000011</c:v>
                </c:pt>
                <c:pt idx="17">
                  <c:v>1.6446913110000008</c:v>
                </c:pt>
                <c:pt idx="18">
                  <c:v>1.5277659910000025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7.5734098152745927E-2</c:v>
                </c:pt>
                <c:pt idx="1">
                  <c:v>0.19575643162256351</c:v>
                </c:pt>
                <c:pt idx="2">
                  <c:v>0.42104079431953023</c:v>
                </c:pt>
                <c:pt idx="3">
                  <c:v>0.69501254970200066</c:v>
                </c:pt>
                <c:pt idx="4">
                  <c:v>1.6645075768239135</c:v>
                </c:pt>
                <c:pt idx="5">
                  <c:v>2.5030805973831645</c:v>
                </c:pt>
                <c:pt idx="6">
                  <c:v>4.0639748532855622</c:v>
                </c:pt>
                <c:pt idx="7">
                  <c:v>9.9990495765623759</c:v>
                </c:pt>
                <c:pt idx="8">
                  <c:v>9.0778356322447546</c:v>
                </c:pt>
                <c:pt idx="9">
                  <c:v>5.3632256901564537</c:v>
                </c:pt>
                <c:pt idx="10">
                  <c:v>3.6090518836462651</c:v>
                </c:pt>
                <c:pt idx="11">
                  <c:v>1.5312811209354793</c:v>
                </c:pt>
                <c:pt idx="12">
                  <c:v>0.92628852915272575</c:v>
                </c:pt>
                <c:pt idx="13">
                  <c:v>0.60030851296893195</c:v>
                </c:pt>
                <c:pt idx="14">
                  <c:v>0.32866264024099273</c:v>
                </c:pt>
                <c:pt idx="15">
                  <c:v>0.186556686498214</c:v>
                </c:pt>
                <c:pt idx="16">
                  <c:v>0.13061582989787615</c:v>
                </c:pt>
                <c:pt idx="17">
                  <c:v>0.10644183438581396</c:v>
                </c:pt>
                <c:pt idx="18">
                  <c:v>7.474333852564144E-2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1.7632830899999998</c:v>
                </c:pt>
                <c:pt idx="1">
                  <c:v>1.7589120500000011</c:v>
                </c:pt>
                <c:pt idx="2">
                  <c:v>1.7534482500000017</c:v>
                </c:pt>
                <c:pt idx="3">
                  <c:v>1.7490772100000029</c:v>
                </c:pt>
                <c:pt idx="4">
                  <c:v>1.74361341</c:v>
                </c:pt>
                <c:pt idx="5">
                  <c:v>1.7370568500000019</c:v>
                </c:pt>
                <c:pt idx="6">
                  <c:v>1.7305002900000019</c:v>
                </c:pt>
                <c:pt idx="7">
                  <c:v>1.7250364900000026</c:v>
                </c:pt>
                <c:pt idx="8">
                  <c:v>1.7164856430000004</c:v>
                </c:pt>
                <c:pt idx="9">
                  <c:v>1.717578403000001</c:v>
                </c:pt>
                <c:pt idx="10">
                  <c:v>1.7077435630000011</c:v>
                </c:pt>
                <c:pt idx="11">
                  <c:v>1.7033725230000023</c:v>
                </c:pt>
                <c:pt idx="12">
                  <c:v>1.6979087230000012</c:v>
                </c:pt>
                <c:pt idx="13">
                  <c:v>1.6913521630000012</c:v>
                </c:pt>
                <c:pt idx="14">
                  <c:v>1.6858883630000019</c:v>
                </c:pt>
                <c:pt idx="15">
                  <c:v>1.6815173230000031</c:v>
                </c:pt>
                <c:pt idx="16">
                  <c:v>1.6738680030000008</c:v>
                </c:pt>
                <c:pt idx="17">
                  <c:v>1.6509200430000011</c:v>
                </c:pt>
                <c:pt idx="18">
                  <c:v>1.555849923000002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5.9589634866276997E-2</c:v>
                </c:pt>
                <c:pt idx="1">
                  <c:v>0.23347718432783324</c:v>
                </c:pt>
                <c:pt idx="2">
                  <c:v>0.45256729996706219</c:v>
                </c:pt>
                <c:pt idx="3">
                  <c:v>0.74176775938936368</c:v>
                </c:pt>
                <c:pt idx="4">
                  <c:v>1.2990035108650722</c:v>
                </c:pt>
                <c:pt idx="5">
                  <c:v>2.5623640438789459</c:v>
                </c:pt>
                <c:pt idx="6">
                  <c:v>6.0680057755967374</c:v>
                </c:pt>
                <c:pt idx="7">
                  <c:v>14.782933207660124</c:v>
                </c:pt>
                <c:pt idx="8">
                  <c:v>14.790738263537859</c:v>
                </c:pt>
                <c:pt idx="9">
                  <c:v>12.548252685975291</c:v>
                </c:pt>
                <c:pt idx="10">
                  <c:v>6.9750297303335103</c:v>
                </c:pt>
                <c:pt idx="11">
                  <c:v>2.861185936266931</c:v>
                </c:pt>
                <c:pt idx="12">
                  <c:v>1.4082539090678921</c:v>
                </c:pt>
                <c:pt idx="13">
                  <c:v>0.86216644444070034</c:v>
                </c:pt>
                <c:pt idx="14">
                  <c:v>0.48128013292756505</c:v>
                </c:pt>
                <c:pt idx="15">
                  <c:v>0.29230319487075834</c:v>
                </c:pt>
                <c:pt idx="16">
                  <c:v>0.1848448447315528</c:v>
                </c:pt>
                <c:pt idx="17">
                  <c:v>0.23585783995430562</c:v>
                </c:pt>
                <c:pt idx="18">
                  <c:v>0.17393411672547257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1.7730906110000006</c:v>
                </c:pt>
                <c:pt idx="1">
                  <c:v>1.7689108040000008</c:v>
                </c:pt>
                <c:pt idx="2">
                  <c:v>1.764539764000002</c:v>
                </c:pt>
                <c:pt idx="3">
                  <c:v>1.7590759639999991</c:v>
                </c:pt>
                <c:pt idx="4">
                  <c:v>1.7530384649999995</c:v>
                </c:pt>
                <c:pt idx="5">
                  <c:v>1.7450613170000011</c:v>
                </c:pt>
                <c:pt idx="6">
                  <c:v>1.739597517</c:v>
                </c:pt>
                <c:pt idx="7">
                  <c:v>1.733040957</c:v>
                </c:pt>
                <c:pt idx="8">
                  <c:v>1.7275771570000007</c:v>
                </c:pt>
                <c:pt idx="9">
                  <c:v>1.7221133570000013</c:v>
                </c:pt>
                <c:pt idx="10">
                  <c:v>1.7168407899999991</c:v>
                </c:pt>
                <c:pt idx="11">
                  <c:v>1.7113769899999998</c:v>
                </c:pt>
                <c:pt idx="12">
                  <c:v>1.7048204300000016</c:v>
                </c:pt>
                <c:pt idx="13">
                  <c:v>1.6982638700000017</c:v>
                </c:pt>
                <c:pt idx="14">
                  <c:v>1.6928000700000005</c:v>
                </c:pt>
                <c:pt idx="15">
                  <c:v>1.6875275030000001</c:v>
                </c:pt>
                <c:pt idx="16">
                  <c:v>1.6842492230000001</c:v>
                </c:pt>
                <c:pt idx="17">
                  <c:v>1.6744143830000002</c:v>
                </c:pt>
                <c:pt idx="18">
                  <c:v>1.655837463000001</c:v>
                </c:pt>
                <c:pt idx="19">
                  <c:v>1.5686078960000014</c:v>
                </c:pt>
                <c:pt idx="20">
                  <c:v>1.3686328160000016</c:v>
                </c:pt>
                <c:pt idx="21">
                  <c:v>1.1555446160000002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1.7674902160000006</c:v>
                </c:pt>
                <c:pt idx="1">
                  <c:v>1.7665886890000024</c:v>
                </c:pt>
                <c:pt idx="2">
                  <c:v>1.7633104089999989</c:v>
                </c:pt>
                <c:pt idx="3">
                  <c:v>1.7578466089999996</c:v>
                </c:pt>
                <c:pt idx="4">
                  <c:v>1.7523828090000002</c:v>
                </c:pt>
                <c:pt idx="5">
                  <c:v>1.7458262490000021</c:v>
                </c:pt>
                <c:pt idx="6">
                  <c:v>1.7394609219999992</c:v>
                </c:pt>
                <c:pt idx="7">
                  <c:v>1.7350898820000005</c:v>
                </c:pt>
                <c:pt idx="8">
                  <c:v>1.7276317950000006</c:v>
                </c:pt>
                <c:pt idx="9">
                  <c:v>1.7221679950000013</c:v>
                </c:pt>
                <c:pt idx="10">
                  <c:v>1.7167041950000002</c:v>
                </c:pt>
                <c:pt idx="11">
                  <c:v>1.7112403950000008</c:v>
                </c:pt>
                <c:pt idx="12">
                  <c:v>1.7046838350000009</c:v>
                </c:pt>
                <c:pt idx="13">
                  <c:v>1.6994112680000022</c:v>
                </c:pt>
                <c:pt idx="14">
                  <c:v>1.6939474679999993</c:v>
                </c:pt>
                <c:pt idx="15">
                  <c:v>1.6873909080000011</c:v>
                </c:pt>
                <c:pt idx="16">
                  <c:v>1.6819271080000018</c:v>
                </c:pt>
                <c:pt idx="17">
                  <c:v>1.6742777879999995</c:v>
                </c:pt>
                <c:pt idx="18">
                  <c:v>1.6482427810000004</c:v>
                </c:pt>
                <c:pt idx="19">
                  <c:v>1.547708861000002</c:v>
                </c:pt>
                <c:pt idx="20">
                  <c:v>1.3488265410000011</c:v>
                </c:pt>
                <c:pt idx="21">
                  <c:v>1.1619645810000012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1.7642665740000005</c:v>
                </c:pt>
                <c:pt idx="1">
                  <c:v>1.7642665740000005</c:v>
                </c:pt>
                <c:pt idx="2">
                  <c:v>1.7609882940000006</c:v>
                </c:pt>
                <c:pt idx="3">
                  <c:v>1.7555244940000012</c:v>
                </c:pt>
                <c:pt idx="4">
                  <c:v>1.7513446870000013</c:v>
                </c:pt>
                <c:pt idx="5">
                  <c:v>1.7447881270000014</c:v>
                </c:pt>
                <c:pt idx="6">
                  <c:v>1.7382315669999997</c:v>
                </c:pt>
                <c:pt idx="7">
                  <c:v>1.7327677670000003</c:v>
                </c:pt>
                <c:pt idx="8">
                  <c:v>1.7262112070000022</c:v>
                </c:pt>
                <c:pt idx="9">
                  <c:v>1.7207474069999993</c:v>
                </c:pt>
                <c:pt idx="10">
                  <c:v>1.7141908470000011</c:v>
                </c:pt>
                <c:pt idx="11">
                  <c:v>1.7089182800000007</c:v>
                </c:pt>
                <c:pt idx="12">
                  <c:v>1.7034544800000013</c:v>
                </c:pt>
                <c:pt idx="13">
                  <c:v>1.6979906800000002</c:v>
                </c:pt>
                <c:pt idx="14">
                  <c:v>1.6914341200000003</c:v>
                </c:pt>
                <c:pt idx="15">
                  <c:v>1.6859703200000009</c:v>
                </c:pt>
                <c:pt idx="16">
                  <c:v>1.6805065200000016</c:v>
                </c:pt>
                <c:pt idx="17">
                  <c:v>1.6741411930000005</c:v>
                </c:pt>
                <c:pt idx="18">
                  <c:v>1.6479149530000008</c:v>
                </c:pt>
                <c:pt idx="19">
                  <c:v>1.5375461930000007</c:v>
                </c:pt>
                <c:pt idx="20">
                  <c:v>1.3465044259999992</c:v>
                </c:pt>
                <c:pt idx="21">
                  <c:v>1.1148393060000004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1.7562894260000004</c:v>
                </c:pt>
                <c:pt idx="1">
                  <c:v>1.7617532259999997</c:v>
                </c:pt>
                <c:pt idx="2">
                  <c:v>1.7595677060000003</c:v>
                </c:pt>
                <c:pt idx="3">
                  <c:v>1.754103906000001</c:v>
                </c:pt>
                <c:pt idx="4">
                  <c:v>1.7497328660000022</c:v>
                </c:pt>
                <c:pt idx="5">
                  <c:v>1.7433675389999994</c:v>
                </c:pt>
                <c:pt idx="6">
                  <c:v>1.7389964990000006</c:v>
                </c:pt>
                <c:pt idx="7">
                  <c:v>1.7324399390000007</c:v>
                </c:pt>
                <c:pt idx="8">
                  <c:v>1.7269761390000014</c:v>
                </c:pt>
                <c:pt idx="9">
                  <c:v>1.7204195789999996</c:v>
                </c:pt>
                <c:pt idx="10">
                  <c:v>1.7138630190000015</c:v>
                </c:pt>
                <c:pt idx="11">
                  <c:v>1.7083992190000021</c:v>
                </c:pt>
                <c:pt idx="12">
                  <c:v>1.7031266520000017</c:v>
                </c:pt>
                <c:pt idx="13">
                  <c:v>1.6976628520000006</c:v>
                </c:pt>
                <c:pt idx="14">
                  <c:v>1.6921990520000012</c:v>
                </c:pt>
                <c:pt idx="15">
                  <c:v>1.6867352520000019</c:v>
                </c:pt>
                <c:pt idx="16">
                  <c:v>1.6801786920000019</c:v>
                </c:pt>
                <c:pt idx="17">
                  <c:v>1.6747148920000008</c:v>
                </c:pt>
                <c:pt idx="18">
                  <c:v>1.6484886520000011</c:v>
                </c:pt>
                <c:pt idx="19">
                  <c:v>1.5435836920000003</c:v>
                </c:pt>
                <c:pt idx="20">
                  <c:v>1.3383360450000001</c:v>
                </c:pt>
                <c:pt idx="21">
                  <c:v>1.1121347250000024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1.7679819580000018</c:v>
                </c:pt>
                <c:pt idx="1">
                  <c:v>1.7636109179999995</c:v>
                </c:pt>
                <c:pt idx="2">
                  <c:v>1.7581471180000001</c:v>
                </c:pt>
                <c:pt idx="3">
                  <c:v>1.7537760780000013</c:v>
                </c:pt>
                <c:pt idx="4">
                  <c:v>1.7494050380000026</c:v>
                </c:pt>
                <c:pt idx="5">
                  <c:v>1.7428484780000009</c:v>
                </c:pt>
                <c:pt idx="6">
                  <c:v>1.7373846780000015</c:v>
                </c:pt>
                <c:pt idx="7">
                  <c:v>1.7319208780000022</c:v>
                </c:pt>
                <c:pt idx="8">
                  <c:v>1.7231787980000028</c:v>
                </c:pt>
                <c:pt idx="9">
                  <c:v>1.7220860380000005</c:v>
                </c:pt>
                <c:pt idx="10">
                  <c:v>1.714436718</c:v>
                </c:pt>
                <c:pt idx="11">
                  <c:v>1.7089729180000006</c:v>
                </c:pt>
                <c:pt idx="12">
                  <c:v>1.7024163580000025</c:v>
                </c:pt>
                <c:pt idx="13">
                  <c:v>1.6971437910000002</c:v>
                </c:pt>
                <c:pt idx="14">
                  <c:v>1.6916799910000009</c:v>
                </c:pt>
                <c:pt idx="15">
                  <c:v>1.6862161910000015</c:v>
                </c:pt>
                <c:pt idx="16">
                  <c:v>1.6807523910000022</c:v>
                </c:pt>
                <c:pt idx="17">
                  <c:v>1.6720103110000011</c:v>
                </c:pt>
                <c:pt idx="18">
                  <c:v>1.6446913110000008</c:v>
                </c:pt>
                <c:pt idx="19">
                  <c:v>1.5277659910000025</c:v>
                </c:pt>
                <c:pt idx="20">
                  <c:v>1.3004719110000007</c:v>
                </c:pt>
                <c:pt idx="21">
                  <c:v>1.0895692310000022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1.7632830899999998</c:v>
                </c:pt>
                <c:pt idx="1">
                  <c:v>1.7632830899999998</c:v>
                </c:pt>
                <c:pt idx="2">
                  <c:v>1.7589120500000011</c:v>
                </c:pt>
                <c:pt idx="3">
                  <c:v>1.7534482500000017</c:v>
                </c:pt>
                <c:pt idx="4">
                  <c:v>1.7490772100000029</c:v>
                </c:pt>
                <c:pt idx="5">
                  <c:v>1.74361341</c:v>
                </c:pt>
                <c:pt idx="6">
                  <c:v>1.7370568500000019</c:v>
                </c:pt>
                <c:pt idx="7">
                  <c:v>1.7305002900000019</c:v>
                </c:pt>
                <c:pt idx="8">
                  <c:v>1.7250364900000026</c:v>
                </c:pt>
                <c:pt idx="9">
                  <c:v>1.7164856430000004</c:v>
                </c:pt>
                <c:pt idx="10">
                  <c:v>1.717578403000001</c:v>
                </c:pt>
                <c:pt idx="11">
                  <c:v>1.7077435630000011</c:v>
                </c:pt>
                <c:pt idx="12">
                  <c:v>1.7033725230000023</c:v>
                </c:pt>
                <c:pt idx="13">
                  <c:v>1.6979087230000012</c:v>
                </c:pt>
                <c:pt idx="14">
                  <c:v>1.6913521630000012</c:v>
                </c:pt>
                <c:pt idx="15">
                  <c:v>1.6858883630000019</c:v>
                </c:pt>
                <c:pt idx="16">
                  <c:v>1.6815173230000031</c:v>
                </c:pt>
                <c:pt idx="17">
                  <c:v>1.6738680030000008</c:v>
                </c:pt>
                <c:pt idx="18">
                  <c:v>1.6509200430000011</c:v>
                </c:pt>
                <c:pt idx="19">
                  <c:v>1.555849923000002</c:v>
                </c:pt>
                <c:pt idx="20">
                  <c:v>1.3219992830000002</c:v>
                </c:pt>
                <c:pt idx="21">
                  <c:v>1.1176531630000017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1.7686102950000002</c:v>
                </c:pt>
                <c:pt idx="1">
                  <c:v>1.7644304880000004</c:v>
                </c:pt>
                <c:pt idx="2">
                  <c:v>1.7611522080000004</c:v>
                </c:pt>
                <c:pt idx="3">
                  <c:v>1.7556884079999993</c:v>
                </c:pt>
                <c:pt idx="4">
                  <c:v>1.7491318479999993</c:v>
                </c:pt>
                <c:pt idx="5">
                  <c:v>1.7425752880000012</c:v>
                </c:pt>
                <c:pt idx="6">
                  <c:v>1.7360187279999995</c:v>
                </c:pt>
                <c:pt idx="7">
                  <c:v>1.7296534010000002</c:v>
                </c:pt>
                <c:pt idx="8">
                  <c:v>1.7252823609999997</c:v>
                </c:pt>
                <c:pt idx="9">
                  <c:v>1.7187258010000015</c:v>
                </c:pt>
                <c:pt idx="10">
                  <c:v>1.7132620009999986</c:v>
                </c:pt>
                <c:pt idx="11">
                  <c:v>1.7068966739999993</c:v>
                </c:pt>
                <c:pt idx="12">
                  <c:v>1.701432874</c:v>
                </c:pt>
                <c:pt idx="13">
                  <c:v>1.6959690740000006</c:v>
                </c:pt>
                <c:pt idx="14">
                  <c:v>1.6905052739999995</c:v>
                </c:pt>
                <c:pt idx="15">
                  <c:v>1.6841399470000002</c:v>
                </c:pt>
                <c:pt idx="16">
                  <c:v>1.6786761470000009</c:v>
                </c:pt>
                <c:pt idx="17">
                  <c:v>1.6701252999999987</c:v>
                </c:pt>
                <c:pt idx="18">
                  <c:v>1.6449918199999995</c:v>
                </c:pt>
                <c:pt idx="19">
                  <c:v>1.5291592600000001</c:v>
                </c:pt>
                <c:pt idx="20">
                  <c:v>1.3029579400000006</c:v>
                </c:pt>
                <c:pt idx="21">
                  <c:v>1.0920552600000004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1.7632011330000008</c:v>
                </c:pt>
                <c:pt idx="1">
                  <c:v>1.7653866530000002</c:v>
                </c:pt>
                <c:pt idx="2">
                  <c:v>1.762108373000002</c:v>
                </c:pt>
                <c:pt idx="3">
                  <c:v>1.7577373329999997</c:v>
                </c:pt>
                <c:pt idx="4">
                  <c:v>1.7524647659999992</c:v>
                </c:pt>
                <c:pt idx="5">
                  <c:v>1.7448154460000005</c:v>
                </c:pt>
                <c:pt idx="6">
                  <c:v>1.7382588859999988</c:v>
                </c:pt>
                <c:pt idx="7">
                  <c:v>1.7317023260000006</c:v>
                </c:pt>
                <c:pt idx="8">
                  <c:v>1.7262385260000013</c:v>
                </c:pt>
                <c:pt idx="9">
                  <c:v>1.7209659590000008</c:v>
                </c:pt>
                <c:pt idx="10">
                  <c:v>1.7165949189999985</c:v>
                </c:pt>
                <c:pt idx="11">
                  <c:v>1.7100383590000003</c:v>
                </c:pt>
                <c:pt idx="12">
                  <c:v>1.7034817990000004</c:v>
                </c:pt>
                <c:pt idx="13">
                  <c:v>1.6969252390000023</c:v>
                </c:pt>
                <c:pt idx="14">
                  <c:v>1.6914614389999993</c:v>
                </c:pt>
                <c:pt idx="15">
                  <c:v>1.6850961120000001</c:v>
                </c:pt>
                <c:pt idx="16">
                  <c:v>1.6807250720000013</c:v>
                </c:pt>
                <c:pt idx="17">
                  <c:v>1.673075751999999</c:v>
                </c:pt>
                <c:pt idx="18">
                  <c:v>1.6260870719999989</c:v>
                </c:pt>
                <c:pt idx="19">
                  <c:v>1.4359468320000008</c:v>
                </c:pt>
                <c:pt idx="20">
                  <c:v>1.2296064250000001</c:v>
                </c:pt>
                <c:pt idx="21">
                  <c:v>1.055857585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1.7639660650000017</c:v>
                </c:pt>
                <c:pt idx="1">
                  <c:v>1.7628733050000012</c:v>
                </c:pt>
                <c:pt idx="2">
                  <c:v>1.7585022649999988</c:v>
                </c:pt>
                <c:pt idx="3">
                  <c:v>1.7543224580000008</c:v>
                </c:pt>
                <c:pt idx="4">
                  <c:v>1.7488586580000014</c:v>
                </c:pt>
                <c:pt idx="5">
                  <c:v>1.7424933310000021</c:v>
                </c:pt>
                <c:pt idx="6">
                  <c:v>1.7359367710000004</c:v>
                </c:pt>
                <c:pt idx="7">
                  <c:v>1.7293802110000005</c:v>
                </c:pt>
                <c:pt idx="8">
                  <c:v>1.7239164110000011</c:v>
                </c:pt>
                <c:pt idx="9">
                  <c:v>1.7173598509999994</c:v>
                </c:pt>
                <c:pt idx="10">
                  <c:v>1.7118960510000001</c:v>
                </c:pt>
                <c:pt idx="11">
                  <c:v>1.7066234840000014</c:v>
                </c:pt>
                <c:pt idx="12">
                  <c:v>1.7000669240000015</c:v>
                </c:pt>
                <c:pt idx="13">
                  <c:v>1.6956958839999992</c:v>
                </c:pt>
                <c:pt idx="14">
                  <c:v>1.689139324000001</c:v>
                </c:pt>
                <c:pt idx="15">
                  <c:v>1.6847682840000004</c:v>
                </c:pt>
                <c:pt idx="16">
                  <c:v>1.6771189640000017</c:v>
                </c:pt>
                <c:pt idx="17">
                  <c:v>1.670562404</c:v>
                </c:pt>
                <c:pt idx="18">
                  <c:v>1.6456201569999998</c:v>
                </c:pt>
                <c:pt idx="19">
                  <c:v>1.5396224370000002</c:v>
                </c:pt>
                <c:pt idx="20">
                  <c:v>1.3090500770000002</c:v>
                </c:pt>
                <c:pt idx="21">
                  <c:v>1.1057967170000005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1.7570816770000004</c:v>
                </c:pt>
                <c:pt idx="1">
                  <c:v>1.7605511899999993</c:v>
                </c:pt>
                <c:pt idx="2">
                  <c:v>1.7572729099999993</c:v>
                </c:pt>
                <c:pt idx="3">
                  <c:v>1.7529018700000005</c:v>
                </c:pt>
                <c:pt idx="4">
                  <c:v>1.7485308300000018</c:v>
                </c:pt>
                <c:pt idx="5">
                  <c:v>1.7419742700000018</c:v>
                </c:pt>
                <c:pt idx="6">
                  <c:v>1.7354177100000001</c:v>
                </c:pt>
                <c:pt idx="7">
                  <c:v>1.7299539100000008</c:v>
                </c:pt>
                <c:pt idx="8">
                  <c:v>1.7244901100000014</c:v>
                </c:pt>
                <c:pt idx="9">
                  <c:v>1.7181247830000004</c:v>
                </c:pt>
                <c:pt idx="10">
                  <c:v>1.712660983000001</c:v>
                </c:pt>
                <c:pt idx="11">
                  <c:v>1.7061044230000011</c:v>
                </c:pt>
                <c:pt idx="12">
                  <c:v>1.7006406230000017</c:v>
                </c:pt>
                <c:pt idx="13">
                  <c:v>1.6951768229999988</c:v>
                </c:pt>
                <c:pt idx="14">
                  <c:v>1.6897130229999995</c:v>
                </c:pt>
                <c:pt idx="15">
                  <c:v>1.6842492230000001</c:v>
                </c:pt>
                <c:pt idx="16">
                  <c:v>1.6787854230000008</c:v>
                </c:pt>
                <c:pt idx="17">
                  <c:v>1.6724200959999997</c:v>
                </c:pt>
                <c:pt idx="18">
                  <c:v>1.6451010960000012</c:v>
                </c:pt>
                <c:pt idx="19">
                  <c:v>1.5347323360000011</c:v>
                </c:pt>
                <c:pt idx="20">
                  <c:v>1.3249224160000015</c:v>
                </c:pt>
                <c:pt idx="21">
                  <c:v>1.0945412890000004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Summary!$U$4:$U$25</c:f>
              <c:numCache>
                <c:formatCode>0.0000</c:formatCode>
                <c:ptCount val="22"/>
                <c:pt idx="0">
                  <c:v>1.7686102950000002</c:v>
                </c:pt>
                <c:pt idx="1">
                  <c:v>1.7644304880000004</c:v>
                </c:pt>
                <c:pt idx="2">
                  <c:v>1.7611522080000004</c:v>
                </c:pt>
                <c:pt idx="3">
                  <c:v>1.7556884079999993</c:v>
                </c:pt>
                <c:pt idx="4">
                  <c:v>1.7491318479999993</c:v>
                </c:pt>
                <c:pt idx="5">
                  <c:v>1.7425752880000012</c:v>
                </c:pt>
                <c:pt idx="6">
                  <c:v>1.7360187279999995</c:v>
                </c:pt>
                <c:pt idx="7">
                  <c:v>1.7296534010000002</c:v>
                </c:pt>
                <c:pt idx="8">
                  <c:v>1.7252823609999997</c:v>
                </c:pt>
                <c:pt idx="9">
                  <c:v>1.7187258010000015</c:v>
                </c:pt>
                <c:pt idx="10">
                  <c:v>1.7132620009999986</c:v>
                </c:pt>
                <c:pt idx="11">
                  <c:v>1.7068966739999993</c:v>
                </c:pt>
                <c:pt idx="12">
                  <c:v>1.701432874</c:v>
                </c:pt>
                <c:pt idx="13">
                  <c:v>1.6959690740000006</c:v>
                </c:pt>
                <c:pt idx="14">
                  <c:v>1.6905052739999995</c:v>
                </c:pt>
                <c:pt idx="15">
                  <c:v>1.6841399470000002</c:v>
                </c:pt>
                <c:pt idx="16">
                  <c:v>1.6786761470000009</c:v>
                </c:pt>
                <c:pt idx="17">
                  <c:v>1.6701252999999987</c:v>
                </c:pt>
                <c:pt idx="18">
                  <c:v>1.6449918199999995</c:v>
                </c:pt>
                <c:pt idx="19">
                  <c:v>1.5291592600000001</c:v>
                </c:pt>
                <c:pt idx="20">
                  <c:v>1.3029579400000006</c:v>
                </c:pt>
                <c:pt idx="21">
                  <c:v>1.0920552600000004</c:v>
                </c:pt>
              </c:numCache>
            </c:numRef>
          </c:xVal>
          <c:yVal>
            <c:numRef>
              <c:f>Summary!$V$4:$V$25</c:f>
              <c:numCache>
                <c:formatCode>0.0000</c:formatCode>
                <c:ptCount val="22"/>
                <c:pt idx="0">
                  <c:v>-1.5875311812738113E-2</c:v>
                </c:pt>
                <c:pt idx="1">
                  <c:v>-5.5322348449455038E-3</c:v>
                </c:pt>
                <c:pt idx="2">
                  <c:v>-9.3348868589453998E-3</c:v>
                </c:pt>
                <c:pt idx="3">
                  <c:v>2.5323160189743597E-2</c:v>
                </c:pt>
                <c:pt idx="4">
                  <c:v>0.24234675165253658</c:v>
                </c:pt>
                <c:pt idx="5">
                  <c:v>0.81356441484717801</c:v>
                </c:pt>
                <c:pt idx="6">
                  <c:v>2.1945181231327218</c:v>
                </c:pt>
                <c:pt idx="7">
                  <c:v>5.3439857912842159</c:v>
                </c:pt>
                <c:pt idx="8">
                  <c:v>14.14744880031283</c:v>
                </c:pt>
                <c:pt idx="9">
                  <c:v>19.081619651588188</c:v>
                </c:pt>
                <c:pt idx="10">
                  <c:v>15.588261263244725</c:v>
                </c:pt>
                <c:pt idx="11">
                  <c:v>7.5661974843719406</c:v>
                </c:pt>
                <c:pt idx="12">
                  <c:v>3.2804227269597472</c:v>
                </c:pt>
                <c:pt idx="13">
                  <c:v>1.5935058805409392</c:v>
                </c:pt>
                <c:pt idx="14">
                  <c:v>0.93110866262947634</c:v>
                </c:pt>
                <c:pt idx="15">
                  <c:v>0.51437092335897239</c:v>
                </c:pt>
                <c:pt idx="16">
                  <c:v>0.35201928402537958</c:v>
                </c:pt>
                <c:pt idx="17">
                  <c:v>0.27572659719057441</c:v>
                </c:pt>
                <c:pt idx="18">
                  <c:v>0.26599271261839658</c:v>
                </c:pt>
                <c:pt idx="19">
                  <c:v>0.19200369307555129</c:v>
                </c:pt>
                <c:pt idx="20">
                  <c:v>9.2337787109423253E-2</c:v>
                </c:pt>
                <c:pt idx="21">
                  <c:v>2.6515235806560223E-2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1.7632011330000008</c:v>
                </c:pt>
                <c:pt idx="1">
                  <c:v>1.7653866530000002</c:v>
                </c:pt>
                <c:pt idx="2">
                  <c:v>1.762108373000002</c:v>
                </c:pt>
                <c:pt idx="3">
                  <c:v>1.7577373329999997</c:v>
                </c:pt>
                <c:pt idx="4">
                  <c:v>1.7524647659999992</c:v>
                </c:pt>
                <c:pt idx="5">
                  <c:v>1.7448154460000005</c:v>
                </c:pt>
                <c:pt idx="6">
                  <c:v>1.7382588859999988</c:v>
                </c:pt>
                <c:pt idx="7">
                  <c:v>1.7317023260000006</c:v>
                </c:pt>
                <c:pt idx="8">
                  <c:v>1.7262385260000013</c:v>
                </c:pt>
                <c:pt idx="9">
                  <c:v>1.7209659590000008</c:v>
                </c:pt>
                <c:pt idx="10">
                  <c:v>1.7165949189999985</c:v>
                </c:pt>
                <c:pt idx="11">
                  <c:v>1.7100383590000003</c:v>
                </c:pt>
                <c:pt idx="12">
                  <c:v>1.7034817990000004</c:v>
                </c:pt>
                <c:pt idx="13">
                  <c:v>1.6969252390000023</c:v>
                </c:pt>
                <c:pt idx="14">
                  <c:v>1.6914614389999993</c:v>
                </c:pt>
                <c:pt idx="15">
                  <c:v>1.6850961120000001</c:v>
                </c:pt>
                <c:pt idx="16">
                  <c:v>1.6807250720000013</c:v>
                </c:pt>
                <c:pt idx="17">
                  <c:v>1.673075751999999</c:v>
                </c:pt>
                <c:pt idx="18">
                  <c:v>1.6260870719999989</c:v>
                </c:pt>
                <c:pt idx="19">
                  <c:v>1.4359468320000008</c:v>
                </c:pt>
                <c:pt idx="20">
                  <c:v>1.2296064250000001</c:v>
                </c:pt>
                <c:pt idx="21">
                  <c:v>1.055857585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-2.1138511569432288E-2</c:v>
                </c:pt>
                <c:pt idx="1">
                  <c:v>-2.0569612016964511E-2</c:v>
                </c:pt>
                <c:pt idx="2">
                  <c:v>-1.6625030761235889E-2</c:v>
                </c:pt>
                <c:pt idx="3">
                  <c:v>8.1841338813130771E-2</c:v>
                </c:pt>
                <c:pt idx="4">
                  <c:v>0.5264668276115636</c:v>
                </c:pt>
                <c:pt idx="5">
                  <c:v>0.81965587591547173</c:v>
                </c:pt>
                <c:pt idx="6">
                  <c:v>1.6499994258529203</c:v>
                </c:pt>
                <c:pt idx="7">
                  <c:v>4.372859317260688</c:v>
                </c:pt>
                <c:pt idx="8">
                  <c:v>12.542814974705843</c:v>
                </c:pt>
                <c:pt idx="9">
                  <c:v>19.799304893024427</c:v>
                </c:pt>
                <c:pt idx="10">
                  <c:v>17.741614572561325</c:v>
                </c:pt>
                <c:pt idx="11">
                  <c:v>11.367935362644856</c:v>
                </c:pt>
                <c:pt idx="12">
                  <c:v>4.6115540666449668</c:v>
                </c:pt>
                <c:pt idx="13">
                  <c:v>1.8608803690572027</c:v>
                </c:pt>
                <c:pt idx="14">
                  <c:v>1.074126868288354</c:v>
                </c:pt>
                <c:pt idx="15">
                  <c:v>0.52527351853688375</c:v>
                </c:pt>
                <c:pt idx="16">
                  <c:v>0.36850677441939689</c:v>
                </c:pt>
                <c:pt idx="17">
                  <c:v>0.32635670311874443</c:v>
                </c:pt>
                <c:pt idx="18">
                  <c:v>0.49298966625591395</c:v>
                </c:pt>
                <c:pt idx="19">
                  <c:v>0.16895956188504468</c:v>
                </c:pt>
                <c:pt idx="20">
                  <c:v>0.10129611941491433</c:v>
                </c:pt>
                <c:pt idx="21">
                  <c:v>2.0747976937181237E-2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1.7628733050000012</c:v>
                </c:pt>
                <c:pt idx="1">
                  <c:v>1.7585022649999988</c:v>
                </c:pt>
                <c:pt idx="2">
                  <c:v>1.7543224580000008</c:v>
                </c:pt>
                <c:pt idx="3">
                  <c:v>1.7488586580000014</c:v>
                </c:pt>
                <c:pt idx="4">
                  <c:v>1.7424933310000021</c:v>
                </c:pt>
                <c:pt idx="5">
                  <c:v>1.7359367710000004</c:v>
                </c:pt>
                <c:pt idx="6">
                  <c:v>1.7293802110000005</c:v>
                </c:pt>
                <c:pt idx="7">
                  <c:v>1.7239164110000011</c:v>
                </c:pt>
                <c:pt idx="8">
                  <c:v>1.7173598509999994</c:v>
                </c:pt>
                <c:pt idx="9">
                  <c:v>1.7118960510000001</c:v>
                </c:pt>
                <c:pt idx="10">
                  <c:v>1.7066234840000014</c:v>
                </c:pt>
                <c:pt idx="11">
                  <c:v>1.7000669240000015</c:v>
                </c:pt>
                <c:pt idx="12">
                  <c:v>1.6956958839999992</c:v>
                </c:pt>
                <c:pt idx="13">
                  <c:v>1.689139324000001</c:v>
                </c:pt>
                <c:pt idx="14">
                  <c:v>1.6847682840000004</c:v>
                </c:pt>
                <c:pt idx="15">
                  <c:v>1.6771189640000017</c:v>
                </c:pt>
                <c:pt idx="16">
                  <c:v>1.670562404</c:v>
                </c:pt>
                <c:pt idx="17">
                  <c:v>1.6456201569999998</c:v>
                </c:pt>
                <c:pt idx="18">
                  <c:v>1.5396224370000002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-1.4778440396800839E-2</c:v>
                </c:pt>
                <c:pt idx="1">
                  <c:v>-7.3877096843382936E-3</c:v>
                </c:pt>
                <c:pt idx="2">
                  <c:v>1.4903457836316088E-2</c:v>
                </c:pt>
                <c:pt idx="3">
                  <c:v>0.22768552147128809</c:v>
                </c:pt>
                <c:pt idx="4">
                  <c:v>0.63657049547642564</c:v>
                </c:pt>
                <c:pt idx="5">
                  <c:v>1.2062713156944043</c:v>
                </c:pt>
                <c:pt idx="6">
                  <c:v>4.1957328179308542</c:v>
                </c:pt>
                <c:pt idx="7">
                  <c:v>14.58436026808856</c:v>
                </c:pt>
                <c:pt idx="8">
                  <c:v>18.540744367734138</c:v>
                </c:pt>
                <c:pt idx="9">
                  <c:v>17.569838920457993</c:v>
                </c:pt>
                <c:pt idx="10">
                  <c:v>9.2749288668392822</c:v>
                </c:pt>
                <c:pt idx="11">
                  <c:v>3.6550823452981924</c:v>
                </c:pt>
                <c:pt idx="12">
                  <c:v>2.033741576028246</c:v>
                </c:pt>
                <c:pt idx="13">
                  <c:v>0.97009956353103932</c:v>
                </c:pt>
                <c:pt idx="14">
                  <c:v>0.43414315716801766</c:v>
                </c:pt>
                <c:pt idx="15">
                  <c:v>0.26860130154601475</c:v>
                </c:pt>
                <c:pt idx="16">
                  <c:v>0.21315486415976745</c:v>
                </c:pt>
                <c:pt idx="17">
                  <c:v>0.32756706417265563</c:v>
                </c:pt>
                <c:pt idx="18">
                  <c:v>0.21834244968683922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1.7605511899999993</c:v>
                </c:pt>
                <c:pt idx="1">
                  <c:v>1.7572729099999993</c:v>
                </c:pt>
                <c:pt idx="2">
                  <c:v>1.7529018700000005</c:v>
                </c:pt>
                <c:pt idx="3">
                  <c:v>1.7485308300000018</c:v>
                </c:pt>
                <c:pt idx="4">
                  <c:v>1.7419742700000018</c:v>
                </c:pt>
                <c:pt idx="5">
                  <c:v>1.7354177100000001</c:v>
                </c:pt>
                <c:pt idx="6">
                  <c:v>1.7299539100000008</c:v>
                </c:pt>
                <c:pt idx="7">
                  <c:v>1.7244901100000014</c:v>
                </c:pt>
                <c:pt idx="8">
                  <c:v>1.7181247830000004</c:v>
                </c:pt>
                <c:pt idx="9">
                  <c:v>1.712660983000001</c:v>
                </c:pt>
                <c:pt idx="10">
                  <c:v>1.7061044230000011</c:v>
                </c:pt>
                <c:pt idx="11">
                  <c:v>1.7006406230000017</c:v>
                </c:pt>
                <c:pt idx="12">
                  <c:v>1.6951768229999988</c:v>
                </c:pt>
                <c:pt idx="13">
                  <c:v>1.6897130229999995</c:v>
                </c:pt>
                <c:pt idx="14">
                  <c:v>1.6842492230000001</c:v>
                </c:pt>
                <c:pt idx="15">
                  <c:v>1.6787854230000008</c:v>
                </c:pt>
                <c:pt idx="16">
                  <c:v>1.6724200959999997</c:v>
                </c:pt>
                <c:pt idx="17">
                  <c:v>1.6451010960000012</c:v>
                </c:pt>
                <c:pt idx="18">
                  <c:v>1.5347323360000011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-1.6756168791895228E-2</c:v>
                </c:pt>
                <c:pt idx="1">
                  <c:v>-1.4184478959075921E-2</c:v>
                </c:pt>
                <c:pt idx="2">
                  <c:v>0.10096181172309172</c:v>
                </c:pt>
                <c:pt idx="3">
                  <c:v>0.65854998372586859</c:v>
                </c:pt>
                <c:pt idx="4">
                  <c:v>1.6483345446761193</c:v>
                </c:pt>
                <c:pt idx="5">
                  <c:v>2.3719970920285056</c:v>
                </c:pt>
                <c:pt idx="6">
                  <c:v>5.423683657864423</c:v>
                </c:pt>
                <c:pt idx="7">
                  <c:v>12.539453417711259</c:v>
                </c:pt>
                <c:pt idx="8">
                  <c:v>16.079082230325614</c:v>
                </c:pt>
                <c:pt idx="9">
                  <c:v>13.996846004044679</c:v>
                </c:pt>
                <c:pt idx="10">
                  <c:v>8.149946565137169</c:v>
                </c:pt>
                <c:pt idx="11">
                  <c:v>3.2130787790275885</c:v>
                </c:pt>
                <c:pt idx="12">
                  <c:v>1.5855331251463562</c:v>
                </c:pt>
                <c:pt idx="13">
                  <c:v>0.75157684577780914</c:v>
                </c:pt>
                <c:pt idx="14">
                  <c:v>0.46167390368135197</c:v>
                </c:pt>
                <c:pt idx="15">
                  <c:v>0.34396942240762102</c:v>
                </c:pt>
                <c:pt idx="16">
                  <c:v>0.32263228904116281</c:v>
                </c:pt>
                <c:pt idx="17">
                  <c:v>0.3954007773335862</c:v>
                </c:pt>
                <c:pt idx="18">
                  <c:v>0.25328087216592993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0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38101</xdr:rowOff>
    </xdr:from>
    <xdr:to>
      <xdr:col>21</xdr:col>
      <xdr:colOff>114300</xdr:colOff>
      <xdr:row>53</xdr:row>
      <xdr:rowOff>100088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8"/>
  <sheetViews>
    <sheetView zoomScale="130" zoomScaleNormal="130" workbookViewId="0">
      <selection activeCell="G23" sqref="G22:G23"/>
    </sheetView>
  </sheetViews>
  <sheetFormatPr defaultRowHeight="12.45"/>
  <cols>
    <col min="1" max="1" width="11.3046875" bestFit="1" customWidth="1"/>
    <col min="2" max="2" width="9.69140625" bestFit="1" customWidth="1"/>
    <col min="3" max="3" width="9.69140625" customWidth="1"/>
    <col min="4" max="4" width="17.3046875" bestFit="1" customWidth="1"/>
    <col min="5" max="5" width="18.69140625" bestFit="1" customWidth="1"/>
    <col min="6" max="6" width="12.613281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189</v>
      </c>
    </row>
    <row r="2" spans="1:10">
      <c r="A2" t="s">
        <v>190</v>
      </c>
    </row>
    <row r="4" spans="1:10">
      <c r="A4" s="27" t="s">
        <v>184</v>
      </c>
      <c r="B4" s="27" t="s">
        <v>191</v>
      </c>
      <c r="C4" s="27" t="s">
        <v>193</v>
      </c>
      <c r="D4" s="27" t="s">
        <v>192</v>
      </c>
      <c r="E4" s="27" t="s">
        <v>198</v>
      </c>
      <c r="F4" s="27" t="s">
        <v>204</v>
      </c>
      <c r="G4" s="27" t="s">
        <v>205</v>
      </c>
      <c r="H4" s="27" t="s">
        <v>199</v>
      </c>
      <c r="I4" s="27" t="s">
        <v>210</v>
      </c>
      <c r="J4" s="27" t="s">
        <v>195</v>
      </c>
    </row>
    <row r="5" spans="1:10">
      <c r="A5" s="66">
        <f>TubeLoading!F29</f>
        <v>2390</v>
      </c>
      <c r="B5" s="66" t="str">
        <f>TubeLoading!A29</f>
        <v>Tube A</v>
      </c>
      <c r="C5" s="66" t="s">
        <v>194</v>
      </c>
      <c r="D5" s="67">
        <v>45035</v>
      </c>
      <c r="E5" s="66">
        <v>113</v>
      </c>
      <c r="G5" s="66">
        <f>TubeLoading!J29</f>
        <v>3999.9999999999995</v>
      </c>
      <c r="H5" s="68">
        <f>Summary!D26</f>
        <v>63.924037754485461</v>
      </c>
      <c r="I5" s="112">
        <v>37</v>
      </c>
    </row>
    <row r="6" spans="1:10">
      <c r="A6" s="66">
        <f>TubeLoading!F30</f>
        <v>2387</v>
      </c>
      <c r="B6" s="66" t="str">
        <f>TubeLoading!A30</f>
        <v>Tube B</v>
      </c>
      <c r="C6" s="66" t="s">
        <v>194</v>
      </c>
      <c r="D6" s="67">
        <v>45035</v>
      </c>
      <c r="E6">
        <v>13</v>
      </c>
      <c r="G6" s="66">
        <f>TubeLoading!J30</f>
        <v>3530.7999999999997</v>
      </c>
      <c r="H6" s="50">
        <f>Summary!G26</f>
        <v>61.711753353625589</v>
      </c>
      <c r="I6" s="113">
        <v>37</v>
      </c>
    </row>
    <row r="7" spans="1:10">
      <c r="A7" s="66">
        <f>TubeLoading!F31</f>
        <v>2451</v>
      </c>
      <c r="B7" s="66" t="str">
        <f>TubeLoading!A31</f>
        <v>Tube C</v>
      </c>
      <c r="C7" s="66" t="s">
        <v>194</v>
      </c>
      <c r="D7" s="67">
        <v>45035</v>
      </c>
      <c r="E7" s="66">
        <v>113</v>
      </c>
      <c r="G7" s="66">
        <f>TubeLoading!J31</f>
        <v>4000</v>
      </c>
      <c r="H7" s="50">
        <f>Summary!J26</f>
        <v>51.160579407142457</v>
      </c>
      <c r="I7" s="112">
        <v>37</v>
      </c>
    </row>
    <row r="8" spans="1:10">
      <c r="A8" s="66">
        <f>TubeLoading!F32</f>
        <v>2385</v>
      </c>
      <c r="B8" s="66" t="str">
        <f>TubeLoading!A32</f>
        <v>Tube D</v>
      </c>
      <c r="C8" s="66" t="s">
        <v>194</v>
      </c>
      <c r="D8" s="67">
        <v>45035</v>
      </c>
      <c r="E8">
        <v>113</v>
      </c>
      <c r="G8" s="66">
        <f>TubeLoading!J32</f>
        <v>4000.0000000000005</v>
      </c>
      <c r="H8" s="50">
        <f>Summary!M26</f>
        <v>43.555935703644188</v>
      </c>
      <c r="I8" s="113">
        <v>37</v>
      </c>
    </row>
    <row r="9" spans="1:10">
      <c r="A9" s="66">
        <f>TubeLoading!F33</f>
        <v>2456</v>
      </c>
      <c r="B9" s="66" t="str">
        <f>TubeLoading!A33</f>
        <v>Tube E</v>
      </c>
      <c r="C9" s="66" t="s">
        <v>197</v>
      </c>
      <c r="D9" s="67">
        <v>45035</v>
      </c>
      <c r="E9">
        <v>116</v>
      </c>
      <c r="G9" s="66">
        <f>TubeLoading!J33</f>
        <v>4000</v>
      </c>
      <c r="H9" s="50">
        <f>Summary!P26</f>
        <v>41.600487099036165</v>
      </c>
      <c r="I9" s="112">
        <v>37</v>
      </c>
    </row>
    <row r="10" spans="1:10">
      <c r="A10" s="66">
        <f>TubeLoading!F36</f>
        <v>2455</v>
      </c>
      <c r="B10" s="66" t="str">
        <f>TubeLoading!A36</f>
        <v>Tube H</v>
      </c>
      <c r="C10" s="66" t="s">
        <v>197</v>
      </c>
      <c r="D10" s="67">
        <v>45035</v>
      </c>
      <c r="E10">
        <v>116</v>
      </c>
      <c r="G10" s="66">
        <f>TubeLoading!J36</f>
        <v>3671.9999999999995</v>
      </c>
      <c r="H10" s="50">
        <f>Summary!S26</f>
        <v>73.175961303571839</v>
      </c>
      <c r="I10" s="113">
        <v>37</v>
      </c>
      <c r="J10" t="s">
        <v>212</v>
      </c>
    </row>
    <row r="11" spans="1:10">
      <c r="A11" s="66">
        <f>TubeLoading!F37</f>
        <v>2393</v>
      </c>
      <c r="B11" s="66" t="str">
        <f>TubeLoading!A37</f>
        <v>Tube I</v>
      </c>
      <c r="C11" s="66" t="s">
        <v>200</v>
      </c>
      <c r="D11" s="67">
        <v>45035</v>
      </c>
      <c r="E11">
        <v>139</v>
      </c>
      <c r="G11" s="66">
        <f>TubeLoading!J37</f>
        <v>4000</v>
      </c>
      <c r="H11" s="50">
        <f>Summary!V26</f>
        <v>72.512401822235191</v>
      </c>
      <c r="I11" s="112">
        <v>37</v>
      </c>
    </row>
    <row r="12" spans="1:10">
      <c r="A12" s="66">
        <f>TubeLoading!F38</f>
        <v>4011</v>
      </c>
      <c r="B12" s="66" t="str">
        <f>TubeLoading!A38</f>
        <v>Tube J</v>
      </c>
      <c r="C12" s="66" t="s">
        <v>200</v>
      </c>
      <c r="D12" s="67">
        <v>45035</v>
      </c>
      <c r="E12">
        <v>139</v>
      </c>
      <c r="G12" s="66">
        <f>TubeLoading!J38</f>
        <v>4000</v>
      </c>
      <c r="H12" s="50">
        <f>Summary!Y26</f>
        <v>78.415989570170623</v>
      </c>
      <c r="I12" s="113">
        <v>37</v>
      </c>
    </row>
    <row r="13" spans="1:10">
      <c r="A13" s="66">
        <f>TubeLoading!F39</f>
        <v>3961</v>
      </c>
      <c r="B13" s="66" t="str">
        <f>TubeLoading!A39</f>
        <v>Tube K</v>
      </c>
      <c r="C13" s="66" t="s">
        <v>200</v>
      </c>
      <c r="D13" s="67">
        <v>45035</v>
      </c>
      <c r="E13">
        <v>139</v>
      </c>
      <c r="G13" s="66">
        <f>TubeLoading!J39</f>
        <v>4000</v>
      </c>
      <c r="H13" s="50">
        <f>Summary!AB26</f>
        <v>74.520115167726274</v>
      </c>
      <c r="I13" s="112">
        <v>37</v>
      </c>
    </row>
    <row r="14" spans="1:10">
      <c r="A14" s="66">
        <f>TubeLoading!F40</f>
        <v>3971</v>
      </c>
      <c r="B14" s="66" t="str">
        <f>TubeLoading!A40</f>
        <v>Tube L</v>
      </c>
      <c r="C14" s="66" t="s">
        <v>200</v>
      </c>
      <c r="D14" s="67">
        <v>45035</v>
      </c>
      <c r="E14">
        <v>139</v>
      </c>
      <c r="G14" s="66">
        <f>TubeLoading!J40</f>
        <v>3375</v>
      </c>
      <c r="H14" s="50">
        <f>Summary!AE26</f>
        <v>81.144822920007144</v>
      </c>
      <c r="I14" s="113">
        <v>37</v>
      </c>
    </row>
    <row r="18" spans="1:1">
      <c r="A18" t="s">
        <v>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activeCell="G2" sqref="G2:G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H11" sqref="H11:H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1.4058999999999999</v>
      </c>
      <c r="D2" s="58">
        <v>21</v>
      </c>
      <c r="E2" s="58">
        <f t="shared" ref="E2:E23" si="0">((20-D2)*-0.000175+C2)-0.0008</f>
        <v>1.4052750000000001</v>
      </c>
      <c r="F2" s="59">
        <f t="shared" ref="F2:F23" si="1">E2*10.9276-13.593</f>
        <v>1.7632830899999998</v>
      </c>
      <c r="G2" s="58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21</v>
      </c>
      <c r="E3" s="58">
        <f t="shared" si="0"/>
        <v>1.4052750000000001</v>
      </c>
      <c r="F3" s="59">
        <f t="shared" si="1"/>
        <v>1.7632830899999998</v>
      </c>
      <c r="G3" s="58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21</v>
      </c>
      <c r="E4" s="58">
        <f t="shared" si="0"/>
        <v>1.4048750000000001</v>
      </c>
      <c r="F4" s="59">
        <f t="shared" si="1"/>
        <v>1.7589120500000011</v>
      </c>
      <c r="G4" s="58" t="s">
        <v>109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21</v>
      </c>
      <c r="E5" s="58">
        <f t="shared" si="0"/>
        <v>1.4043750000000002</v>
      </c>
      <c r="F5" s="59">
        <f t="shared" si="1"/>
        <v>1.7534482500000017</v>
      </c>
      <c r="G5" s="58" t="s">
        <v>110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</v>
      </c>
      <c r="E6" s="60">
        <f t="shared" si="0"/>
        <v>1.4039750000000002</v>
      </c>
      <c r="F6" s="61">
        <f t="shared" si="1"/>
        <v>1.7490772100000029</v>
      </c>
      <c r="G6" s="60" t="s">
        <v>111</v>
      </c>
    </row>
    <row r="7" spans="1:13">
      <c r="A7" s="60">
        <v>6</v>
      </c>
      <c r="B7" s="60" t="s">
        <v>61</v>
      </c>
      <c r="C7" s="61">
        <v>1.4040999999999999</v>
      </c>
      <c r="D7" s="60">
        <v>21</v>
      </c>
      <c r="E7" s="60">
        <f t="shared" si="0"/>
        <v>1.403475</v>
      </c>
      <c r="F7" s="61">
        <f t="shared" si="1"/>
        <v>1.74361341</v>
      </c>
      <c r="G7" s="60" t="s">
        <v>112</v>
      </c>
    </row>
    <row r="8" spans="1:13">
      <c r="A8" s="60">
        <v>7</v>
      </c>
      <c r="B8" s="60" t="s">
        <v>61</v>
      </c>
      <c r="C8" s="61">
        <v>1.4035</v>
      </c>
      <c r="D8" s="60">
        <v>21</v>
      </c>
      <c r="E8" s="60">
        <f t="shared" si="0"/>
        <v>1.4028750000000001</v>
      </c>
      <c r="F8" s="61">
        <f t="shared" si="1"/>
        <v>1.7370568500000019</v>
      </c>
      <c r="G8" s="60" t="s">
        <v>113</v>
      </c>
    </row>
    <row r="9" spans="1:13">
      <c r="A9" s="60">
        <v>8</v>
      </c>
      <c r="B9" s="60" t="s">
        <v>61</v>
      </c>
      <c r="C9" s="61">
        <v>1.4029</v>
      </c>
      <c r="D9" s="60">
        <v>21</v>
      </c>
      <c r="E9" s="60">
        <f t="shared" si="0"/>
        <v>1.4022750000000002</v>
      </c>
      <c r="F9" s="61">
        <f t="shared" si="1"/>
        <v>1.7305002900000019</v>
      </c>
      <c r="G9" s="60" t="s">
        <v>114</v>
      </c>
    </row>
    <row r="10" spans="1:13">
      <c r="A10" s="60">
        <v>9</v>
      </c>
      <c r="B10" s="60" t="s">
        <v>61</v>
      </c>
      <c r="C10" s="61">
        <v>1.4024000000000001</v>
      </c>
      <c r="D10" s="60">
        <v>21</v>
      </c>
      <c r="E10" s="60">
        <f t="shared" si="0"/>
        <v>1.4017750000000002</v>
      </c>
      <c r="F10" s="61">
        <f t="shared" si="1"/>
        <v>1.7250364900000026</v>
      </c>
      <c r="G10" s="60" t="s">
        <v>115</v>
      </c>
    </row>
    <row r="11" spans="1:13">
      <c r="A11" s="60">
        <v>10</v>
      </c>
      <c r="B11" s="60" t="s">
        <v>61</v>
      </c>
      <c r="C11" s="61">
        <v>1.4016</v>
      </c>
      <c r="D11" s="60">
        <v>21.1</v>
      </c>
      <c r="E11" s="60">
        <f t="shared" si="0"/>
        <v>1.4009925000000001</v>
      </c>
      <c r="F11" s="61">
        <f t="shared" si="1"/>
        <v>1.7164856430000004</v>
      </c>
      <c r="G11" s="60" t="s">
        <v>116</v>
      </c>
      <c r="H11" s="120" t="s">
        <v>211</v>
      </c>
    </row>
    <row r="12" spans="1:13">
      <c r="A12" s="60">
        <v>11</v>
      </c>
      <c r="B12" s="60" t="s">
        <v>61</v>
      </c>
      <c r="C12" s="61">
        <v>1.4016999999999999</v>
      </c>
      <c r="D12" s="60">
        <v>21.1</v>
      </c>
      <c r="E12" s="60">
        <f t="shared" si="0"/>
        <v>1.4010925000000001</v>
      </c>
      <c r="F12" s="61">
        <f t="shared" si="1"/>
        <v>1.717578403000001</v>
      </c>
      <c r="G12" s="60" t="s">
        <v>117</v>
      </c>
      <c r="H12" s="120"/>
    </row>
    <row r="13" spans="1:13">
      <c r="A13" s="60">
        <v>12</v>
      </c>
      <c r="B13" s="60" t="s">
        <v>61</v>
      </c>
      <c r="C13" s="61">
        <v>1.4008</v>
      </c>
      <c r="D13" s="60">
        <v>21.1</v>
      </c>
      <c r="E13" s="60">
        <f t="shared" si="0"/>
        <v>1.4001925000000002</v>
      </c>
      <c r="F13" s="61">
        <f t="shared" si="1"/>
        <v>1.7077435630000011</v>
      </c>
      <c r="G13" s="60" t="s">
        <v>118</v>
      </c>
    </row>
    <row r="14" spans="1:13">
      <c r="A14" s="58">
        <v>13</v>
      </c>
      <c r="B14" s="58" t="s">
        <v>61</v>
      </c>
      <c r="C14" s="59">
        <v>1.4004000000000001</v>
      </c>
      <c r="D14" s="58">
        <v>21.1</v>
      </c>
      <c r="E14" s="58">
        <f t="shared" si="0"/>
        <v>1.3997925000000002</v>
      </c>
      <c r="F14" s="59">
        <f t="shared" si="1"/>
        <v>1.7033725230000023</v>
      </c>
      <c r="G14" s="58" t="s">
        <v>119</v>
      </c>
    </row>
    <row r="15" spans="1:13">
      <c r="A15" s="58">
        <v>14</v>
      </c>
      <c r="B15" s="58" t="s">
        <v>61</v>
      </c>
      <c r="C15" s="59">
        <v>1.3998999999999999</v>
      </c>
      <c r="D15" s="58">
        <v>21.1</v>
      </c>
      <c r="E15" s="58">
        <f t="shared" si="0"/>
        <v>1.3992925000000001</v>
      </c>
      <c r="F15" s="59">
        <f t="shared" si="1"/>
        <v>1.6979087230000012</v>
      </c>
      <c r="G15" s="58" t="s">
        <v>120</v>
      </c>
    </row>
    <row r="16" spans="1:13">
      <c r="A16" s="58">
        <v>15</v>
      </c>
      <c r="B16" s="58" t="s">
        <v>61</v>
      </c>
      <c r="C16" s="59">
        <v>1.3993</v>
      </c>
      <c r="D16" s="58">
        <v>21.1</v>
      </c>
      <c r="E16" s="58">
        <f t="shared" si="0"/>
        <v>1.3986925000000001</v>
      </c>
      <c r="F16" s="59">
        <f t="shared" si="1"/>
        <v>1.6913521630000012</v>
      </c>
      <c r="G16" s="58" t="s">
        <v>121</v>
      </c>
    </row>
    <row r="17" spans="1:7">
      <c r="A17" s="58">
        <v>16</v>
      </c>
      <c r="B17" s="58" t="s">
        <v>61</v>
      </c>
      <c r="C17" s="59">
        <v>1.3988</v>
      </c>
      <c r="D17" s="58">
        <v>21.1</v>
      </c>
      <c r="E17" s="58">
        <f t="shared" si="0"/>
        <v>1.3981925000000002</v>
      </c>
      <c r="F17" s="59">
        <f t="shared" si="1"/>
        <v>1.6858883630000019</v>
      </c>
      <c r="G17" s="58" t="s">
        <v>122</v>
      </c>
    </row>
    <row r="18" spans="1:7">
      <c r="A18" s="58">
        <v>17</v>
      </c>
      <c r="B18" s="58" t="s">
        <v>61</v>
      </c>
      <c r="C18" s="59">
        <v>1.3984000000000001</v>
      </c>
      <c r="D18" s="58">
        <v>21.1</v>
      </c>
      <c r="E18" s="58">
        <f t="shared" si="0"/>
        <v>1.3977925000000002</v>
      </c>
      <c r="F18" s="59">
        <f t="shared" si="1"/>
        <v>1.6815173230000031</v>
      </c>
      <c r="G18" s="58" t="s">
        <v>123</v>
      </c>
    </row>
    <row r="19" spans="1:7">
      <c r="A19" s="58">
        <v>18</v>
      </c>
      <c r="B19" s="58" t="s">
        <v>61</v>
      </c>
      <c r="C19" s="59">
        <v>1.3976999999999999</v>
      </c>
      <c r="D19" s="58">
        <v>21.1</v>
      </c>
      <c r="E19" s="58">
        <f t="shared" si="0"/>
        <v>1.3970925000000001</v>
      </c>
      <c r="F19" s="59">
        <f t="shared" si="1"/>
        <v>1.6738680030000008</v>
      </c>
      <c r="G19" s="58" t="s">
        <v>124</v>
      </c>
    </row>
    <row r="20" spans="1:7">
      <c r="A20" s="58">
        <v>19</v>
      </c>
      <c r="B20" s="58" t="s">
        <v>61</v>
      </c>
      <c r="C20" s="59">
        <v>1.3956</v>
      </c>
      <c r="D20" s="58">
        <v>21.1</v>
      </c>
      <c r="E20" s="58">
        <f t="shared" si="0"/>
        <v>1.3949925000000001</v>
      </c>
      <c r="F20" s="59">
        <f t="shared" si="1"/>
        <v>1.6509200430000011</v>
      </c>
      <c r="G20" s="58" t="s">
        <v>125</v>
      </c>
    </row>
    <row r="21" spans="1:7">
      <c r="A21" s="58">
        <v>20</v>
      </c>
      <c r="B21" s="58" t="s">
        <v>61</v>
      </c>
      <c r="C21" s="59">
        <v>1.3869</v>
      </c>
      <c r="D21" s="58">
        <v>21.1</v>
      </c>
      <c r="E21" s="58">
        <f t="shared" si="0"/>
        <v>1.3862925000000001</v>
      </c>
      <c r="F21" s="59">
        <f t="shared" si="1"/>
        <v>1.555849923000002</v>
      </c>
      <c r="G21" s="58" t="s">
        <v>126</v>
      </c>
    </row>
    <row r="22" spans="1:7">
      <c r="A22" s="58">
        <v>21</v>
      </c>
      <c r="B22" s="58" t="s">
        <v>61</v>
      </c>
      <c r="C22" s="59">
        <v>1.3654999999999999</v>
      </c>
      <c r="D22" s="58">
        <v>21.1</v>
      </c>
      <c r="E22" s="58">
        <f t="shared" si="0"/>
        <v>1.3648925000000001</v>
      </c>
      <c r="F22" s="59">
        <f t="shared" si="1"/>
        <v>1.3219992830000002</v>
      </c>
      <c r="G22" s="58" t="s">
        <v>127</v>
      </c>
    </row>
    <row r="23" spans="1:7">
      <c r="A23" s="58">
        <v>22</v>
      </c>
      <c r="B23" s="58" t="s">
        <v>61</v>
      </c>
      <c r="C23" s="59">
        <v>1.3468</v>
      </c>
      <c r="D23" s="58">
        <v>21.1</v>
      </c>
      <c r="E23" s="58">
        <f t="shared" si="0"/>
        <v>1.3461925000000001</v>
      </c>
      <c r="F23" s="59">
        <f t="shared" si="1"/>
        <v>1.1176531630000017</v>
      </c>
      <c r="G23" s="58" t="s">
        <v>128</v>
      </c>
    </row>
  </sheetData>
  <mergeCells count="1">
    <mergeCell ref="H11:H12"/>
  </mergeCell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</v>
      </c>
      <c r="D2" s="58">
        <v>17.5</v>
      </c>
      <c r="E2" s="58">
        <f t="shared" ref="E2:E23" si="0">((20-D2)*-0.000175+C2)-0.0008</f>
        <v>1.4057625</v>
      </c>
      <c r="F2" s="59">
        <f t="shared" ref="F2:F23" si="1">E2*10.9276-13.593</f>
        <v>1.7686102950000002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17.600000000000001</v>
      </c>
      <c r="E3" s="58">
        <f t="shared" si="0"/>
        <v>1.4053800000000001</v>
      </c>
      <c r="F3" s="59">
        <f t="shared" si="1"/>
        <v>1.7644304880000004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17.600000000000001</v>
      </c>
      <c r="E4" s="58">
        <f t="shared" si="0"/>
        <v>1.4050800000000001</v>
      </c>
      <c r="F4" s="59">
        <f t="shared" si="1"/>
        <v>1.7611522080000004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1.4057999999999999</v>
      </c>
      <c r="D5" s="58">
        <v>17.600000000000001</v>
      </c>
      <c r="E5" s="58">
        <f t="shared" si="0"/>
        <v>1.4045799999999999</v>
      </c>
      <c r="F5" s="59">
        <f t="shared" si="1"/>
        <v>1.7556884079999993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17.600000000000001</v>
      </c>
      <c r="E6" s="58">
        <f t="shared" si="0"/>
        <v>1.40398</v>
      </c>
      <c r="F6" s="59">
        <f t="shared" si="1"/>
        <v>1.7491318479999993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17.600000000000001</v>
      </c>
      <c r="E7" s="58">
        <f t="shared" si="0"/>
        <v>1.4033800000000001</v>
      </c>
      <c r="F7" s="59">
        <f t="shared" si="1"/>
        <v>1.7425752880000012</v>
      </c>
      <c r="G7" s="58" t="s">
        <v>68</v>
      </c>
    </row>
    <row r="8" spans="1:13">
      <c r="A8" s="58">
        <v>7</v>
      </c>
      <c r="B8" s="58" t="s">
        <v>61</v>
      </c>
      <c r="C8" s="59">
        <v>1.4039999999999999</v>
      </c>
      <c r="D8" s="58">
        <v>17.600000000000001</v>
      </c>
      <c r="E8" s="58">
        <f t="shared" si="0"/>
        <v>1.4027799999999999</v>
      </c>
      <c r="F8" s="59">
        <f t="shared" si="1"/>
        <v>1.7360187279999995</v>
      </c>
      <c r="G8" s="58" t="s">
        <v>69</v>
      </c>
    </row>
    <row r="9" spans="1:13">
      <c r="A9" s="58">
        <v>8</v>
      </c>
      <c r="B9" s="58" t="s">
        <v>61</v>
      </c>
      <c r="C9" s="59">
        <v>1.4034</v>
      </c>
      <c r="D9" s="58">
        <v>17.7</v>
      </c>
      <c r="E9" s="58">
        <f t="shared" si="0"/>
        <v>1.4021975</v>
      </c>
      <c r="F9" s="59">
        <f t="shared" si="1"/>
        <v>1.7296534010000002</v>
      </c>
      <c r="G9" s="58" t="s">
        <v>70</v>
      </c>
    </row>
    <row r="10" spans="1:13">
      <c r="A10" s="43">
        <v>9</v>
      </c>
      <c r="B10" s="43" t="s">
        <v>61</v>
      </c>
      <c r="C10" s="44">
        <v>1.403</v>
      </c>
      <c r="D10" s="43">
        <v>17.7</v>
      </c>
      <c r="E10" s="43">
        <f t="shared" si="0"/>
        <v>1.4017975</v>
      </c>
      <c r="F10" s="44">
        <f t="shared" si="1"/>
        <v>1.7252823609999997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17.7</v>
      </c>
      <c r="E11" s="43">
        <f t="shared" si="0"/>
        <v>1.4011975000000001</v>
      </c>
      <c r="F11" s="44">
        <f t="shared" si="1"/>
        <v>1.7187258010000015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17.7</v>
      </c>
      <c r="E12" s="43">
        <f t="shared" si="0"/>
        <v>1.4006974999999999</v>
      </c>
      <c r="F12" s="44">
        <f t="shared" si="1"/>
        <v>1.7132620009999986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17.8</v>
      </c>
      <c r="E13" s="43">
        <f t="shared" si="0"/>
        <v>1.400115</v>
      </c>
      <c r="F13" s="44">
        <f t="shared" si="1"/>
        <v>1.7068966739999993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17.8</v>
      </c>
      <c r="E14" s="43">
        <f t="shared" si="0"/>
        <v>1.3996150000000001</v>
      </c>
      <c r="F14" s="44">
        <f t="shared" si="1"/>
        <v>1.701432874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17.8</v>
      </c>
      <c r="E15" s="43">
        <f t="shared" si="0"/>
        <v>1.3991150000000001</v>
      </c>
      <c r="F15" s="44">
        <f t="shared" si="1"/>
        <v>1.6959690740000006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17.8</v>
      </c>
      <c r="E16" s="43">
        <f t="shared" si="0"/>
        <v>1.3986149999999999</v>
      </c>
      <c r="F16" s="44">
        <f t="shared" si="1"/>
        <v>1.6905052739999995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17.899999999999999</v>
      </c>
      <c r="E17" s="43">
        <f t="shared" si="0"/>
        <v>1.3980325</v>
      </c>
      <c r="F17" s="44">
        <f t="shared" si="1"/>
        <v>1.6841399470000002</v>
      </c>
      <c r="G17" s="43" t="s">
        <v>78</v>
      </c>
    </row>
    <row r="18" spans="1:7">
      <c r="A18" s="58">
        <v>17</v>
      </c>
      <c r="B18" s="58" t="s">
        <v>61</v>
      </c>
      <c r="C18" s="59">
        <v>1.3987000000000001</v>
      </c>
      <c r="D18" s="58">
        <v>17.899999999999999</v>
      </c>
      <c r="E18" s="58">
        <f t="shared" si="0"/>
        <v>1.3975325000000001</v>
      </c>
      <c r="F18" s="59">
        <f t="shared" si="1"/>
        <v>1.6786761470000009</v>
      </c>
      <c r="G18" s="58" t="s">
        <v>79</v>
      </c>
    </row>
    <row r="19" spans="1:7">
      <c r="A19" s="58">
        <v>18</v>
      </c>
      <c r="B19" s="58" t="s">
        <v>61</v>
      </c>
      <c r="C19" s="59">
        <v>1.3978999999999999</v>
      </c>
      <c r="D19" s="58">
        <v>18</v>
      </c>
      <c r="E19" s="58">
        <f t="shared" si="0"/>
        <v>1.3967499999999999</v>
      </c>
      <c r="F19" s="59">
        <f t="shared" si="1"/>
        <v>1.6701252999999987</v>
      </c>
      <c r="G19" s="58" t="s">
        <v>80</v>
      </c>
    </row>
    <row r="20" spans="1:7">
      <c r="A20" s="58">
        <v>19</v>
      </c>
      <c r="B20" s="58" t="s">
        <v>61</v>
      </c>
      <c r="C20" s="59">
        <v>1.3956</v>
      </c>
      <c r="D20" s="58">
        <v>18</v>
      </c>
      <c r="E20" s="58">
        <f t="shared" si="0"/>
        <v>1.39445</v>
      </c>
      <c r="F20" s="59">
        <f t="shared" si="1"/>
        <v>1.6449918199999995</v>
      </c>
      <c r="G20" s="58" t="s">
        <v>81</v>
      </c>
    </row>
    <row r="21" spans="1:7">
      <c r="A21" s="58">
        <v>20</v>
      </c>
      <c r="B21" s="58" t="s">
        <v>61</v>
      </c>
      <c r="C21" s="59">
        <v>1.385</v>
      </c>
      <c r="D21" s="58">
        <v>18</v>
      </c>
      <c r="E21" s="58">
        <f t="shared" si="0"/>
        <v>1.38385</v>
      </c>
      <c r="F21" s="59">
        <f t="shared" si="1"/>
        <v>1.5291592600000001</v>
      </c>
      <c r="G21" s="58" t="s">
        <v>82</v>
      </c>
    </row>
    <row r="22" spans="1:7">
      <c r="A22" s="58">
        <v>21</v>
      </c>
      <c r="B22" s="58" t="s">
        <v>61</v>
      </c>
      <c r="C22" s="59">
        <v>1.3643000000000001</v>
      </c>
      <c r="D22" s="58">
        <v>18</v>
      </c>
      <c r="E22" s="58">
        <f t="shared" si="0"/>
        <v>1.3631500000000001</v>
      </c>
      <c r="F22" s="59">
        <f t="shared" si="1"/>
        <v>1.3029579400000006</v>
      </c>
      <c r="G22" s="58" t="s">
        <v>83</v>
      </c>
    </row>
    <row r="23" spans="1:7">
      <c r="A23" s="58">
        <v>22</v>
      </c>
      <c r="B23" s="58" t="s">
        <v>61</v>
      </c>
      <c r="C23" s="59">
        <v>1.345</v>
      </c>
      <c r="D23" s="58">
        <v>18</v>
      </c>
      <c r="E23" s="58">
        <f t="shared" si="0"/>
        <v>1.34385</v>
      </c>
      <c r="F23" s="59">
        <f t="shared" si="1"/>
        <v>1.0920552600000004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18.100000000000001</v>
      </c>
      <c r="E2" s="58">
        <f t="shared" ref="E2:E23" si="0">((20-D2)*-0.000175+C2)-0.0008</f>
        <v>1.4052675000000001</v>
      </c>
      <c r="F2" s="59">
        <f t="shared" ref="F2:F23" si="1">E2*10.9276-13.593</f>
        <v>1.7632011330000008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18.100000000000001</v>
      </c>
      <c r="E3" s="58">
        <f t="shared" si="0"/>
        <v>1.4054675000000001</v>
      </c>
      <c r="F3" s="59">
        <f t="shared" si="1"/>
        <v>1.7653866530000002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1.4063000000000001</v>
      </c>
      <c r="D4" s="60">
        <v>18.100000000000001</v>
      </c>
      <c r="E4" s="60">
        <f t="shared" si="0"/>
        <v>1.4051675000000001</v>
      </c>
      <c r="F4" s="61">
        <f t="shared" si="1"/>
        <v>1.762108373000002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1.4058999999999999</v>
      </c>
      <c r="D5" s="60">
        <v>18.100000000000001</v>
      </c>
      <c r="E5" s="60">
        <f t="shared" si="0"/>
        <v>1.4047674999999999</v>
      </c>
      <c r="F5" s="61">
        <f t="shared" si="1"/>
        <v>1.7577373329999997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1.4054</v>
      </c>
      <c r="D6" s="60">
        <v>18.2</v>
      </c>
      <c r="E6" s="60">
        <f t="shared" si="0"/>
        <v>1.404285</v>
      </c>
      <c r="F6" s="61">
        <f t="shared" si="1"/>
        <v>1.7524647659999992</v>
      </c>
      <c r="G6" s="60" t="s">
        <v>89</v>
      </c>
    </row>
    <row r="7" spans="1:13">
      <c r="A7" s="60">
        <v>6</v>
      </c>
      <c r="B7" s="60" t="s">
        <v>61</v>
      </c>
      <c r="C7" s="61">
        <v>1.4047000000000001</v>
      </c>
      <c r="D7" s="60">
        <v>18.2</v>
      </c>
      <c r="E7" s="60">
        <f t="shared" si="0"/>
        <v>1.4035850000000001</v>
      </c>
      <c r="F7" s="61">
        <f t="shared" si="1"/>
        <v>1.7448154460000005</v>
      </c>
      <c r="G7" s="60" t="s">
        <v>90</v>
      </c>
    </row>
    <row r="8" spans="1:13">
      <c r="A8" s="60">
        <v>7</v>
      </c>
      <c r="B8" s="60" t="s">
        <v>61</v>
      </c>
      <c r="C8" s="61">
        <v>1.4040999999999999</v>
      </c>
      <c r="D8" s="60">
        <v>18.2</v>
      </c>
      <c r="E8" s="60">
        <f t="shared" si="0"/>
        <v>1.4029849999999999</v>
      </c>
      <c r="F8" s="61">
        <f t="shared" si="1"/>
        <v>1.7382588859999988</v>
      </c>
      <c r="G8" s="60" t="s">
        <v>91</v>
      </c>
    </row>
    <row r="9" spans="1:13">
      <c r="A9" s="60">
        <v>8</v>
      </c>
      <c r="B9" s="60" t="s">
        <v>61</v>
      </c>
      <c r="C9" s="61">
        <v>1.4035</v>
      </c>
      <c r="D9" s="60">
        <v>18.2</v>
      </c>
      <c r="E9" s="60">
        <f t="shared" si="0"/>
        <v>1.402385</v>
      </c>
      <c r="F9" s="61">
        <f t="shared" si="1"/>
        <v>1.7317023260000006</v>
      </c>
      <c r="G9" s="60" t="s">
        <v>92</v>
      </c>
    </row>
    <row r="10" spans="1:13">
      <c r="A10" s="60">
        <v>9</v>
      </c>
      <c r="B10" s="60" t="s">
        <v>61</v>
      </c>
      <c r="C10" s="61">
        <v>1.403</v>
      </c>
      <c r="D10" s="60">
        <v>18.2</v>
      </c>
      <c r="E10" s="60">
        <f t="shared" si="0"/>
        <v>1.401885</v>
      </c>
      <c r="F10" s="61">
        <f t="shared" si="1"/>
        <v>1.7262385260000013</v>
      </c>
      <c r="G10" s="60" t="s">
        <v>93</v>
      </c>
    </row>
    <row r="11" spans="1:13">
      <c r="A11" s="60">
        <v>10</v>
      </c>
      <c r="B11" s="60" t="s">
        <v>61</v>
      </c>
      <c r="C11" s="61">
        <v>1.4025000000000001</v>
      </c>
      <c r="D11" s="60">
        <v>18.3</v>
      </c>
      <c r="E11" s="60">
        <f t="shared" si="0"/>
        <v>1.4014025000000001</v>
      </c>
      <c r="F11" s="61">
        <f t="shared" si="1"/>
        <v>1.7209659590000008</v>
      </c>
      <c r="G11" s="60" t="s">
        <v>94</v>
      </c>
    </row>
    <row r="12" spans="1:13">
      <c r="A12" s="58">
        <v>11</v>
      </c>
      <c r="B12" s="58" t="s">
        <v>61</v>
      </c>
      <c r="C12" s="59">
        <v>1.4020999999999999</v>
      </c>
      <c r="D12" s="58">
        <v>18.3</v>
      </c>
      <c r="E12" s="58">
        <f t="shared" si="0"/>
        <v>1.4010024999999999</v>
      </c>
      <c r="F12" s="59">
        <f t="shared" si="1"/>
        <v>1.7165949189999985</v>
      </c>
      <c r="G12" s="58" t="s">
        <v>95</v>
      </c>
    </row>
    <row r="13" spans="1:13">
      <c r="A13" s="58">
        <v>12</v>
      </c>
      <c r="B13" s="58" t="s">
        <v>61</v>
      </c>
      <c r="C13" s="59">
        <v>1.4015</v>
      </c>
      <c r="D13" s="58">
        <v>18.3</v>
      </c>
      <c r="E13" s="58">
        <f t="shared" si="0"/>
        <v>1.4004025</v>
      </c>
      <c r="F13" s="59">
        <f t="shared" si="1"/>
        <v>1.7100383590000003</v>
      </c>
      <c r="G13" s="58" t="s">
        <v>96</v>
      </c>
    </row>
    <row r="14" spans="1:13">
      <c r="A14" s="58">
        <v>13</v>
      </c>
      <c r="B14" s="58" t="s">
        <v>61</v>
      </c>
      <c r="C14" s="59">
        <v>1.4009</v>
      </c>
      <c r="D14" s="58">
        <v>18.3</v>
      </c>
      <c r="E14" s="58">
        <f t="shared" si="0"/>
        <v>1.3998025000000001</v>
      </c>
      <c r="F14" s="59">
        <f t="shared" si="1"/>
        <v>1.7034817990000004</v>
      </c>
      <c r="G14" s="58" t="s">
        <v>97</v>
      </c>
    </row>
    <row r="15" spans="1:13">
      <c r="A15" s="58">
        <v>14</v>
      </c>
      <c r="B15" s="58" t="s">
        <v>61</v>
      </c>
      <c r="C15" s="59">
        <v>1.4003000000000001</v>
      </c>
      <c r="D15" s="58">
        <v>18.3</v>
      </c>
      <c r="E15" s="58">
        <f t="shared" si="0"/>
        <v>1.3992025000000001</v>
      </c>
      <c r="F15" s="59">
        <f t="shared" si="1"/>
        <v>1.6969252390000023</v>
      </c>
      <c r="G15" s="58" t="s">
        <v>98</v>
      </c>
    </row>
    <row r="16" spans="1:13">
      <c r="A16" s="58">
        <v>15</v>
      </c>
      <c r="B16" s="58" t="s">
        <v>61</v>
      </c>
      <c r="C16" s="59">
        <v>1.3997999999999999</v>
      </c>
      <c r="D16" s="58">
        <v>18.3</v>
      </c>
      <c r="E16" s="58">
        <f t="shared" si="0"/>
        <v>1.3987025</v>
      </c>
      <c r="F16" s="59">
        <f t="shared" si="1"/>
        <v>1.6914614389999993</v>
      </c>
      <c r="G16" s="58" t="s">
        <v>99</v>
      </c>
    </row>
    <row r="17" spans="1:7">
      <c r="A17" s="58">
        <v>16</v>
      </c>
      <c r="B17" s="58" t="s">
        <v>61</v>
      </c>
      <c r="C17" s="59">
        <v>1.3992</v>
      </c>
      <c r="D17" s="58">
        <v>18.399999999999999</v>
      </c>
      <c r="E17" s="58">
        <f t="shared" si="0"/>
        <v>1.39812</v>
      </c>
      <c r="F17" s="59">
        <f t="shared" si="1"/>
        <v>1.6850961120000001</v>
      </c>
      <c r="G17" s="58" t="s">
        <v>100</v>
      </c>
    </row>
    <row r="18" spans="1:7">
      <c r="A18" s="58">
        <v>17</v>
      </c>
      <c r="B18" s="58" t="s">
        <v>61</v>
      </c>
      <c r="C18" s="59">
        <v>1.3988</v>
      </c>
      <c r="D18" s="58">
        <v>18.399999999999999</v>
      </c>
      <c r="E18" s="58">
        <f t="shared" si="0"/>
        <v>1.3977200000000001</v>
      </c>
      <c r="F18" s="59">
        <f t="shared" si="1"/>
        <v>1.6807250720000013</v>
      </c>
      <c r="G18" s="58" t="s">
        <v>101</v>
      </c>
    </row>
    <row r="19" spans="1:7">
      <c r="A19" s="58">
        <v>18</v>
      </c>
      <c r="B19" s="58" t="s">
        <v>61</v>
      </c>
      <c r="C19" s="59">
        <v>1.3980999999999999</v>
      </c>
      <c r="D19" s="58">
        <v>18.399999999999999</v>
      </c>
      <c r="E19" s="58">
        <f t="shared" si="0"/>
        <v>1.3970199999999999</v>
      </c>
      <c r="F19" s="59">
        <f t="shared" si="1"/>
        <v>1.673075751999999</v>
      </c>
      <c r="G19" s="58" t="s">
        <v>102</v>
      </c>
    </row>
    <row r="20" spans="1:7">
      <c r="A20" s="60">
        <v>19</v>
      </c>
      <c r="B20" s="60" t="s">
        <v>61</v>
      </c>
      <c r="C20" s="61">
        <v>1.3937999999999999</v>
      </c>
      <c r="D20" s="60">
        <v>18.399999999999999</v>
      </c>
      <c r="E20" s="60">
        <f t="shared" si="0"/>
        <v>1.39272</v>
      </c>
      <c r="F20" s="61">
        <f t="shared" si="1"/>
        <v>1.6260870719999989</v>
      </c>
      <c r="G20" s="60" t="s">
        <v>103</v>
      </c>
    </row>
    <row r="21" spans="1:7">
      <c r="A21" s="60">
        <v>20</v>
      </c>
      <c r="B21" s="60" t="s">
        <v>61</v>
      </c>
      <c r="C21" s="61">
        <v>1.3764000000000001</v>
      </c>
      <c r="D21" s="60">
        <v>18.399999999999999</v>
      </c>
      <c r="E21" s="60">
        <f t="shared" si="0"/>
        <v>1.3753200000000001</v>
      </c>
      <c r="F21" s="61">
        <f t="shared" si="1"/>
        <v>1.4359468320000008</v>
      </c>
      <c r="G21" s="60" t="s">
        <v>104</v>
      </c>
    </row>
    <row r="22" spans="1:7">
      <c r="A22" s="60">
        <v>21</v>
      </c>
      <c r="B22" s="60" t="s">
        <v>61</v>
      </c>
      <c r="C22" s="61">
        <v>1.3574999999999999</v>
      </c>
      <c r="D22" s="60">
        <v>18.5</v>
      </c>
      <c r="E22" s="60">
        <f t="shared" si="0"/>
        <v>1.3564375</v>
      </c>
      <c r="F22" s="61">
        <f t="shared" si="1"/>
        <v>1.2296064250000001</v>
      </c>
      <c r="G22" s="60" t="s">
        <v>105</v>
      </c>
    </row>
    <row r="23" spans="1:7">
      <c r="A23" s="60">
        <v>22</v>
      </c>
      <c r="B23" s="60" t="s">
        <v>61</v>
      </c>
      <c r="C23" s="61">
        <v>1.3415999999999999</v>
      </c>
      <c r="D23" s="60">
        <v>18.5</v>
      </c>
      <c r="E23" s="60">
        <f t="shared" si="0"/>
        <v>1.3405374999999999</v>
      </c>
      <c r="F23" s="61">
        <f t="shared" si="1"/>
        <v>1.055857585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1.4064000000000001</v>
      </c>
      <c r="D2" s="60">
        <v>18.5</v>
      </c>
      <c r="E2" s="60">
        <f t="shared" ref="E2:E23" si="0">((20-D2)*-0.000175+C2)-0.0008</f>
        <v>1.4053375000000001</v>
      </c>
      <c r="F2" s="61">
        <f t="shared" ref="F2:F23" si="1">E2*10.9276-13.593</f>
        <v>1.7639660650000017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18.5</v>
      </c>
      <c r="E3" s="60">
        <f t="shared" si="0"/>
        <v>1.4052375000000001</v>
      </c>
      <c r="F3" s="61">
        <f t="shared" si="1"/>
        <v>1.7628733050000012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1.4058999999999999</v>
      </c>
      <c r="D4" s="60">
        <v>18.5</v>
      </c>
      <c r="E4" s="60">
        <f t="shared" si="0"/>
        <v>1.4048375</v>
      </c>
      <c r="F4" s="61">
        <f t="shared" si="1"/>
        <v>1.7585022649999988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18.600000000000001</v>
      </c>
      <c r="E5" s="60">
        <f t="shared" si="0"/>
        <v>1.404455</v>
      </c>
      <c r="F5" s="61">
        <f t="shared" si="1"/>
        <v>1.7543224580000008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18.600000000000001</v>
      </c>
      <c r="E6" s="58">
        <f t="shared" si="0"/>
        <v>1.4039550000000001</v>
      </c>
      <c r="F6" s="59">
        <f t="shared" si="1"/>
        <v>1.7488586580000014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18.7</v>
      </c>
      <c r="E7" s="58">
        <f t="shared" si="0"/>
        <v>1.4033725000000001</v>
      </c>
      <c r="F7" s="59">
        <f t="shared" si="1"/>
        <v>1.7424933310000021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18.7</v>
      </c>
      <c r="E8" s="58">
        <f t="shared" si="0"/>
        <v>1.4027725</v>
      </c>
      <c r="F8" s="59">
        <f t="shared" si="1"/>
        <v>1.7359367710000004</v>
      </c>
      <c r="G8" s="58" t="s">
        <v>113</v>
      </c>
    </row>
    <row r="9" spans="1:13">
      <c r="A9" s="58">
        <v>8</v>
      </c>
      <c r="B9" s="58" t="s">
        <v>61</v>
      </c>
      <c r="C9" s="59">
        <v>1.4032</v>
      </c>
      <c r="D9" s="58">
        <v>18.7</v>
      </c>
      <c r="E9" s="58">
        <f t="shared" si="0"/>
        <v>1.4021725</v>
      </c>
      <c r="F9" s="59">
        <f t="shared" si="1"/>
        <v>1.7293802110000005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18.7</v>
      </c>
      <c r="E10" s="58">
        <f t="shared" si="0"/>
        <v>1.4016725000000001</v>
      </c>
      <c r="F10" s="59">
        <f t="shared" si="1"/>
        <v>1.7239164110000011</v>
      </c>
      <c r="G10" s="58" t="s">
        <v>115</v>
      </c>
    </row>
    <row r="11" spans="1:13">
      <c r="A11" s="58">
        <v>10</v>
      </c>
      <c r="B11" s="58" t="s">
        <v>61</v>
      </c>
      <c r="C11" s="59">
        <v>1.4020999999999999</v>
      </c>
      <c r="D11" s="58">
        <v>18.7</v>
      </c>
      <c r="E11" s="58">
        <f t="shared" si="0"/>
        <v>1.4010724999999999</v>
      </c>
      <c r="F11" s="59">
        <f t="shared" si="1"/>
        <v>1.7173598509999994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18.7</v>
      </c>
      <c r="E12" s="58">
        <f t="shared" si="0"/>
        <v>1.4005725</v>
      </c>
      <c r="F12" s="59">
        <f t="shared" si="1"/>
        <v>1.7118960510000001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18.8</v>
      </c>
      <c r="E13" s="58">
        <f t="shared" si="0"/>
        <v>1.4000900000000001</v>
      </c>
      <c r="F13" s="59">
        <f t="shared" si="1"/>
        <v>1.7066234840000014</v>
      </c>
      <c r="G13" s="58" t="s">
        <v>118</v>
      </c>
    </row>
    <row r="14" spans="1:13">
      <c r="A14" s="60">
        <v>13</v>
      </c>
      <c r="B14" s="60" t="s">
        <v>61</v>
      </c>
      <c r="C14" s="61">
        <v>1.4005000000000001</v>
      </c>
      <c r="D14" s="60">
        <v>18.8</v>
      </c>
      <c r="E14" s="60">
        <f t="shared" si="0"/>
        <v>1.3994900000000001</v>
      </c>
      <c r="F14" s="61">
        <f t="shared" si="1"/>
        <v>1.7000669240000015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18.8</v>
      </c>
      <c r="E15" s="60">
        <f t="shared" si="0"/>
        <v>1.3990899999999999</v>
      </c>
      <c r="F15" s="61">
        <f t="shared" si="1"/>
        <v>1.6956958839999992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18.8</v>
      </c>
      <c r="E16" s="60">
        <f t="shared" si="0"/>
        <v>1.39849</v>
      </c>
      <c r="F16" s="61">
        <f t="shared" si="1"/>
        <v>1.689139324000001</v>
      </c>
      <c r="G16" s="60" t="s">
        <v>121</v>
      </c>
    </row>
    <row r="17" spans="1:7">
      <c r="A17" s="60">
        <v>16</v>
      </c>
      <c r="B17" s="60" t="s">
        <v>61</v>
      </c>
      <c r="C17" s="61">
        <v>1.3991</v>
      </c>
      <c r="D17" s="60">
        <v>18.8</v>
      </c>
      <c r="E17" s="60">
        <f t="shared" si="0"/>
        <v>1.3980900000000001</v>
      </c>
      <c r="F17" s="61">
        <f t="shared" si="1"/>
        <v>1.6847682840000004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18.8</v>
      </c>
      <c r="E18" s="60">
        <f t="shared" si="0"/>
        <v>1.3973900000000001</v>
      </c>
      <c r="F18" s="61">
        <f t="shared" si="1"/>
        <v>1.6771189640000017</v>
      </c>
      <c r="G18" s="60" t="s">
        <v>123</v>
      </c>
    </row>
    <row r="19" spans="1:7">
      <c r="A19" s="60">
        <v>18</v>
      </c>
      <c r="B19" s="60" t="s">
        <v>61</v>
      </c>
      <c r="C19" s="61">
        <v>1.3977999999999999</v>
      </c>
      <c r="D19" s="60">
        <v>18.8</v>
      </c>
      <c r="E19" s="60">
        <f t="shared" si="0"/>
        <v>1.39679</v>
      </c>
      <c r="F19" s="61">
        <f t="shared" si="1"/>
        <v>1.670562404</v>
      </c>
      <c r="G19" s="60" t="s">
        <v>124</v>
      </c>
    </row>
    <row r="20" spans="1:7">
      <c r="A20" s="60">
        <v>19</v>
      </c>
      <c r="B20" s="60" t="s">
        <v>61</v>
      </c>
      <c r="C20" s="61">
        <v>1.3955</v>
      </c>
      <c r="D20" s="60">
        <v>18.899999999999999</v>
      </c>
      <c r="E20" s="60">
        <f t="shared" si="0"/>
        <v>1.3945075</v>
      </c>
      <c r="F20" s="61">
        <f t="shared" si="1"/>
        <v>1.6456201569999998</v>
      </c>
      <c r="G20" s="60" t="s">
        <v>125</v>
      </c>
    </row>
    <row r="21" spans="1:7">
      <c r="A21" s="60">
        <v>20</v>
      </c>
      <c r="B21" s="60" t="s">
        <v>61</v>
      </c>
      <c r="C21" s="61">
        <v>1.3857999999999999</v>
      </c>
      <c r="D21" s="60">
        <v>18.899999999999999</v>
      </c>
      <c r="E21" s="60">
        <f t="shared" si="0"/>
        <v>1.3848075</v>
      </c>
      <c r="F21" s="61">
        <f t="shared" si="1"/>
        <v>1.5396224370000002</v>
      </c>
      <c r="G21" s="60" t="s">
        <v>126</v>
      </c>
    </row>
    <row r="22" spans="1:7">
      <c r="A22" s="58">
        <v>21</v>
      </c>
      <c r="B22" s="58" t="s">
        <v>61</v>
      </c>
      <c r="C22" s="59">
        <v>1.3647</v>
      </c>
      <c r="D22" s="58">
        <v>18.899999999999999</v>
      </c>
      <c r="E22" s="58">
        <f t="shared" si="0"/>
        <v>1.3637075000000001</v>
      </c>
      <c r="F22" s="59">
        <f t="shared" si="1"/>
        <v>1.3090500770000002</v>
      </c>
      <c r="G22" s="58" t="s">
        <v>127</v>
      </c>
    </row>
    <row r="23" spans="1:7">
      <c r="A23" s="58">
        <v>22</v>
      </c>
      <c r="B23" s="58" t="s">
        <v>61</v>
      </c>
      <c r="C23" s="59">
        <v>1.3461000000000001</v>
      </c>
      <c r="D23" s="58">
        <v>18.899999999999999</v>
      </c>
      <c r="E23" s="58">
        <f t="shared" si="0"/>
        <v>1.3451075000000001</v>
      </c>
      <c r="F23" s="59">
        <f t="shared" si="1"/>
        <v>1.1057967170000005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D24" sqref="D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18.899999999999999</v>
      </c>
      <c r="E2" s="58">
        <f t="shared" ref="E2:E23" si="0">((20-D2)*-0.000175+C2)-0.0008</f>
        <v>1.4047075</v>
      </c>
      <c r="F2" s="59">
        <f t="shared" ref="F2:F23" si="1">E2*10.9276-13.593</f>
        <v>1.7570816770000004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19</v>
      </c>
      <c r="E3" s="58">
        <f t="shared" si="0"/>
        <v>1.405025</v>
      </c>
      <c r="F3" s="59">
        <f t="shared" si="1"/>
        <v>1.7605511899999993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19</v>
      </c>
      <c r="E4" s="58">
        <f t="shared" si="0"/>
        <v>1.404725</v>
      </c>
      <c r="F4" s="59">
        <f t="shared" si="1"/>
        <v>1.7572729099999993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1.4053</v>
      </c>
      <c r="D5" s="58">
        <v>19</v>
      </c>
      <c r="E5" s="58">
        <f t="shared" si="0"/>
        <v>1.404325</v>
      </c>
      <c r="F5" s="59">
        <f t="shared" si="1"/>
        <v>1.7529018700000005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19</v>
      </c>
      <c r="E6" s="58">
        <f t="shared" si="0"/>
        <v>1.4039250000000001</v>
      </c>
      <c r="F6" s="59">
        <f t="shared" si="1"/>
        <v>1.7485308300000018</v>
      </c>
      <c r="G6" s="58" t="s">
        <v>133</v>
      </c>
    </row>
    <row r="7" spans="1:13">
      <c r="A7" s="58">
        <v>6</v>
      </c>
      <c r="B7" s="58" t="s">
        <v>61</v>
      </c>
      <c r="C7" s="59">
        <v>1.4043000000000001</v>
      </c>
      <c r="D7" s="58">
        <v>19</v>
      </c>
      <c r="E7" s="58">
        <f t="shared" si="0"/>
        <v>1.4033250000000002</v>
      </c>
      <c r="F7" s="59">
        <f t="shared" si="1"/>
        <v>1.7419742700000018</v>
      </c>
      <c r="G7" s="58" t="s">
        <v>134</v>
      </c>
    </row>
    <row r="8" spans="1:13">
      <c r="A8" s="60">
        <v>7</v>
      </c>
      <c r="B8" s="60" t="s">
        <v>61</v>
      </c>
      <c r="C8" s="61">
        <v>1.4036999999999999</v>
      </c>
      <c r="D8" s="60">
        <v>19</v>
      </c>
      <c r="E8" s="60">
        <f t="shared" si="0"/>
        <v>1.402725</v>
      </c>
      <c r="F8" s="61">
        <f t="shared" si="1"/>
        <v>1.7354177100000001</v>
      </c>
      <c r="G8" s="60" t="s">
        <v>135</v>
      </c>
    </row>
    <row r="9" spans="1:13">
      <c r="A9" s="60">
        <v>8</v>
      </c>
      <c r="B9" s="60" t="s">
        <v>61</v>
      </c>
      <c r="C9" s="61">
        <v>1.4032</v>
      </c>
      <c r="D9" s="60">
        <v>19</v>
      </c>
      <c r="E9" s="60">
        <f t="shared" si="0"/>
        <v>1.4022250000000001</v>
      </c>
      <c r="F9" s="61">
        <f t="shared" si="1"/>
        <v>1.7299539100000008</v>
      </c>
      <c r="G9" s="60" t="s">
        <v>136</v>
      </c>
    </row>
    <row r="10" spans="1:13">
      <c r="A10" s="60">
        <v>9</v>
      </c>
      <c r="B10" s="60" t="s">
        <v>61</v>
      </c>
      <c r="C10" s="61">
        <v>1.4027000000000001</v>
      </c>
      <c r="D10" s="60">
        <v>19</v>
      </c>
      <c r="E10" s="60">
        <f t="shared" si="0"/>
        <v>1.4017250000000001</v>
      </c>
      <c r="F10" s="61">
        <f t="shared" si="1"/>
        <v>1.7244901100000014</v>
      </c>
      <c r="G10" s="60" t="s">
        <v>137</v>
      </c>
    </row>
    <row r="11" spans="1:13">
      <c r="A11" s="60">
        <v>10</v>
      </c>
      <c r="B11" s="60" t="s">
        <v>61</v>
      </c>
      <c r="C11" s="61">
        <v>1.4020999999999999</v>
      </c>
      <c r="D11" s="60">
        <v>19.100000000000001</v>
      </c>
      <c r="E11" s="60">
        <f t="shared" si="0"/>
        <v>1.4011425</v>
      </c>
      <c r="F11" s="61">
        <f t="shared" si="1"/>
        <v>1.7181247830000004</v>
      </c>
      <c r="G11" s="60" t="s">
        <v>158</v>
      </c>
    </row>
    <row r="12" spans="1:13">
      <c r="A12" s="60">
        <v>11</v>
      </c>
      <c r="B12" s="60" t="s">
        <v>61</v>
      </c>
      <c r="C12" s="61">
        <v>1.4016</v>
      </c>
      <c r="D12" s="60">
        <v>19.100000000000001</v>
      </c>
      <c r="E12" s="60">
        <f t="shared" si="0"/>
        <v>1.4006425</v>
      </c>
      <c r="F12" s="61">
        <f t="shared" si="1"/>
        <v>1.712660983000001</v>
      </c>
      <c r="G12" s="60" t="s">
        <v>159</v>
      </c>
    </row>
    <row r="13" spans="1:13">
      <c r="A13" s="60">
        <v>12</v>
      </c>
      <c r="B13" s="60" t="s">
        <v>61</v>
      </c>
      <c r="C13" s="61">
        <v>1.401</v>
      </c>
      <c r="D13" s="60">
        <v>19.100000000000001</v>
      </c>
      <c r="E13" s="60">
        <f t="shared" si="0"/>
        <v>1.4000425000000001</v>
      </c>
      <c r="F13" s="61">
        <f t="shared" si="1"/>
        <v>1.7061044230000011</v>
      </c>
      <c r="G13" s="60" t="s">
        <v>160</v>
      </c>
    </row>
    <row r="14" spans="1:13">
      <c r="A14" s="60">
        <v>13</v>
      </c>
      <c r="B14" s="60" t="s">
        <v>61</v>
      </c>
      <c r="C14" s="61">
        <v>1.4005000000000001</v>
      </c>
      <c r="D14" s="60">
        <v>19.100000000000001</v>
      </c>
      <c r="E14" s="60">
        <f t="shared" si="0"/>
        <v>1.3995425000000001</v>
      </c>
      <c r="F14" s="61">
        <f t="shared" si="1"/>
        <v>1.7006406230000017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19.100000000000001</v>
      </c>
      <c r="E15" s="60">
        <f t="shared" si="0"/>
        <v>1.3990425</v>
      </c>
      <c r="F15" s="61">
        <f t="shared" si="1"/>
        <v>1.6951768229999988</v>
      </c>
      <c r="G15" s="60" t="s">
        <v>162</v>
      </c>
    </row>
    <row r="16" spans="1:13">
      <c r="A16" s="58">
        <v>15</v>
      </c>
      <c r="B16" s="58" t="s">
        <v>61</v>
      </c>
      <c r="C16" s="59">
        <v>1.3995</v>
      </c>
      <c r="D16" s="58">
        <v>19.100000000000001</v>
      </c>
      <c r="E16" s="58">
        <f t="shared" si="0"/>
        <v>1.3985425</v>
      </c>
      <c r="F16" s="59">
        <f t="shared" si="1"/>
        <v>1.6897130229999995</v>
      </c>
      <c r="G16" s="58" t="s">
        <v>176</v>
      </c>
    </row>
    <row r="17" spans="1:7">
      <c r="A17" s="58">
        <v>16</v>
      </c>
      <c r="B17" s="58" t="s">
        <v>61</v>
      </c>
      <c r="C17" s="59">
        <v>1.399</v>
      </c>
      <c r="D17" s="58">
        <v>19.100000000000001</v>
      </c>
      <c r="E17" s="58">
        <f t="shared" si="0"/>
        <v>1.3980425000000001</v>
      </c>
      <c r="F17" s="59">
        <f t="shared" si="1"/>
        <v>1.6842492230000001</v>
      </c>
      <c r="G17" s="58" t="s">
        <v>177</v>
      </c>
    </row>
    <row r="18" spans="1:7">
      <c r="A18" s="58">
        <v>17</v>
      </c>
      <c r="B18" s="58" t="s">
        <v>61</v>
      </c>
      <c r="C18" s="59">
        <v>1.3985000000000001</v>
      </c>
      <c r="D18" s="58">
        <v>19.100000000000001</v>
      </c>
      <c r="E18" s="58">
        <f t="shared" si="0"/>
        <v>1.3975425000000001</v>
      </c>
      <c r="F18" s="59">
        <f t="shared" si="1"/>
        <v>1.6787854230000008</v>
      </c>
      <c r="G18" s="58" t="s">
        <v>178</v>
      </c>
    </row>
    <row r="19" spans="1:7">
      <c r="A19" s="58">
        <v>18</v>
      </c>
      <c r="B19" s="58" t="s">
        <v>61</v>
      </c>
      <c r="C19" s="59">
        <v>1.3978999999999999</v>
      </c>
      <c r="D19" s="58">
        <v>19.2</v>
      </c>
      <c r="E19" s="58">
        <f t="shared" si="0"/>
        <v>1.39696</v>
      </c>
      <c r="F19" s="59">
        <f t="shared" si="1"/>
        <v>1.6724200959999997</v>
      </c>
      <c r="G19" s="58" t="s">
        <v>179</v>
      </c>
    </row>
    <row r="20" spans="1:7">
      <c r="A20" s="58">
        <v>19</v>
      </c>
      <c r="B20" s="58" t="s">
        <v>61</v>
      </c>
      <c r="C20" s="59">
        <v>1.3954</v>
      </c>
      <c r="D20" s="58">
        <v>19.2</v>
      </c>
      <c r="E20" s="58">
        <f t="shared" si="0"/>
        <v>1.39446</v>
      </c>
      <c r="F20" s="59">
        <f t="shared" si="1"/>
        <v>1.6451010960000012</v>
      </c>
      <c r="G20" s="58" t="s">
        <v>180</v>
      </c>
    </row>
    <row r="21" spans="1:7">
      <c r="A21" s="58">
        <v>20</v>
      </c>
      <c r="B21" s="58" t="s">
        <v>61</v>
      </c>
      <c r="C21" s="59">
        <v>1.3853</v>
      </c>
      <c r="D21" s="58">
        <v>19.2</v>
      </c>
      <c r="E21" s="58">
        <f t="shared" si="0"/>
        <v>1.38436</v>
      </c>
      <c r="F21" s="59">
        <f t="shared" si="1"/>
        <v>1.5347323360000011</v>
      </c>
      <c r="G21" s="58" t="s">
        <v>181</v>
      </c>
    </row>
    <row r="22" spans="1:7">
      <c r="A22" s="58">
        <v>21</v>
      </c>
      <c r="B22" s="58" t="s">
        <v>61</v>
      </c>
      <c r="C22" s="59">
        <v>1.3661000000000001</v>
      </c>
      <c r="D22" s="58">
        <v>19.2</v>
      </c>
      <c r="E22" s="58">
        <f t="shared" si="0"/>
        <v>1.3651600000000002</v>
      </c>
      <c r="F22" s="59">
        <f t="shared" si="1"/>
        <v>1.3249224160000015</v>
      </c>
      <c r="G22" s="58" t="s">
        <v>182</v>
      </c>
    </row>
    <row r="23" spans="1:7">
      <c r="A23" s="58">
        <v>22</v>
      </c>
      <c r="B23" s="58" t="s">
        <v>61</v>
      </c>
      <c r="C23" s="59">
        <v>1.345</v>
      </c>
      <c r="D23" s="58">
        <v>19.3</v>
      </c>
      <c r="E23" s="58">
        <f t="shared" si="0"/>
        <v>1.3440775</v>
      </c>
      <c r="F23" s="59">
        <f t="shared" si="1"/>
        <v>1.0945412890000004</v>
      </c>
      <c r="G23" s="58" t="s">
        <v>183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176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177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178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179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180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181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182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183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E86"/>
  <sheetViews>
    <sheetView tabSelected="1" topLeftCell="C1" zoomScaleNormal="100" workbookViewId="0">
      <selection activeCell="X34" sqref="X34"/>
    </sheetView>
  </sheetViews>
  <sheetFormatPr defaultColWidth="10.84375" defaultRowHeight="12.45"/>
  <cols>
    <col min="1" max="1" width="9.53515625" style="56" bestFit="1" customWidth="1"/>
    <col min="2" max="2" width="11.3828125" style="56" bestFit="1" customWidth="1"/>
    <col min="3" max="3" width="11.69140625" style="56" bestFit="1" customWidth="1"/>
    <col min="4" max="7" width="10.84375" style="56"/>
    <col min="8" max="8" width="10.84375" style="56" customWidth="1"/>
    <col min="9" max="9" width="10.84375" style="56"/>
    <col min="10" max="11" width="11" style="56" customWidth="1"/>
    <col min="12" max="16384" width="10.84375" style="56"/>
  </cols>
  <sheetData>
    <row r="1" spans="1:31" ht="12.9" thickTop="1">
      <c r="A1" s="62" t="s">
        <v>184</v>
      </c>
      <c r="B1" s="100">
        <f>TubeLoading!F29</f>
        <v>2390</v>
      </c>
      <c r="C1" s="102" t="str">
        <f>_xlfn.TEXTJOIN("-",TRUE,TubeLoading!$F$29,"density")</f>
        <v>2390-density</v>
      </c>
      <c r="D1" s="102" t="str">
        <f>_xlfn.TEXTJOIN("-",TRUE,TubeLoading!$F$29,"conc")</f>
        <v>2390-conc</v>
      </c>
      <c r="E1" s="100">
        <f>TubeLoading!F30</f>
        <v>2387</v>
      </c>
      <c r="F1" s="102" t="str">
        <f>_xlfn.TEXTJOIN("-",TRUE,TubeLoading!$F$30,"density")</f>
        <v>2387-density</v>
      </c>
      <c r="G1" s="102" t="str">
        <f>_xlfn.TEXTJOIN("-",TRUE,TubeLoading!$F$30,"conc")</f>
        <v>2387-conc</v>
      </c>
      <c r="H1" s="100">
        <f>TubeLoading!F31</f>
        <v>2451</v>
      </c>
      <c r="I1" s="102" t="str">
        <f>_xlfn.TEXTJOIN("-",TRUE,TubeLoading!$F$31,"density")</f>
        <v>2451-density</v>
      </c>
      <c r="J1" s="102" t="str">
        <f>_xlfn.TEXTJOIN("-",TRUE,TubeLoading!$F$31,"conc")</f>
        <v>2451-conc</v>
      </c>
      <c r="K1" s="100">
        <f>TubeLoading!F32</f>
        <v>2385</v>
      </c>
      <c r="L1" s="102" t="str">
        <f>_xlfn.TEXTJOIN("-",TRUE,TubeLoading!$F$32,"density")</f>
        <v>2385-density</v>
      </c>
      <c r="M1" s="102" t="str">
        <f>_xlfn.TEXTJOIN("-",TRUE,TubeLoading!$F$32,"conc")</f>
        <v>2385-conc</v>
      </c>
      <c r="N1" s="101">
        <f>TubeLoading!F33</f>
        <v>2456</v>
      </c>
      <c r="O1" s="102" t="str">
        <f>_xlfn.TEXTJOIN("-",TRUE,TubeLoading!$F$33,"density")</f>
        <v>2456-density</v>
      </c>
      <c r="P1" s="102" t="str">
        <f>_xlfn.TEXTJOIN("-",TRUE,TubeLoading!$F$33,"conc")</f>
        <v>2456-conc</v>
      </c>
      <c r="Q1" s="101">
        <f>TubeLoading!F36</f>
        <v>2455</v>
      </c>
      <c r="R1" s="102" t="str">
        <f>_xlfn.TEXTJOIN("-",TRUE,TubeLoading!$F$36,"density")</f>
        <v>2455-density</v>
      </c>
      <c r="S1" s="102" t="str">
        <f>_xlfn.TEXTJOIN("-",TRUE,TubeLoading!$F$36,"conc")</f>
        <v>2455-conc</v>
      </c>
      <c r="T1" s="101">
        <f>TubeLoading!F37</f>
        <v>2393</v>
      </c>
      <c r="U1" s="102" t="str">
        <f>_xlfn.TEXTJOIN("-",TRUE,TubeLoading!$F$37,"density")</f>
        <v>2393-density</v>
      </c>
      <c r="V1" s="102" t="str">
        <f>_xlfn.TEXTJOIN("-",TRUE,TubeLoading!$F$37,"conc")</f>
        <v>2393-conc</v>
      </c>
      <c r="W1" s="101">
        <f>TubeLoading!F38</f>
        <v>4011</v>
      </c>
      <c r="X1" s="102" t="str">
        <f>_xlfn.TEXTJOIN("-",TRUE,TubeLoading!$F$38,"density")</f>
        <v>4011-density</v>
      </c>
      <c r="Y1" s="102" t="str">
        <f>_xlfn.TEXTJOIN("-",TRUE,TubeLoading!$F$38,"conc")</f>
        <v>4011-conc</v>
      </c>
      <c r="Z1" s="101">
        <f>TubeLoading!F39</f>
        <v>3961</v>
      </c>
      <c r="AA1" s="102" t="str">
        <f>_xlfn.TEXTJOIN("-",TRUE,TubeLoading!$F$39,"density")</f>
        <v>3961-density</v>
      </c>
      <c r="AB1" s="102" t="str">
        <f>_xlfn.TEXTJOIN("-",TRUE,TubeLoading!$F$39,"conc")</f>
        <v>3961-conc</v>
      </c>
      <c r="AC1" s="101">
        <f>TubeLoading!F40</f>
        <v>3971</v>
      </c>
      <c r="AD1" s="102" t="str">
        <f>_xlfn.TEXTJOIN("-",TRUE,TubeLoading!$F$40,"density")</f>
        <v>3971-density</v>
      </c>
      <c r="AE1" s="102" t="str">
        <f>_xlfn.TEXTJOIN("-",TRUE,TubeLoading!$F$40,"conc")</f>
        <v>3971-conc</v>
      </c>
    </row>
    <row r="2" spans="1:31">
      <c r="A2" s="62" t="s">
        <v>185</v>
      </c>
      <c r="B2" s="117" t="s">
        <v>169</v>
      </c>
      <c r="C2" s="118"/>
      <c r="D2" s="119"/>
      <c r="E2" s="117" t="s">
        <v>170</v>
      </c>
      <c r="F2" s="118"/>
      <c r="G2" s="119"/>
      <c r="H2" s="117" t="s">
        <v>171</v>
      </c>
      <c r="I2" s="118"/>
      <c r="J2" s="119"/>
      <c r="K2" s="117" t="s">
        <v>172</v>
      </c>
      <c r="L2" s="118"/>
      <c r="M2" s="119"/>
      <c r="N2" s="114" t="s">
        <v>174</v>
      </c>
      <c r="O2" s="115"/>
      <c r="P2" s="116"/>
      <c r="Q2" s="114" t="s">
        <v>175</v>
      </c>
      <c r="R2" s="115"/>
      <c r="S2" s="116"/>
      <c r="T2" s="114" t="s">
        <v>201</v>
      </c>
      <c r="U2" s="115"/>
      <c r="V2" s="116"/>
      <c r="W2" s="114" t="s">
        <v>202</v>
      </c>
      <c r="X2" s="115"/>
      <c r="Y2" s="116"/>
      <c r="Z2" s="114" t="s">
        <v>203</v>
      </c>
      <c r="AA2" s="115"/>
      <c r="AB2" s="116"/>
      <c r="AC2" s="114" t="s">
        <v>8</v>
      </c>
      <c r="AD2" s="115"/>
      <c r="AE2" s="116"/>
    </row>
    <row r="3" spans="1:31">
      <c r="A3" s="62" t="s">
        <v>168</v>
      </c>
      <c r="B3" s="63" t="s">
        <v>186</v>
      </c>
      <c r="C3" s="64" t="s">
        <v>187</v>
      </c>
      <c r="D3" s="65" t="s">
        <v>173</v>
      </c>
      <c r="E3" s="63" t="s">
        <v>186</v>
      </c>
      <c r="F3" s="64" t="s">
        <v>187</v>
      </c>
      <c r="G3" s="65" t="s">
        <v>173</v>
      </c>
      <c r="H3" s="63" t="s">
        <v>186</v>
      </c>
      <c r="I3" s="64" t="s">
        <v>187</v>
      </c>
      <c r="J3" s="65" t="s">
        <v>173</v>
      </c>
      <c r="K3" s="63" t="s">
        <v>186</v>
      </c>
      <c r="L3" s="64" t="s">
        <v>187</v>
      </c>
      <c r="M3" s="65" t="s">
        <v>173</v>
      </c>
      <c r="N3" s="84" t="s">
        <v>186</v>
      </c>
      <c r="O3" s="85" t="s">
        <v>187</v>
      </c>
      <c r="P3" s="86" t="s">
        <v>173</v>
      </c>
      <c r="Q3" s="84" t="s">
        <v>186</v>
      </c>
      <c r="R3" s="85" t="s">
        <v>187</v>
      </c>
      <c r="S3" s="86" t="s">
        <v>173</v>
      </c>
      <c r="T3" s="84" t="s">
        <v>186</v>
      </c>
      <c r="U3" s="85" t="s">
        <v>187</v>
      </c>
      <c r="V3" s="86" t="s">
        <v>173</v>
      </c>
      <c r="W3" s="84" t="s">
        <v>186</v>
      </c>
      <c r="X3" s="85" t="s">
        <v>187</v>
      </c>
      <c r="Y3" s="86" t="s">
        <v>173</v>
      </c>
      <c r="Z3" s="84" t="s">
        <v>186</v>
      </c>
      <c r="AA3" s="85" t="s">
        <v>187</v>
      </c>
      <c r="AB3" s="86" t="s">
        <v>173</v>
      </c>
      <c r="AC3" s="84" t="s">
        <v>186</v>
      </c>
      <c r="AD3" s="85" t="s">
        <v>187</v>
      </c>
      <c r="AE3" s="86" t="s">
        <v>173</v>
      </c>
    </row>
    <row r="4" spans="1:31">
      <c r="A4" s="56">
        <v>1</v>
      </c>
      <c r="B4" s="69" t="str">
        <f>'Tube A'!G2</f>
        <v>A1</v>
      </c>
      <c r="C4" s="70">
        <f>'Tube A'!F2</f>
        <v>1.7730906110000006</v>
      </c>
      <c r="D4" s="71">
        <v>-2.7854598010680881E-2</v>
      </c>
      <c r="E4" s="69" t="str">
        <f>'Tube B'!G2</f>
        <v>G3</v>
      </c>
      <c r="F4" s="70">
        <f>'Tube B'!F2</f>
        <v>1.7674902160000006</v>
      </c>
      <c r="G4" s="71">
        <v>-3.5963463669387095E-2</v>
      </c>
      <c r="H4" s="69" t="str">
        <f>'Tube C'!G2</f>
        <v>D6</v>
      </c>
      <c r="I4" s="70">
        <f>'Tube C'!F2</f>
        <v>1.7642665740000005</v>
      </c>
      <c r="J4" s="71">
        <v>-2.004409974746232E-2</v>
      </c>
      <c r="K4" s="69" t="str">
        <f>'Tube D'!G2</f>
        <v>C9</v>
      </c>
      <c r="L4" s="70">
        <f>'Tube D'!F2</f>
        <v>1.7562894260000004</v>
      </c>
      <c r="M4" s="71">
        <v>-3.0192831121782709E-2</v>
      </c>
      <c r="N4" s="69" t="str">
        <f>'Tube E'!G2</f>
        <v>A1</v>
      </c>
      <c r="O4" s="70">
        <f>'Tube E'!F2</f>
        <v>1.7679819580000018</v>
      </c>
      <c r="P4" s="71">
        <v>9.1486610530967984E-3</v>
      </c>
      <c r="Q4" s="69" t="str">
        <f>'Tube H'!G2</f>
        <v>D6</v>
      </c>
      <c r="R4" s="70">
        <f>'Tube H'!F2</f>
        <v>1.7632830899999998</v>
      </c>
      <c r="S4" s="71">
        <v>2.905498938603639E-2</v>
      </c>
      <c r="T4" s="69" t="str">
        <f>'Tube I'!G2</f>
        <v>A1</v>
      </c>
      <c r="U4" s="70">
        <f>'Tube I'!F2</f>
        <v>1.7686102950000002</v>
      </c>
      <c r="V4" s="71">
        <v>-1.5875311812738113E-2</v>
      </c>
      <c r="W4" s="69" t="str">
        <f>'Tube J'!G2</f>
        <v>G3</v>
      </c>
      <c r="X4" s="70">
        <f>'Tube J'!F2</f>
        <v>1.7632011330000008</v>
      </c>
      <c r="Y4" s="71">
        <v>-2.1138511569432288E-2</v>
      </c>
      <c r="Z4" s="69" t="str">
        <f>'Tube K'!G2</f>
        <v>D6</v>
      </c>
      <c r="AA4" s="70">
        <f>'Tube K'!F2</f>
        <v>1.7639660650000017</v>
      </c>
      <c r="AB4" s="71">
        <v>-1.2039742015765744E-2</v>
      </c>
      <c r="AC4" s="69" t="str">
        <f>'Tube L'!G2</f>
        <v>C9</v>
      </c>
      <c r="AD4" s="70">
        <f>'Tube L'!F2</f>
        <v>1.7570816770000004</v>
      </c>
      <c r="AE4" s="71">
        <v>-1.6001992675347024E-2</v>
      </c>
    </row>
    <row r="5" spans="1:31">
      <c r="A5" s="56">
        <v>2</v>
      </c>
      <c r="B5" s="72" t="str">
        <f>'Tube A'!G3</f>
        <v>B1</v>
      </c>
      <c r="C5" s="73">
        <f>'Tube A'!F3</f>
        <v>1.7689108040000008</v>
      </c>
      <c r="D5" s="74">
        <v>-1.3790981375329109E-2</v>
      </c>
      <c r="E5" s="72" t="str">
        <f>'Tube B'!G3</f>
        <v>H3</v>
      </c>
      <c r="F5" s="73">
        <f>'Tube B'!F3</f>
        <v>1.7665886890000024</v>
      </c>
      <c r="G5" s="74">
        <v>-3.0607250505464517E-2</v>
      </c>
      <c r="H5" s="72" t="str">
        <f>'Tube C'!G3</f>
        <v>C6</v>
      </c>
      <c r="I5" s="73">
        <f>'Tube C'!F3</f>
        <v>1.7642665740000005</v>
      </c>
      <c r="J5" s="74">
        <v>-3.6088330542542409E-3</v>
      </c>
      <c r="K5" s="72" t="str">
        <f>'Tube D'!G3</f>
        <v>D9</v>
      </c>
      <c r="L5" s="73">
        <f>'Tube D'!F3</f>
        <v>1.7617532259999997</v>
      </c>
      <c r="M5" s="74">
        <v>-1.6210102930408768E-2</v>
      </c>
      <c r="N5" s="72" t="str">
        <f>'Tube E'!G3</f>
        <v>B1</v>
      </c>
      <c r="O5" s="73">
        <f>'Tube E'!F3</f>
        <v>1.7636109179999995</v>
      </c>
      <c r="P5" s="74">
        <v>7.5734098152745927E-2</v>
      </c>
      <c r="Q5" s="72" t="str">
        <f>'Tube H'!G3</f>
        <v>C6</v>
      </c>
      <c r="R5" s="73">
        <f>'Tube H'!F3</f>
        <v>1.7632830899999998</v>
      </c>
      <c r="S5" s="74">
        <v>5.9589634866276997E-2</v>
      </c>
      <c r="T5" s="72" t="str">
        <f>'Tube I'!G3</f>
        <v>B1</v>
      </c>
      <c r="U5" s="73">
        <f>'Tube I'!F3</f>
        <v>1.7644304880000004</v>
      </c>
      <c r="V5" s="74">
        <v>-5.5322348449455038E-3</v>
      </c>
      <c r="W5" s="72" t="str">
        <f>'Tube J'!G3</f>
        <v>H3</v>
      </c>
      <c r="X5" s="73">
        <f>'Tube J'!F3</f>
        <v>1.7653866530000002</v>
      </c>
      <c r="Y5" s="74">
        <v>-2.0569612016964511E-2</v>
      </c>
      <c r="Z5" s="72" t="str">
        <f>'Tube K'!G3</f>
        <v>C6</v>
      </c>
      <c r="AA5" s="73">
        <f>'Tube K'!F3</f>
        <v>1.7628733050000012</v>
      </c>
      <c r="AB5" s="74">
        <v>-1.4778440396800839E-2</v>
      </c>
      <c r="AC5" s="72" t="str">
        <f>'Tube L'!G3</f>
        <v>D9</v>
      </c>
      <c r="AD5" s="73">
        <f>'Tube L'!F3</f>
        <v>1.7605511899999993</v>
      </c>
      <c r="AE5" s="74">
        <v>-1.6756168791895228E-2</v>
      </c>
    </row>
    <row r="6" spans="1:31">
      <c r="A6" s="56">
        <v>3</v>
      </c>
      <c r="B6" s="72" t="str">
        <f>'Tube A'!G4</f>
        <v>C1</v>
      </c>
      <c r="C6" s="73">
        <f>'Tube A'!F4</f>
        <v>1.764539764000002</v>
      </c>
      <c r="D6" s="74">
        <v>-1.2944873594646069E-2</v>
      </c>
      <c r="E6" s="72" t="str">
        <f>'Tube B'!G4</f>
        <v>H4</v>
      </c>
      <c r="F6" s="73">
        <f>'Tube B'!F4</f>
        <v>1.7633104089999989</v>
      </c>
      <c r="G6" s="74">
        <v>-3.4233576889063512E-2</v>
      </c>
      <c r="H6" s="72" t="str">
        <f>'Tube C'!G4</f>
        <v>B6</v>
      </c>
      <c r="I6" s="73">
        <f>'Tube C'!F4</f>
        <v>1.7609882940000006</v>
      </c>
      <c r="J6" s="74">
        <v>0.15223740702629843</v>
      </c>
      <c r="K6" s="72" t="str">
        <f>'Tube D'!G4</f>
        <v>E9</v>
      </c>
      <c r="L6" s="73">
        <f>'Tube D'!F4</f>
        <v>1.7595677060000003</v>
      </c>
      <c r="M6" s="74">
        <v>-3.059627209590841E-2</v>
      </c>
      <c r="N6" s="72" t="str">
        <f>'Tube E'!G4</f>
        <v>C1</v>
      </c>
      <c r="O6" s="73">
        <f>'Tube E'!F4</f>
        <v>1.7581471180000001</v>
      </c>
      <c r="P6" s="74">
        <v>0.19575643162256351</v>
      </c>
      <c r="Q6" s="72" t="str">
        <f>'Tube H'!G4</f>
        <v>B6</v>
      </c>
      <c r="R6" s="73">
        <f>'Tube H'!F4</f>
        <v>1.7589120500000011</v>
      </c>
      <c r="S6" s="74">
        <v>0.23347718432783324</v>
      </c>
      <c r="T6" s="72" t="str">
        <f>'Tube I'!G4</f>
        <v>C1</v>
      </c>
      <c r="U6" s="73">
        <f>'Tube I'!F4</f>
        <v>1.7611522080000004</v>
      </c>
      <c r="V6" s="74">
        <v>-9.3348868589453998E-3</v>
      </c>
      <c r="W6" s="72" t="str">
        <f>'Tube J'!G4</f>
        <v>H4</v>
      </c>
      <c r="X6" s="73">
        <f>'Tube J'!F4</f>
        <v>1.762108373000002</v>
      </c>
      <c r="Y6" s="74">
        <v>-1.6625030761235889E-2</v>
      </c>
      <c r="Z6" s="72" t="str">
        <f>'Tube K'!G4</f>
        <v>B6</v>
      </c>
      <c r="AA6" s="73">
        <f>'Tube K'!F4</f>
        <v>1.7585022649999988</v>
      </c>
      <c r="AB6" s="74">
        <v>-7.3877096843382936E-3</v>
      </c>
      <c r="AC6" s="72" t="str">
        <f>'Tube L'!G4</f>
        <v>E9</v>
      </c>
      <c r="AD6" s="73">
        <f>'Tube L'!F4</f>
        <v>1.7572729099999993</v>
      </c>
      <c r="AE6" s="74">
        <v>-1.4184478959075921E-2</v>
      </c>
    </row>
    <row r="7" spans="1:31">
      <c r="A7" s="56">
        <v>4</v>
      </c>
      <c r="B7" s="72" t="str">
        <f>'Tube A'!G5</f>
        <v>D1</v>
      </c>
      <c r="C7" s="73">
        <f>'Tube A'!F5</f>
        <v>1.7590759639999991</v>
      </c>
      <c r="D7" s="74">
        <v>7.3743945609462611E-3</v>
      </c>
      <c r="E7" s="72" t="str">
        <f>'Tube B'!G5</f>
        <v>G4</v>
      </c>
      <c r="F7" s="73">
        <f>'Tube B'!F5</f>
        <v>1.7578466089999996</v>
      </c>
      <c r="G7" s="74">
        <v>9.7480072925003082E-3</v>
      </c>
      <c r="H7" s="72" t="str">
        <f>'Tube C'!G5</f>
        <v>A6</v>
      </c>
      <c r="I7" s="73">
        <f>'Tube C'!F5</f>
        <v>1.7555244940000012</v>
      </c>
      <c r="J7" s="74">
        <v>0.30075436978878572</v>
      </c>
      <c r="K7" s="72" t="str">
        <f>'Tube D'!G5</f>
        <v>F9</v>
      </c>
      <c r="L7" s="73">
        <f>'Tube D'!F5</f>
        <v>1.754103906000001</v>
      </c>
      <c r="M7" s="74">
        <v>4.623284608137098E-2</v>
      </c>
      <c r="N7" s="72" t="str">
        <f>'Tube E'!G5</f>
        <v>D1</v>
      </c>
      <c r="O7" s="73">
        <f>'Tube E'!F5</f>
        <v>1.7537760780000013</v>
      </c>
      <c r="P7" s="74">
        <v>0.42104079431953023</v>
      </c>
      <c r="Q7" s="72" t="str">
        <f>'Tube H'!G5</f>
        <v>A6</v>
      </c>
      <c r="R7" s="73">
        <f>'Tube H'!F5</f>
        <v>1.7534482500000017</v>
      </c>
      <c r="S7" s="74">
        <v>0.45256729996706219</v>
      </c>
      <c r="T7" s="72" t="str">
        <f>'Tube I'!G5</f>
        <v>D1</v>
      </c>
      <c r="U7" s="73">
        <f>'Tube I'!F5</f>
        <v>1.7556884079999993</v>
      </c>
      <c r="V7" s="74">
        <v>2.5323160189743597E-2</v>
      </c>
      <c r="W7" s="72" t="str">
        <f>'Tube J'!G5</f>
        <v>G4</v>
      </c>
      <c r="X7" s="73">
        <f>'Tube J'!F5</f>
        <v>1.7577373329999997</v>
      </c>
      <c r="Y7" s="74">
        <v>8.1841338813130771E-2</v>
      </c>
      <c r="Z7" s="72" t="str">
        <f>'Tube K'!G5</f>
        <v>A6</v>
      </c>
      <c r="AA7" s="73">
        <f>'Tube K'!F5</f>
        <v>1.7543224580000008</v>
      </c>
      <c r="AB7" s="74">
        <v>1.4903457836316088E-2</v>
      </c>
      <c r="AC7" s="72" t="str">
        <f>'Tube L'!G5</f>
        <v>F9</v>
      </c>
      <c r="AD7" s="73">
        <f>'Tube L'!F5</f>
        <v>1.7529018700000005</v>
      </c>
      <c r="AE7" s="74">
        <v>0.10096181172309172</v>
      </c>
    </row>
    <row r="8" spans="1:31">
      <c r="A8" s="56">
        <v>5</v>
      </c>
      <c r="B8" s="72" t="str">
        <f>'Tube A'!G6</f>
        <v>E1</v>
      </c>
      <c r="C8" s="73">
        <f>'Tube A'!F6</f>
        <v>1.7530384649999995</v>
      </c>
      <c r="D8" s="74">
        <v>0.20272185967900713</v>
      </c>
      <c r="E8" s="72" t="str">
        <f>'Tube B'!G6</f>
        <v>F4</v>
      </c>
      <c r="F8" s="73">
        <f>'Tube B'!F6</f>
        <v>1.7523828090000002</v>
      </c>
      <c r="G8" s="74">
        <v>0.54242940928754635</v>
      </c>
      <c r="H8" s="72" t="str">
        <f>'Tube C'!G6</f>
        <v>A7</v>
      </c>
      <c r="I8" s="73">
        <f>'Tube C'!F6</f>
        <v>1.7513446870000013</v>
      </c>
      <c r="J8" s="74">
        <v>0.61177638300476289</v>
      </c>
      <c r="K8" s="72" t="str">
        <f>'Tube D'!G6</f>
        <v>G9</v>
      </c>
      <c r="L8" s="73">
        <f>'Tube D'!F6</f>
        <v>1.7497328660000022</v>
      </c>
      <c r="M8" s="74">
        <v>0.39806648058484995</v>
      </c>
      <c r="N8" s="72" t="str">
        <f>'Tube E'!G6</f>
        <v>E1</v>
      </c>
      <c r="O8" s="73">
        <f>'Tube E'!F6</f>
        <v>1.7494050380000026</v>
      </c>
      <c r="P8" s="74">
        <v>0.69501254970200066</v>
      </c>
      <c r="Q8" s="72" t="str">
        <f>'Tube H'!G6</f>
        <v>A7</v>
      </c>
      <c r="R8" s="73">
        <f>'Tube H'!F6</f>
        <v>1.7490772100000029</v>
      </c>
      <c r="S8" s="74">
        <v>0.74176775938936368</v>
      </c>
      <c r="T8" s="72" t="str">
        <f>'Tube I'!G6</f>
        <v>E1</v>
      </c>
      <c r="U8" s="73">
        <f>'Tube I'!F6</f>
        <v>1.7491318479999993</v>
      </c>
      <c r="V8" s="74">
        <v>0.24234675165253658</v>
      </c>
      <c r="W8" s="72" t="str">
        <f>'Tube J'!G6</f>
        <v>F4</v>
      </c>
      <c r="X8" s="73">
        <f>'Tube J'!F6</f>
        <v>1.7524647659999992</v>
      </c>
      <c r="Y8" s="74">
        <v>0.5264668276115636</v>
      </c>
      <c r="Z8" s="72" t="str">
        <f>'Tube K'!G6</f>
        <v>A7</v>
      </c>
      <c r="AA8" s="73">
        <f>'Tube K'!F6</f>
        <v>1.7488586580000014</v>
      </c>
      <c r="AB8" s="74">
        <v>0.22768552147128809</v>
      </c>
      <c r="AC8" s="72" t="str">
        <f>'Tube L'!G6</f>
        <v>G9</v>
      </c>
      <c r="AD8" s="73">
        <f>'Tube L'!F6</f>
        <v>1.7485308300000018</v>
      </c>
      <c r="AE8" s="74">
        <v>0.65854998372586859</v>
      </c>
    </row>
    <row r="9" spans="1:31">
      <c r="A9" s="56">
        <v>6</v>
      </c>
      <c r="B9" s="72" t="str">
        <f>'Tube A'!G7</f>
        <v>F1</v>
      </c>
      <c r="C9" s="73">
        <f>'Tube A'!F7</f>
        <v>1.7450613170000011</v>
      </c>
      <c r="D9" s="74">
        <v>0.46278033262479551</v>
      </c>
      <c r="E9" s="72" t="str">
        <f>'Tube B'!G7</f>
        <v>E4</v>
      </c>
      <c r="F9" s="73">
        <f>'Tube B'!F7</f>
        <v>1.7458262490000021</v>
      </c>
      <c r="G9" s="74">
        <v>1.7179214667609586</v>
      </c>
      <c r="H9" s="72" t="str">
        <f>'Tube C'!G7</f>
        <v>B7</v>
      </c>
      <c r="I9" s="73">
        <f>'Tube C'!F7</f>
        <v>1.7447881270000014</v>
      </c>
      <c r="J9" s="74">
        <v>1.6152771152018337</v>
      </c>
      <c r="K9" s="72" t="str">
        <f>'Tube D'!G7</f>
        <v>H9</v>
      </c>
      <c r="L9" s="73">
        <f>'Tube D'!F7</f>
        <v>1.7433675389999994</v>
      </c>
      <c r="M9" s="74">
        <v>0.72188248978165748</v>
      </c>
      <c r="N9" s="72" t="str">
        <f>'Tube E'!G7</f>
        <v>F1</v>
      </c>
      <c r="O9" s="73">
        <f>'Tube E'!F7</f>
        <v>1.7428484780000009</v>
      </c>
      <c r="P9" s="74">
        <v>1.6645075768239135</v>
      </c>
      <c r="Q9" s="72" t="str">
        <f>'Tube H'!G7</f>
        <v>B7</v>
      </c>
      <c r="R9" s="73">
        <f>'Tube H'!F7</f>
        <v>1.74361341</v>
      </c>
      <c r="S9" s="75">
        <v>1.2990035108650722</v>
      </c>
      <c r="T9" s="72" t="str">
        <f>'Tube I'!G7</f>
        <v>F1</v>
      </c>
      <c r="U9" s="73">
        <f>'Tube I'!F7</f>
        <v>1.7425752880000012</v>
      </c>
      <c r="V9" s="74">
        <v>0.81356441484717801</v>
      </c>
      <c r="W9" s="72" t="str">
        <f>'Tube J'!G7</f>
        <v>E4</v>
      </c>
      <c r="X9" s="73">
        <f>'Tube J'!F7</f>
        <v>1.7448154460000005</v>
      </c>
      <c r="Y9" s="74">
        <v>0.81965587591547173</v>
      </c>
      <c r="Z9" s="72" t="str">
        <f>'Tube K'!G7</f>
        <v>B7</v>
      </c>
      <c r="AA9" s="73">
        <f>'Tube K'!F7</f>
        <v>1.7424933310000021</v>
      </c>
      <c r="AB9" s="74">
        <v>0.63657049547642564</v>
      </c>
      <c r="AC9" s="72" t="str">
        <f>'Tube L'!G7</f>
        <v>H9</v>
      </c>
      <c r="AD9" s="73">
        <f>'Tube L'!F7</f>
        <v>1.7419742700000018</v>
      </c>
      <c r="AE9" s="74">
        <v>1.6483345446761193</v>
      </c>
    </row>
    <row r="10" spans="1:31">
      <c r="A10" s="56">
        <v>7</v>
      </c>
      <c r="B10" s="72" t="str">
        <f>'Tube A'!G8</f>
        <v>G1</v>
      </c>
      <c r="C10" s="73">
        <f>'Tube A'!F8</f>
        <v>1.739597517</v>
      </c>
      <c r="D10" s="74">
        <v>0.93146753943102567</v>
      </c>
      <c r="E10" s="72" t="str">
        <f>'Tube B'!G8</f>
        <v>D4</v>
      </c>
      <c r="F10" s="73">
        <f>'Tube B'!F8</f>
        <v>1.7394609219999992</v>
      </c>
      <c r="G10" s="74">
        <v>1.8683041627938028</v>
      </c>
      <c r="H10" s="72" t="str">
        <f>'Tube C'!G8</f>
        <v>C7</v>
      </c>
      <c r="I10" s="73">
        <f>'Tube C'!F8</f>
        <v>1.7382315669999997</v>
      </c>
      <c r="J10" s="74">
        <v>2.6241384807185324</v>
      </c>
      <c r="K10" s="72" t="str">
        <f>'Tube D'!G8</f>
        <v>H10</v>
      </c>
      <c r="L10" s="73">
        <f>'Tube D'!F8</f>
        <v>1.7389964990000006</v>
      </c>
      <c r="M10" s="75">
        <v>1.1915111313309925</v>
      </c>
      <c r="N10" s="72" t="str">
        <f>'Tube E'!G8</f>
        <v>G1</v>
      </c>
      <c r="O10" s="73">
        <f>'Tube E'!F8</f>
        <v>1.7373846780000015</v>
      </c>
      <c r="P10" s="74">
        <v>2.5030805973831645</v>
      </c>
      <c r="Q10" s="72" t="str">
        <f>'Tube H'!G8</f>
        <v>C7</v>
      </c>
      <c r="R10" s="73">
        <f>'Tube H'!F8</f>
        <v>1.7370568500000019</v>
      </c>
      <c r="S10" s="75">
        <v>2.5623640438789459</v>
      </c>
      <c r="T10" s="72" t="str">
        <f>'Tube I'!G8</f>
        <v>G1</v>
      </c>
      <c r="U10" s="73">
        <f>'Tube I'!F8</f>
        <v>1.7360187279999995</v>
      </c>
      <c r="V10" s="74">
        <v>2.1945181231327218</v>
      </c>
      <c r="W10" s="72" t="str">
        <f>'Tube J'!G8</f>
        <v>D4</v>
      </c>
      <c r="X10" s="73">
        <f>'Tube J'!F8</f>
        <v>1.7382588859999988</v>
      </c>
      <c r="Y10" s="74">
        <v>1.6499994258529203</v>
      </c>
      <c r="Z10" s="72" t="str">
        <f>'Tube K'!G8</f>
        <v>C7</v>
      </c>
      <c r="AA10" s="73">
        <f>'Tube K'!F8</f>
        <v>1.7359367710000004</v>
      </c>
      <c r="AB10" s="74">
        <v>1.2062713156944043</v>
      </c>
      <c r="AC10" s="72" t="str">
        <f>'Tube L'!G8</f>
        <v>H10</v>
      </c>
      <c r="AD10" s="73">
        <f>'Tube L'!F8</f>
        <v>1.7354177100000001</v>
      </c>
      <c r="AE10" s="75">
        <v>2.3719970920285056</v>
      </c>
    </row>
    <row r="11" spans="1:31">
      <c r="A11" s="56">
        <v>8</v>
      </c>
      <c r="B11" s="72" t="str">
        <f>'Tube A'!G9</f>
        <v>H1</v>
      </c>
      <c r="C11" s="73">
        <f>'Tube A'!F9</f>
        <v>1.733040957</v>
      </c>
      <c r="D11" s="74">
        <v>2.4095511449928284</v>
      </c>
      <c r="E11" s="72" t="str">
        <f>'Tube B'!G9</f>
        <v>C4</v>
      </c>
      <c r="F11" s="73">
        <f>'Tube B'!F9</f>
        <v>1.7350898820000005</v>
      </c>
      <c r="G11" s="74">
        <v>2.630006446990317</v>
      </c>
      <c r="H11" s="72" t="str">
        <f>'Tube C'!G9</f>
        <v>D7</v>
      </c>
      <c r="I11" s="73">
        <f>'Tube C'!F9</f>
        <v>1.7327677670000003</v>
      </c>
      <c r="J11" s="74">
        <v>4.0265672080861856</v>
      </c>
      <c r="K11" s="72" t="str">
        <f>'Tube D'!G9</f>
        <v>G10</v>
      </c>
      <c r="L11" s="73">
        <f>'Tube D'!F9</f>
        <v>1.7324399390000007</v>
      </c>
      <c r="M11" s="75">
        <v>2.6966398839588464</v>
      </c>
      <c r="N11" s="72" t="str">
        <f>'Tube E'!G9</f>
        <v>H1</v>
      </c>
      <c r="O11" s="73">
        <f>'Tube E'!F9</f>
        <v>1.7319208780000022</v>
      </c>
      <c r="P11" s="74">
        <v>4.0639748532855622</v>
      </c>
      <c r="Q11" s="72" t="str">
        <f>'Tube H'!G9</f>
        <v>D7</v>
      </c>
      <c r="R11" s="73">
        <f>'Tube H'!F9</f>
        <v>1.7305002900000019</v>
      </c>
      <c r="S11" s="75">
        <v>6.0680057755967374</v>
      </c>
      <c r="T11" s="72" t="str">
        <f>'Tube I'!G9</f>
        <v>H1</v>
      </c>
      <c r="U11" s="73">
        <f>'Tube I'!F9</f>
        <v>1.7296534010000002</v>
      </c>
      <c r="V11" s="74">
        <v>5.3439857912842159</v>
      </c>
      <c r="W11" s="72" t="str">
        <f>'Tube J'!G9</f>
        <v>C4</v>
      </c>
      <c r="X11" s="73">
        <f>'Tube J'!F9</f>
        <v>1.7317023260000006</v>
      </c>
      <c r="Y11" s="74">
        <v>4.372859317260688</v>
      </c>
      <c r="Z11" s="72" t="str">
        <f>'Tube K'!G9</f>
        <v>D7</v>
      </c>
      <c r="AA11" s="73">
        <f>'Tube K'!F9</f>
        <v>1.7293802110000005</v>
      </c>
      <c r="AB11" s="74">
        <v>4.1957328179308542</v>
      </c>
      <c r="AC11" s="72" t="str">
        <f>'Tube L'!G9</f>
        <v>G10</v>
      </c>
      <c r="AD11" s="73">
        <f>'Tube L'!F9</f>
        <v>1.7299539100000008</v>
      </c>
      <c r="AE11" s="75">
        <v>5.423683657864423</v>
      </c>
    </row>
    <row r="12" spans="1:31">
      <c r="A12" s="56">
        <v>9</v>
      </c>
      <c r="B12" s="72" t="str">
        <f>'Tube A'!G10</f>
        <v>H2</v>
      </c>
      <c r="C12" s="73">
        <f>'Tube A'!F10</f>
        <v>1.7275771570000007</v>
      </c>
      <c r="D12" s="74">
        <v>8.9600914095180126</v>
      </c>
      <c r="E12" s="72" t="str">
        <f>'Tube B'!G10</f>
        <v>B4</v>
      </c>
      <c r="F12" s="73">
        <f>'Tube B'!F10</f>
        <v>1.7276317950000006</v>
      </c>
      <c r="G12" s="74">
        <v>6.9143930591387219</v>
      </c>
      <c r="H12" s="72" t="str">
        <f>'Tube C'!G10</f>
        <v>E7</v>
      </c>
      <c r="I12" s="73">
        <f>'Tube C'!F10</f>
        <v>1.7262112070000022</v>
      </c>
      <c r="J12" s="74">
        <v>11.140636640556606</v>
      </c>
      <c r="K12" s="72" t="str">
        <f>'Tube D'!G10</f>
        <v>F10</v>
      </c>
      <c r="L12" s="73">
        <f>'Tube D'!F10</f>
        <v>1.7269761390000014</v>
      </c>
      <c r="M12" s="75">
        <v>8.1226281798356599</v>
      </c>
      <c r="N12" s="72" t="str">
        <f>'Tube E'!G10</f>
        <v>H2</v>
      </c>
      <c r="O12" s="73">
        <f>'Tube E'!F10</f>
        <v>1.7231787980000028</v>
      </c>
      <c r="P12" s="74">
        <v>9.9990495765623759</v>
      </c>
      <c r="Q12" s="72" t="str">
        <f>'Tube H'!G10</f>
        <v>E7</v>
      </c>
      <c r="R12" s="73">
        <f>'Tube H'!F10</f>
        <v>1.7250364900000026</v>
      </c>
      <c r="S12" s="75">
        <v>14.782933207660124</v>
      </c>
      <c r="T12" s="72" t="str">
        <f>'Tube I'!G10</f>
        <v>H2</v>
      </c>
      <c r="U12" s="73">
        <f>'Tube I'!F10</f>
        <v>1.7252823609999997</v>
      </c>
      <c r="V12" s="74">
        <v>14.14744880031283</v>
      </c>
      <c r="W12" s="72" t="str">
        <f>'Tube J'!G10</f>
        <v>B4</v>
      </c>
      <c r="X12" s="73">
        <f>'Tube J'!F10</f>
        <v>1.7262385260000013</v>
      </c>
      <c r="Y12" s="74">
        <v>12.542814974705843</v>
      </c>
      <c r="Z12" s="72" t="str">
        <f>'Tube K'!G10</f>
        <v>E7</v>
      </c>
      <c r="AA12" s="73">
        <f>'Tube K'!F10</f>
        <v>1.7239164110000011</v>
      </c>
      <c r="AB12" s="74">
        <v>14.58436026808856</v>
      </c>
      <c r="AC12" s="72" t="str">
        <f>'Tube L'!G10</f>
        <v>F10</v>
      </c>
      <c r="AD12" s="73">
        <f>'Tube L'!F10</f>
        <v>1.7244901100000014</v>
      </c>
      <c r="AE12" s="75">
        <v>12.539453417711259</v>
      </c>
    </row>
    <row r="13" spans="1:31">
      <c r="A13" s="56">
        <v>10</v>
      </c>
      <c r="B13" s="72" t="str">
        <f>'Tube A'!G11</f>
        <v>G2</v>
      </c>
      <c r="C13" s="73">
        <f>'Tube A'!F11</f>
        <v>1.7221133570000013</v>
      </c>
      <c r="D13" s="74">
        <v>19.285179994062407</v>
      </c>
      <c r="E13" s="72" t="str">
        <f>'Tube B'!G11</f>
        <v>A4</v>
      </c>
      <c r="F13" s="73">
        <f>'Tube B'!F11</f>
        <v>1.7221679950000013</v>
      </c>
      <c r="G13" s="74">
        <v>13.690287796968965</v>
      </c>
      <c r="H13" s="72" t="str">
        <f>'Tube C'!G11</f>
        <v>F7</v>
      </c>
      <c r="I13" s="73">
        <f>'Tube C'!F11</f>
        <v>1.7207474069999993</v>
      </c>
      <c r="J13" s="74">
        <v>13.210269415335299</v>
      </c>
      <c r="K13" s="72" t="str">
        <f>'Tube D'!G11</f>
        <v>E10</v>
      </c>
      <c r="L13" s="73">
        <f>'Tube D'!F11</f>
        <v>1.7204195789999996</v>
      </c>
      <c r="M13" s="74">
        <v>11.172060284435362</v>
      </c>
      <c r="N13" s="72" t="str">
        <f>'Tube E'!G11</f>
        <v>G2</v>
      </c>
      <c r="O13" s="73">
        <f>'Tube E'!F11</f>
        <v>1.7220860380000005</v>
      </c>
      <c r="P13" s="75">
        <v>9.0778356322447546</v>
      </c>
      <c r="Q13" s="72" t="str">
        <f>'Tube H'!G11</f>
        <v>F7</v>
      </c>
      <c r="R13" s="73">
        <f>'Tube H'!F11</f>
        <v>1.7164856430000004</v>
      </c>
      <c r="S13" s="75">
        <v>14.790738263537859</v>
      </c>
      <c r="T13" s="72" t="str">
        <f>'Tube I'!G11</f>
        <v>G2</v>
      </c>
      <c r="U13" s="73">
        <f>'Tube I'!F11</f>
        <v>1.7187258010000015</v>
      </c>
      <c r="V13" s="74">
        <v>19.081619651588188</v>
      </c>
      <c r="W13" s="72" t="str">
        <f>'Tube J'!G11</f>
        <v>A4</v>
      </c>
      <c r="X13" s="73">
        <f>'Tube J'!F11</f>
        <v>1.7209659590000008</v>
      </c>
      <c r="Y13" s="74">
        <v>19.799304893024427</v>
      </c>
      <c r="Z13" s="72" t="str">
        <f>'Tube K'!G11</f>
        <v>F7</v>
      </c>
      <c r="AA13" s="73">
        <f>'Tube K'!F11</f>
        <v>1.7173598509999994</v>
      </c>
      <c r="AB13" s="74">
        <v>18.540744367734138</v>
      </c>
      <c r="AC13" s="72" t="str">
        <f>'Tube L'!G11</f>
        <v>E10</v>
      </c>
      <c r="AD13" s="73">
        <f>'Tube L'!F11</f>
        <v>1.7181247830000004</v>
      </c>
      <c r="AE13" s="74">
        <v>16.079082230325614</v>
      </c>
    </row>
    <row r="14" spans="1:31">
      <c r="A14" s="56">
        <v>11</v>
      </c>
      <c r="B14" s="72" t="str">
        <f>'Tube A'!G12</f>
        <v>F2</v>
      </c>
      <c r="C14" s="73">
        <f>'Tube A'!F12</f>
        <v>1.7168407899999991</v>
      </c>
      <c r="D14" s="74">
        <v>14.784061548352874</v>
      </c>
      <c r="E14" s="72" t="str">
        <f>'Tube B'!G12</f>
        <v>A5</v>
      </c>
      <c r="F14" s="73">
        <f>'Tube B'!F12</f>
        <v>1.7167041950000002</v>
      </c>
      <c r="G14" s="74">
        <v>12.033729671155099</v>
      </c>
      <c r="H14" s="72" t="str">
        <f>'Tube C'!G12</f>
        <v>G7</v>
      </c>
      <c r="I14" s="73">
        <f>'Tube C'!F12</f>
        <v>1.7141908470000011</v>
      </c>
      <c r="J14" s="76">
        <v>9.0585316342428133</v>
      </c>
      <c r="K14" s="72" t="str">
        <f>'Tube D'!G12</f>
        <v>D10</v>
      </c>
      <c r="L14" s="77">
        <f>'Tube D'!F12</f>
        <v>1.7138630190000015</v>
      </c>
      <c r="M14" s="76">
        <v>9.305392566959064</v>
      </c>
      <c r="N14" s="72" t="str">
        <f>'Tube E'!G12</f>
        <v>F2</v>
      </c>
      <c r="O14" s="73">
        <f>'Tube E'!F12</f>
        <v>1.714436718</v>
      </c>
      <c r="P14" s="75">
        <v>5.3632256901564537</v>
      </c>
      <c r="Q14" s="72" t="str">
        <f>'Tube H'!G12</f>
        <v>G7</v>
      </c>
      <c r="R14" s="73">
        <f>'Tube H'!F12</f>
        <v>1.717578403000001</v>
      </c>
      <c r="S14" s="75">
        <v>12.548252685975291</v>
      </c>
      <c r="T14" s="72" t="str">
        <f>'Tube I'!G12</f>
        <v>F2</v>
      </c>
      <c r="U14" s="73">
        <f>'Tube I'!F12</f>
        <v>1.7132620009999986</v>
      </c>
      <c r="V14" s="74">
        <v>15.588261263244725</v>
      </c>
      <c r="W14" s="72" t="str">
        <f>'Tube J'!G12</f>
        <v>A5</v>
      </c>
      <c r="X14" s="73">
        <f>'Tube J'!F12</f>
        <v>1.7165949189999985</v>
      </c>
      <c r="Y14" s="74">
        <v>17.741614572561325</v>
      </c>
      <c r="Z14" s="72" t="str">
        <f>'Tube K'!G12</f>
        <v>G7</v>
      </c>
      <c r="AA14" s="73">
        <f>'Tube K'!F12</f>
        <v>1.7118960510000001</v>
      </c>
      <c r="AB14" s="74">
        <v>17.569838920457993</v>
      </c>
      <c r="AC14" s="72" t="str">
        <f>'Tube L'!G12</f>
        <v>D10</v>
      </c>
      <c r="AD14" s="73">
        <f>'Tube L'!F12</f>
        <v>1.712660983000001</v>
      </c>
      <c r="AE14" s="76">
        <v>13.996846004044679</v>
      </c>
    </row>
    <row r="15" spans="1:31">
      <c r="A15" s="56">
        <v>12</v>
      </c>
      <c r="B15" s="72" t="str">
        <f>'Tube A'!G13</f>
        <v>E2</v>
      </c>
      <c r="C15" s="73">
        <f>'Tube A'!F13</f>
        <v>1.7113769899999998</v>
      </c>
      <c r="D15" s="74">
        <v>9.7393378549387606</v>
      </c>
      <c r="E15" s="72" t="str">
        <f>'Tube B'!G13</f>
        <v>B5</v>
      </c>
      <c r="F15" s="73">
        <f>'Tube B'!F13</f>
        <v>1.7112403950000008</v>
      </c>
      <c r="G15" s="74">
        <v>8.2146743201464343</v>
      </c>
      <c r="H15" s="72" t="str">
        <f>'Tube C'!G13</f>
        <v>H7</v>
      </c>
      <c r="I15" s="73">
        <f>'Tube C'!F13</f>
        <v>1.7089182800000007</v>
      </c>
      <c r="J15" s="76">
        <v>4.5517673038725448</v>
      </c>
      <c r="K15" s="72" t="str">
        <f>'Tube D'!G13</f>
        <v>C10</v>
      </c>
      <c r="L15" s="77">
        <f>'Tube D'!F13</f>
        <v>1.7083992190000021</v>
      </c>
      <c r="M15" s="76">
        <v>5.1877112238577761</v>
      </c>
      <c r="N15" s="72" t="str">
        <f>'Tube E'!G13</f>
        <v>E2</v>
      </c>
      <c r="O15" s="73">
        <f>'Tube E'!F13</f>
        <v>1.7089729180000006</v>
      </c>
      <c r="P15" s="75">
        <v>3.6090518836462651</v>
      </c>
      <c r="Q15" s="72" t="str">
        <f>'Tube H'!G13</f>
        <v>H7</v>
      </c>
      <c r="R15" s="73">
        <f>'Tube H'!F13</f>
        <v>1.7077435630000011</v>
      </c>
      <c r="S15" s="74">
        <v>6.9750297303335103</v>
      </c>
      <c r="T15" s="72" t="str">
        <f>'Tube I'!G13</f>
        <v>E2</v>
      </c>
      <c r="U15" s="73">
        <f>'Tube I'!F13</f>
        <v>1.7068966739999993</v>
      </c>
      <c r="V15" s="74">
        <v>7.5661974843719406</v>
      </c>
      <c r="W15" s="72" t="str">
        <f>'Tube J'!G13</f>
        <v>B5</v>
      </c>
      <c r="X15" s="73">
        <f>'Tube J'!F13</f>
        <v>1.7100383590000003</v>
      </c>
      <c r="Y15" s="74">
        <v>11.367935362644856</v>
      </c>
      <c r="Z15" s="72" t="str">
        <f>'Tube K'!G13</f>
        <v>H7</v>
      </c>
      <c r="AA15" s="73">
        <f>'Tube K'!F13</f>
        <v>1.7066234840000014</v>
      </c>
      <c r="AB15" s="74">
        <v>9.2749288668392822</v>
      </c>
      <c r="AC15" s="72" t="str">
        <f>'Tube L'!G13</f>
        <v>C10</v>
      </c>
      <c r="AD15" s="73">
        <f>'Tube L'!F13</f>
        <v>1.7061044230000011</v>
      </c>
      <c r="AE15" s="76">
        <v>8.149946565137169</v>
      </c>
    </row>
    <row r="16" spans="1:31">
      <c r="A16" s="56">
        <v>13</v>
      </c>
      <c r="B16" s="72" t="str">
        <f>'Tube A'!G14</f>
        <v>D2</v>
      </c>
      <c r="C16" s="73">
        <f>'Tube A'!F14</f>
        <v>1.7048204300000016</v>
      </c>
      <c r="D16" s="74">
        <v>3.6127767611541324</v>
      </c>
      <c r="E16" s="72" t="str">
        <f>'Tube B'!G14</f>
        <v>C5</v>
      </c>
      <c r="F16" s="73">
        <f>'Tube B'!F14</f>
        <v>1.7046838350000009</v>
      </c>
      <c r="G16" s="74">
        <v>3.5303616732791312</v>
      </c>
      <c r="H16" s="72" t="str">
        <f>'Tube C'!G14</f>
        <v>H8</v>
      </c>
      <c r="I16" s="73">
        <f>'Tube C'!F14</f>
        <v>1.7034544800000013</v>
      </c>
      <c r="J16" s="76">
        <v>1.3904795433372115</v>
      </c>
      <c r="K16" s="72" t="str">
        <f>'Tube D'!G14</f>
        <v>B10</v>
      </c>
      <c r="L16" s="77">
        <f>'Tube D'!F14</f>
        <v>1.7031266520000017</v>
      </c>
      <c r="M16" s="76">
        <v>2.1123979240272086</v>
      </c>
      <c r="N16" s="72" t="str">
        <f>'Tube E'!G14</f>
        <v>D2</v>
      </c>
      <c r="O16" s="73">
        <f>'Tube E'!F14</f>
        <v>1.7024163580000025</v>
      </c>
      <c r="P16" s="75">
        <v>1.5312811209354793</v>
      </c>
      <c r="Q16" s="72" t="str">
        <f>'Tube H'!G14</f>
        <v>H8</v>
      </c>
      <c r="R16" s="73">
        <f>'Tube H'!F14</f>
        <v>1.7033725230000023</v>
      </c>
      <c r="S16" s="74">
        <v>2.861185936266931</v>
      </c>
      <c r="T16" s="72" t="str">
        <f>'Tube I'!G14</f>
        <v>D2</v>
      </c>
      <c r="U16" s="73">
        <f>'Tube I'!F14</f>
        <v>1.701432874</v>
      </c>
      <c r="V16" s="74">
        <v>3.2804227269597472</v>
      </c>
      <c r="W16" s="72" t="str">
        <f>'Tube J'!G14</f>
        <v>C5</v>
      </c>
      <c r="X16" s="73">
        <f>'Tube J'!F14</f>
        <v>1.7034817990000004</v>
      </c>
      <c r="Y16" s="74">
        <v>4.6115540666449668</v>
      </c>
      <c r="Z16" s="72" t="str">
        <f>'Tube K'!G14</f>
        <v>H8</v>
      </c>
      <c r="AA16" s="73">
        <f>'Tube K'!F14</f>
        <v>1.7000669240000015</v>
      </c>
      <c r="AB16" s="74">
        <v>3.6550823452981924</v>
      </c>
      <c r="AC16" s="72" t="str">
        <f>'Tube L'!G14</f>
        <v>B10</v>
      </c>
      <c r="AD16" s="73">
        <f>'Tube L'!F14</f>
        <v>1.7006406230000017</v>
      </c>
      <c r="AE16" s="76">
        <v>3.2130787790275885</v>
      </c>
    </row>
    <row r="17" spans="1:31">
      <c r="A17" s="56">
        <v>14</v>
      </c>
      <c r="B17" s="72" t="str">
        <f>'Tube A'!G15</f>
        <v>C2</v>
      </c>
      <c r="C17" s="73">
        <f>'Tube A'!F15</f>
        <v>1.6982638700000017</v>
      </c>
      <c r="D17" s="74">
        <v>1.4793080126044502</v>
      </c>
      <c r="E17" s="72" t="str">
        <f>'Tube B'!G15</f>
        <v>D5</v>
      </c>
      <c r="F17" s="73">
        <f>'Tube B'!F15</f>
        <v>1.6994112680000022</v>
      </c>
      <c r="G17" s="74">
        <v>1.3940495744717163</v>
      </c>
      <c r="H17" s="72" t="str">
        <f>'Tube C'!G15</f>
        <v>G8</v>
      </c>
      <c r="I17" s="73">
        <f>'Tube C'!F15</f>
        <v>1.6979906800000002</v>
      </c>
      <c r="J17" s="74">
        <v>0.94359626617929049</v>
      </c>
      <c r="K17" s="72" t="str">
        <f>'Tube D'!G15</f>
        <v>A10</v>
      </c>
      <c r="L17" s="73">
        <f>'Tube D'!F15</f>
        <v>1.6976628520000006</v>
      </c>
      <c r="M17" s="74">
        <v>1.0638127400407817</v>
      </c>
      <c r="N17" s="72" t="str">
        <f>'Tube E'!G15</f>
        <v>C2</v>
      </c>
      <c r="O17" s="73">
        <f>'Tube E'!F15</f>
        <v>1.6971437910000002</v>
      </c>
      <c r="P17" s="75">
        <v>0.92628852915272575</v>
      </c>
      <c r="Q17" s="72" t="str">
        <f>'Tube H'!G15</f>
        <v>G8</v>
      </c>
      <c r="R17" s="73">
        <f>'Tube H'!F15</f>
        <v>1.6979087230000012</v>
      </c>
      <c r="S17" s="74">
        <v>1.4082539090678921</v>
      </c>
      <c r="T17" s="72" t="str">
        <f>'Tube I'!G15</f>
        <v>C2</v>
      </c>
      <c r="U17" s="73">
        <f>'Tube I'!F15</f>
        <v>1.6959690740000006</v>
      </c>
      <c r="V17" s="74">
        <v>1.5935058805409392</v>
      </c>
      <c r="W17" s="72" t="str">
        <f>'Tube J'!G15</f>
        <v>D5</v>
      </c>
      <c r="X17" s="73">
        <f>'Tube J'!F15</f>
        <v>1.6969252390000023</v>
      </c>
      <c r="Y17" s="74">
        <v>1.8608803690572027</v>
      </c>
      <c r="Z17" s="72" t="str">
        <f>'Tube K'!G15</f>
        <v>G8</v>
      </c>
      <c r="AA17" s="73">
        <f>'Tube K'!F15</f>
        <v>1.6956958839999992</v>
      </c>
      <c r="AB17" s="74">
        <v>2.033741576028246</v>
      </c>
      <c r="AC17" s="72" t="str">
        <f>'Tube L'!G15</f>
        <v>A10</v>
      </c>
      <c r="AD17" s="73">
        <f>'Tube L'!F15</f>
        <v>1.6951768229999988</v>
      </c>
      <c r="AE17" s="74">
        <v>1.5855331251463562</v>
      </c>
    </row>
    <row r="18" spans="1:31">
      <c r="A18" s="56">
        <v>15</v>
      </c>
      <c r="B18" s="72" t="str">
        <f>'Tube A'!G16</f>
        <v>B2</v>
      </c>
      <c r="C18" s="73">
        <f>'Tube A'!F16</f>
        <v>1.6928000700000005</v>
      </c>
      <c r="D18" s="74">
        <v>0.91641904985396072</v>
      </c>
      <c r="E18" s="72" t="str">
        <f>'Tube B'!G16</f>
        <v>E5</v>
      </c>
      <c r="F18" s="73">
        <f>'Tube B'!F16</f>
        <v>1.6939474679999993</v>
      </c>
      <c r="G18" s="74">
        <v>0.81355571718458009</v>
      </c>
      <c r="H18" s="72" t="str">
        <f>'Tube C'!G16</f>
        <v>F8</v>
      </c>
      <c r="I18" s="73">
        <f>'Tube C'!F16</f>
        <v>1.6914341200000003</v>
      </c>
      <c r="J18" s="74">
        <v>0.52355707970498333</v>
      </c>
      <c r="K18" s="72" t="str">
        <f>'Tube D'!G16</f>
        <v>A11</v>
      </c>
      <c r="L18" s="73">
        <f>'Tube D'!F16</f>
        <v>1.6921990520000012</v>
      </c>
      <c r="M18" s="74">
        <v>0.53137210474092655</v>
      </c>
      <c r="N18" s="72" t="str">
        <f>'Tube E'!G16</f>
        <v>B2</v>
      </c>
      <c r="O18" s="73">
        <f>'Tube E'!F16</f>
        <v>1.6916799910000009</v>
      </c>
      <c r="P18" s="75">
        <v>0.60030851296893195</v>
      </c>
      <c r="Q18" s="72" t="str">
        <f>'Tube H'!G16</f>
        <v>F8</v>
      </c>
      <c r="R18" s="73">
        <f>'Tube H'!F16</f>
        <v>1.6913521630000012</v>
      </c>
      <c r="S18" s="74">
        <v>0.86216644444070034</v>
      </c>
      <c r="T18" s="72" t="str">
        <f>'Tube I'!G16</f>
        <v>B2</v>
      </c>
      <c r="U18" s="73">
        <f>'Tube I'!F16</f>
        <v>1.6905052739999995</v>
      </c>
      <c r="V18" s="74">
        <v>0.93110866262947634</v>
      </c>
      <c r="W18" s="72" t="str">
        <f>'Tube J'!G16</f>
        <v>E5</v>
      </c>
      <c r="X18" s="73">
        <f>'Tube J'!F16</f>
        <v>1.6914614389999993</v>
      </c>
      <c r="Y18" s="74">
        <v>1.074126868288354</v>
      </c>
      <c r="Z18" s="72" t="str">
        <f>'Tube K'!G16</f>
        <v>F8</v>
      </c>
      <c r="AA18" s="73">
        <f>'Tube K'!F16</f>
        <v>1.689139324000001</v>
      </c>
      <c r="AB18" s="74">
        <v>0.97009956353103932</v>
      </c>
      <c r="AC18" s="72" t="str">
        <f>'Tube L'!G16</f>
        <v>A11</v>
      </c>
      <c r="AD18" s="73">
        <f>'Tube L'!F16</f>
        <v>1.6897130229999995</v>
      </c>
      <c r="AE18" s="74">
        <v>0.75157684577780914</v>
      </c>
    </row>
    <row r="19" spans="1:31">
      <c r="A19" s="56">
        <v>16</v>
      </c>
      <c r="B19" s="72" t="str">
        <f>'Tube A'!G17</f>
        <v>A2</v>
      </c>
      <c r="C19" s="73">
        <f>'Tube A'!F17</f>
        <v>1.6875275030000001</v>
      </c>
      <c r="D19" s="74">
        <v>0.40309174276055432</v>
      </c>
      <c r="E19" s="72" t="str">
        <f>'Tube B'!G17</f>
        <v>F5</v>
      </c>
      <c r="F19" s="73">
        <f>'Tube B'!F17</f>
        <v>1.6873909080000011</v>
      </c>
      <c r="G19" s="74">
        <v>0.39528464956305603</v>
      </c>
      <c r="H19" s="72" t="str">
        <f>'Tube C'!G17</f>
        <v>E8</v>
      </c>
      <c r="I19" s="73">
        <f>'Tube C'!F17</f>
        <v>1.6859703200000009</v>
      </c>
      <c r="J19" s="74">
        <v>0.30845808782061135</v>
      </c>
      <c r="K19" s="72" t="str">
        <f>'Tube D'!G17</f>
        <v>B11</v>
      </c>
      <c r="L19" s="73">
        <f>'Tube D'!F17</f>
        <v>1.6867352520000019</v>
      </c>
      <c r="M19" s="74">
        <v>0.30813279430590962</v>
      </c>
      <c r="N19" s="72" t="str">
        <f>'Tube E'!G17</f>
        <v>A2</v>
      </c>
      <c r="O19" s="73">
        <f>'Tube E'!F17</f>
        <v>1.6862161910000015</v>
      </c>
      <c r="P19" s="75">
        <v>0.32866264024099273</v>
      </c>
      <c r="Q19" s="72" t="str">
        <f>'Tube H'!G17</f>
        <v>E8</v>
      </c>
      <c r="R19" s="73">
        <f>'Tube H'!F17</f>
        <v>1.6858883630000019</v>
      </c>
      <c r="S19" s="74">
        <v>0.48128013292756505</v>
      </c>
      <c r="T19" s="72" t="str">
        <f>'Tube I'!G17</f>
        <v>A2</v>
      </c>
      <c r="U19" s="73">
        <f>'Tube I'!F17</f>
        <v>1.6841399470000002</v>
      </c>
      <c r="V19" s="74">
        <v>0.51437092335897239</v>
      </c>
      <c r="W19" s="72" t="str">
        <f>'Tube J'!G17</f>
        <v>F5</v>
      </c>
      <c r="X19" s="73">
        <f>'Tube J'!F17</f>
        <v>1.6850961120000001</v>
      </c>
      <c r="Y19" s="74">
        <v>0.52527351853688375</v>
      </c>
      <c r="Z19" s="72" t="str">
        <f>'Tube K'!G17</f>
        <v>E8</v>
      </c>
      <c r="AA19" s="73">
        <f>'Tube K'!F17</f>
        <v>1.6847682840000004</v>
      </c>
      <c r="AB19" s="74">
        <v>0.43414315716801766</v>
      </c>
      <c r="AC19" s="72" t="str">
        <f>'Tube L'!G17</f>
        <v>B11</v>
      </c>
      <c r="AD19" s="73">
        <f>'Tube L'!F17</f>
        <v>1.6842492230000001</v>
      </c>
      <c r="AE19" s="74">
        <v>0.46167390368135197</v>
      </c>
    </row>
    <row r="20" spans="1:31">
      <c r="A20" s="56">
        <v>17</v>
      </c>
      <c r="B20" s="72" t="str">
        <f>'Tube A'!G18</f>
        <v>A3</v>
      </c>
      <c r="C20" s="73">
        <f>'Tube A'!F18</f>
        <v>1.6842492230000001</v>
      </c>
      <c r="D20" s="74">
        <v>0.19738584849694552</v>
      </c>
      <c r="E20" s="72" t="str">
        <f>'Tube B'!G18</f>
        <v>G5</v>
      </c>
      <c r="F20" s="73">
        <f>'Tube B'!F18</f>
        <v>1.6819271080000018</v>
      </c>
      <c r="G20" s="74">
        <v>0.20763545422086879</v>
      </c>
      <c r="H20" s="72" t="str">
        <f>'Tube C'!G18</f>
        <v>D8</v>
      </c>
      <c r="I20" s="73">
        <f>'Tube C'!F18</f>
        <v>1.6805065200000016</v>
      </c>
      <c r="J20" s="74">
        <v>0.17983366587702762</v>
      </c>
      <c r="K20" s="72" t="str">
        <f>'Tube D'!G18</f>
        <v>C11</v>
      </c>
      <c r="L20" s="73">
        <f>'Tube D'!F18</f>
        <v>1.6801786920000019</v>
      </c>
      <c r="M20" s="74">
        <v>0.20234204984471091</v>
      </c>
      <c r="N20" s="72" t="str">
        <f>'Tube E'!G18</f>
        <v>A3</v>
      </c>
      <c r="O20" s="73">
        <f>'Tube E'!F18</f>
        <v>1.6807523910000022</v>
      </c>
      <c r="P20" s="74">
        <v>0.186556686498214</v>
      </c>
      <c r="Q20" s="72" t="str">
        <f>'Tube H'!G18</f>
        <v>D8</v>
      </c>
      <c r="R20" s="73">
        <f>'Tube H'!F18</f>
        <v>1.6815173230000031</v>
      </c>
      <c r="S20" s="74">
        <v>0.29230319487075834</v>
      </c>
      <c r="T20" s="72" t="str">
        <f>'Tube I'!G18</f>
        <v>A3</v>
      </c>
      <c r="U20" s="73">
        <f>'Tube I'!F18</f>
        <v>1.6786761470000009</v>
      </c>
      <c r="V20" s="74">
        <v>0.35201928402537958</v>
      </c>
      <c r="W20" s="72" t="str">
        <f>'Tube J'!G18</f>
        <v>G5</v>
      </c>
      <c r="X20" s="73">
        <f>'Tube J'!F18</f>
        <v>1.6807250720000013</v>
      </c>
      <c r="Y20" s="74">
        <v>0.36850677441939689</v>
      </c>
      <c r="Z20" s="72" t="str">
        <f>'Tube K'!G18</f>
        <v>D8</v>
      </c>
      <c r="AA20" s="73">
        <f>'Tube K'!F18</f>
        <v>1.6771189640000017</v>
      </c>
      <c r="AB20" s="74">
        <v>0.26860130154601475</v>
      </c>
      <c r="AC20" s="72" t="str">
        <f>'Tube L'!G18</f>
        <v>C11</v>
      </c>
      <c r="AD20" s="73">
        <f>'Tube L'!F18</f>
        <v>1.6787854230000008</v>
      </c>
      <c r="AE20" s="74">
        <v>0.34396942240762102</v>
      </c>
    </row>
    <row r="21" spans="1:31">
      <c r="A21" s="56">
        <v>18</v>
      </c>
      <c r="B21" s="72" t="str">
        <f>'Tube A'!G19</f>
        <v>B3</v>
      </c>
      <c r="C21" s="73">
        <f>'Tube A'!F19</f>
        <v>1.6744143830000002</v>
      </c>
      <c r="D21" s="74">
        <v>0.16225916442715441</v>
      </c>
      <c r="E21" s="72" t="str">
        <f>'Tube B'!G19</f>
        <v>H5</v>
      </c>
      <c r="F21" s="73">
        <f>'Tube B'!F19</f>
        <v>1.6742777879999995</v>
      </c>
      <c r="G21" s="74">
        <v>0.14492077419871696</v>
      </c>
      <c r="H21" s="72" t="str">
        <f>'Tube C'!G19</f>
        <v>C8</v>
      </c>
      <c r="I21" s="73">
        <f>'Tube C'!F19</f>
        <v>1.6741411930000005</v>
      </c>
      <c r="J21" s="74">
        <v>0.13104393646042614</v>
      </c>
      <c r="K21" s="72" t="str">
        <f>'Tube D'!G19</f>
        <v>D11</v>
      </c>
      <c r="L21" s="73">
        <f>'Tube D'!F19</f>
        <v>1.6747148920000008</v>
      </c>
      <c r="M21" s="74">
        <v>0.17800473871976843</v>
      </c>
      <c r="N21" s="72" t="str">
        <f>'Tube E'!G19</f>
        <v>B3</v>
      </c>
      <c r="O21" s="73">
        <f>'Tube E'!F19</f>
        <v>1.6720103110000011</v>
      </c>
      <c r="P21" s="74">
        <v>0.13061582989787615</v>
      </c>
      <c r="Q21" s="72" t="str">
        <f>'Tube H'!G19</f>
        <v>C8</v>
      </c>
      <c r="R21" s="73">
        <f>'Tube H'!F19</f>
        <v>1.6738680030000008</v>
      </c>
      <c r="S21" s="74">
        <v>0.1848448447315528</v>
      </c>
      <c r="T21" s="72" t="str">
        <f>'Tube I'!G19</f>
        <v>B3</v>
      </c>
      <c r="U21" s="73">
        <f>'Tube I'!F19</f>
        <v>1.6701252999999987</v>
      </c>
      <c r="V21" s="74">
        <v>0.27572659719057441</v>
      </c>
      <c r="W21" s="72" t="str">
        <f>'Tube J'!G19</f>
        <v>H5</v>
      </c>
      <c r="X21" s="73">
        <f>'Tube J'!F19</f>
        <v>1.673075751999999</v>
      </c>
      <c r="Y21" s="74">
        <v>0.32635670311874443</v>
      </c>
      <c r="Z21" s="72" t="str">
        <f>'Tube K'!G19</f>
        <v>C8</v>
      </c>
      <c r="AA21" s="73">
        <f>'Tube K'!F19</f>
        <v>1.670562404</v>
      </c>
      <c r="AB21" s="74">
        <v>0.21315486415976745</v>
      </c>
      <c r="AC21" s="72" t="str">
        <f>'Tube L'!G19</f>
        <v>D11</v>
      </c>
      <c r="AD21" s="73">
        <f>'Tube L'!F19</f>
        <v>1.6724200959999997</v>
      </c>
      <c r="AE21" s="74">
        <v>0.32263228904116281</v>
      </c>
    </row>
    <row r="22" spans="1:31">
      <c r="A22" s="56">
        <v>19</v>
      </c>
      <c r="B22" s="72" t="str">
        <f>'Tube A'!G20</f>
        <v>C3</v>
      </c>
      <c r="C22" s="73">
        <f>'Tube A'!F20</f>
        <v>1.655837463000001</v>
      </c>
      <c r="D22" s="74">
        <v>0.15652279803278721</v>
      </c>
      <c r="E22" s="72" t="str">
        <f>'Tube B'!G20</f>
        <v>H6</v>
      </c>
      <c r="F22" s="73">
        <f>'Tube B'!F20</f>
        <v>1.6482427810000004</v>
      </c>
      <c r="G22" s="74">
        <v>0.16034082442905259</v>
      </c>
      <c r="H22" s="72" t="str">
        <f>'Tube C'!G20</f>
        <v>B8</v>
      </c>
      <c r="I22" s="73">
        <f>'Tube C'!F20</f>
        <v>1.6479149530000008</v>
      </c>
      <c r="J22" s="74">
        <v>0.17779545038988245</v>
      </c>
      <c r="K22" s="72" t="str">
        <f>'Tube D'!G20</f>
        <v>E11</v>
      </c>
      <c r="L22" s="73">
        <f>'Tube D'!F20</f>
        <v>1.6484886520000011</v>
      </c>
      <c r="M22" s="74">
        <v>0.18268564572060933</v>
      </c>
      <c r="N22" s="72" t="str">
        <f>'Tube E'!G20</f>
        <v>C3</v>
      </c>
      <c r="O22" s="73">
        <f>'Tube E'!F20</f>
        <v>1.6446913110000008</v>
      </c>
      <c r="P22" s="74">
        <v>0.10644183438581396</v>
      </c>
      <c r="Q22" s="72" t="str">
        <f>'Tube H'!G20</f>
        <v>B8</v>
      </c>
      <c r="R22" s="73">
        <f>'Tube H'!F20</f>
        <v>1.6509200430000011</v>
      </c>
      <c r="S22" s="74">
        <v>0.23585783995430562</v>
      </c>
      <c r="T22" s="72" t="str">
        <f>'Tube I'!G20</f>
        <v>C3</v>
      </c>
      <c r="U22" s="73">
        <f>'Tube I'!F20</f>
        <v>1.6449918199999995</v>
      </c>
      <c r="V22" s="74">
        <v>0.26599271261839658</v>
      </c>
      <c r="W22" s="72" t="str">
        <f>'Tube J'!G20</f>
        <v>H6</v>
      </c>
      <c r="X22" s="73">
        <f>'Tube J'!F20</f>
        <v>1.6260870719999989</v>
      </c>
      <c r="Y22" s="74">
        <v>0.49298966625591395</v>
      </c>
      <c r="Z22" s="72" t="str">
        <f>'Tube K'!G20</f>
        <v>B8</v>
      </c>
      <c r="AA22" s="73">
        <f>'Tube K'!F20</f>
        <v>1.6456201569999998</v>
      </c>
      <c r="AB22" s="74">
        <v>0.32756706417265563</v>
      </c>
      <c r="AC22" s="72" t="str">
        <f>'Tube L'!G20</f>
        <v>E11</v>
      </c>
      <c r="AD22" s="73">
        <f>'Tube L'!F20</f>
        <v>1.6451010960000012</v>
      </c>
      <c r="AE22" s="74">
        <v>0.3954007773335862</v>
      </c>
    </row>
    <row r="23" spans="1:31">
      <c r="A23" s="56">
        <v>20</v>
      </c>
      <c r="B23" s="72" t="str">
        <f>'Tube A'!G21</f>
        <v>D3</v>
      </c>
      <c r="C23" s="73">
        <f>'Tube A'!F21</f>
        <v>1.5686078960000014</v>
      </c>
      <c r="D23" s="74">
        <v>0.11740709534625964</v>
      </c>
      <c r="E23" s="72" t="str">
        <f>'Tube B'!G21</f>
        <v>G6</v>
      </c>
      <c r="F23" s="73">
        <f>'Tube B'!F21</f>
        <v>1.547708861000002</v>
      </c>
      <c r="G23" s="74">
        <v>0.14335664745914831</v>
      </c>
      <c r="H23" s="72" t="str">
        <f>'Tube C'!G21</f>
        <v>A8</v>
      </c>
      <c r="I23" s="73">
        <f>'Tube C'!F21</f>
        <v>1.5375461930000007</v>
      </c>
      <c r="J23" s="74">
        <v>0.13334336079310724</v>
      </c>
      <c r="K23" s="72" t="str">
        <f>'Tube D'!G21</f>
        <v>F11</v>
      </c>
      <c r="L23" s="73">
        <f>'Tube D'!F21</f>
        <v>1.5435836920000003</v>
      </c>
      <c r="M23" s="74">
        <v>0.11289930565377355</v>
      </c>
      <c r="N23" s="72" t="str">
        <f>'Tube E'!G21</f>
        <v>D3</v>
      </c>
      <c r="O23" s="73">
        <f>'Tube E'!F21</f>
        <v>1.5277659910000025</v>
      </c>
      <c r="P23" s="74">
        <v>7.474333852564144E-2</v>
      </c>
      <c r="Q23" s="72" t="str">
        <f>'Tube H'!G21</f>
        <v>A8</v>
      </c>
      <c r="R23" s="73">
        <f>'Tube H'!F21</f>
        <v>1.555849923000002</v>
      </c>
      <c r="S23" s="74">
        <v>0.17393411672547257</v>
      </c>
      <c r="T23" s="72" t="str">
        <f>'Tube I'!G21</f>
        <v>D3</v>
      </c>
      <c r="U23" s="73">
        <f>'Tube I'!F21</f>
        <v>1.5291592600000001</v>
      </c>
      <c r="V23" s="74">
        <v>0.19200369307555129</v>
      </c>
      <c r="W23" s="72" t="str">
        <f>'Tube J'!G21</f>
        <v>G6</v>
      </c>
      <c r="X23" s="73">
        <f>'Tube J'!F21</f>
        <v>1.4359468320000008</v>
      </c>
      <c r="Y23" s="74">
        <v>0.16895956188504468</v>
      </c>
      <c r="Z23" s="72" t="str">
        <f>'Tube K'!G21</f>
        <v>A8</v>
      </c>
      <c r="AA23" s="73">
        <f>'Tube K'!F21</f>
        <v>1.5396224370000002</v>
      </c>
      <c r="AB23" s="74">
        <v>0.21834244968683922</v>
      </c>
      <c r="AC23" s="72" t="str">
        <f>'Tube L'!G21</f>
        <v>F11</v>
      </c>
      <c r="AD23" s="73">
        <f>'Tube L'!F21</f>
        <v>1.5347323360000011</v>
      </c>
      <c r="AE23" s="74">
        <v>0.25328087216592993</v>
      </c>
    </row>
    <row r="24" spans="1:31">
      <c r="A24" s="56">
        <v>21</v>
      </c>
      <c r="B24" s="69" t="str">
        <f>'Tube A'!G22</f>
        <v>E3</v>
      </c>
      <c r="C24" s="70">
        <f>'Tube A'!F22</f>
        <v>1.3686328160000016</v>
      </c>
      <c r="D24" s="71">
        <v>8.445552210370498E-2</v>
      </c>
      <c r="E24" s="69" t="str">
        <f>'Tube B'!G22</f>
        <v>F6</v>
      </c>
      <c r="F24" s="70">
        <f>'Tube B'!F22</f>
        <v>1.3488265410000011</v>
      </c>
      <c r="G24" s="71">
        <v>0.101898239931962</v>
      </c>
      <c r="H24" s="69" t="str">
        <f>'Tube C'!G22</f>
        <v>A9</v>
      </c>
      <c r="I24" s="70">
        <f>'Tube C'!F22</f>
        <v>1.3465044259999992</v>
      </c>
      <c r="J24" s="71">
        <v>6.1220302283936844E-2</v>
      </c>
      <c r="K24" s="69" t="str">
        <f>'Tube D'!G22</f>
        <v>G11</v>
      </c>
      <c r="L24" s="70">
        <f>'Tube D'!F22</f>
        <v>1.3383360450000001</v>
      </c>
      <c r="M24" s="71">
        <v>5.2147810372082666E-2</v>
      </c>
      <c r="N24" s="69" t="str">
        <f>'Tube E'!G22</f>
        <v>E3</v>
      </c>
      <c r="O24" s="70">
        <f>'Tube E'!F22</f>
        <v>1.3004719110000007</v>
      </c>
      <c r="P24" s="71">
        <v>3.7925378374104618E-2</v>
      </c>
      <c r="Q24" s="69" t="str">
        <f>'Tube H'!G22</f>
        <v>A9</v>
      </c>
      <c r="R24" s="70">
        <f>'Tube H'!F22</f>
        <v>1.3219992830000002</v>
      </c>
      <c r="S24" s="71">
        <v>0.11257042914544983</v>
      </c>
      <c r="T24" s="69" t="str">
        <f>'Tube I'!G22</f>
        <v>E3</v>
      </c>
      <c r="U24" s="70">
        <f>'Tube I'!F22</f>
        <v>1.3029579400000006</v>
      </c>
      <c r="V24" s="71">
        <v>9.2337787109423253E-2</v>
      </c>
      <c r="W24" s="69" t="str">
        <f>'Tube J'!G22</f>
        <v>F6</v>
      </c>
      <c r="X24" s="70">
        <f>'Tube J'!F22</f>
        <v>1.2296064250000001</v>
      </c>
      <c r="Y24" s="71">
        <v>0.10129611941491433</v>
      </c>
      <c r="Z24" s="69" t="str">
        <f>'Tube K'!G22</f>
        <v>A9</v>
      </c>
      <c r="AA24" s="70">
        <f>'Tube K'!F22</f>
        <v>1.3090500770000002</v>
      </c>
      <c r="AB24" s="71">
        <v>0.1274667357647439</v>
      </c>
      <c r="AC24" s="69" t="str">
        <f>'Tube L'!G22</f>
        <v>G11</v>
      </c>
      <c r="AD24" s="70">
        <f>'Tube L'!F22</f>
        <v>1.3249224160000015</v>
      </c>
      <c r="AE24" s="71">
        <v>0.14133701129187534</v>
      </c>
    </row>
    <row r="25" spans="1:31" ht="12.9" thickBot="1">
      <c r="A25" s="56">
        <v>22</v>
      </c>
      <c r="B25" s="78" t="str">
        <f>'Tube A'!G23</f>
        <v>F3</v>
      </c>
      <c r="C25" s="79">
        <f>'Tube A'!F23</f>
        <v>1.1555446160000002</v>
      </c>
      <c r="D25" s="80">
        <v>3.8581536514832863E-2</v>
      </c>
      <c r="E25" s="78" t="str">
        <f>'Tube B'!G23</f>
        <v>E6</v>
      </c>
      <c r="F25" s="79">
        <f>'Tube B'!F23</f>
        <v>1.1619645810000012</v>
      </c>
      <c r="G25" s="80">
        <v>2.4907617367248669E-2</v>
      </c>
      <c r="H25" s="78" t="str">
        <f>'Tube C'!G23</f>
        <v>B9</v>
      </c>
      <c r="I25" s="79">
        <f>'Tube C'!F23</f>
        <v>1.1148393060000004</v>
      </c>
      <c r="J25" s="80">
        <v>2.2904589516568059E-2</v>
      </c>
      <c r="K25" s="78" t="str">
        <f>'Tube D'!G23</f>
        <v>H11</v>
      </c>
      <c r="L25" s="79">
        <f>'Tube D'!F23</f>
        <v>1.1121347250000024</v>
      </c>
      <c r="M25" s="80">
        <v>1.6821878419155507E-2</v>
      </c>
      <c r="N25" s="78" t="str">
        <f>'Tube E'!G23</f>
        <v>F3</v>
      </c>
      <c r="O25" s="79">
        <f>'Tube E'!F23</f>
        <v>1.0895692310000022</v>
      </c>
      <c r="P25" s="80">
        <v>9.3935441570470405E-3</v>
      </c>
      <c r="Q25" s="78" t="str">
        <f>'Tube H'!G23</f>
        <v>B9</v>
      </c>
      <c r="R25" s="79">
        <f>'Tube H'!F23</f>
        <v>1.1176531630000017</v>
      </c>
      <c r="S25" s="80">
        <v>4.9406532150228111E-2</v>
      </c>
      <c r="T25" s="69" t="str">
        <f>'Tube I'!G23</f>
        <v>F3</v>
      </c>
      <c r="U25" s="70">
        <f>'Tube I'!F23</f>
        <v>1.0920552600000004</v>
      </c>
      <c r="V25" s="87">
        <v>2.6515235806560223E-2</v>
      </c>
      <c r="W25" s="88" t="str">
        <f>'Tube J'!G23</f>
        <v>E6</v>
      </c>
      <c r="X25" s="70">
        <f>'Tube J'!F23</f>
        <v>1.055857585</v>
      </c>
      <c r="Y25" s="71">
        <v>2.0747976937181237E-2</v>
      </c>
      <c r="Z25" s="88" t="str">
        <f>'Tube K'!G23</f>
        <v>B9</v>
      </c>
      <c r="AA25" s="89">
        <f>'Tube K'!F23</f>
        <v>1.1057967170000005</v>
      </c>
      <c r="AB25" s="71">
        <v>4.3046228922619147E-2</v>
      </c>
      <c r="AC25" s="69" t="str">
        <f>'Tube L'!G23</f>
        <v>H11</v>
      </c>
      <c r="AD25" s="89">
        <f>'Tube L'!F23</f>
        <v>1.0945412890000004</v>
      </c>
      <c r="AE25" s="71">
        <v>5.9546653396960858E-2</v>
      </c>
    </row>
    <row r="26" spans="1:31" ht="12.9" thickTop="1">
      <c r="B26" s="73"/>
      <c r="C26" s="81" t="s">
        <v>188</v>
      </c>
      <c r="D26" s="82">
        <f>SUM(D5:D25)*40/TubeLoading!J29*100</f>
        <v>63.924037754485461</v>
      </c>
      <c r="E26" s="73"/>
      <c r="F26" s="81" t="s">
        <v>188</v>
      </c>
      <c r="G26" s="82">
        <f>SUM(G5:G25)*40/TubeLoading!J30*100</f>
        <v>61.711753353625589</v>
      </c>
      <c r="H26" s="73"/>
      <c r="I26" s="81" t="s">
        <v>188</v>
      </c>
      <c r="J26" s="82">
        <f>SUM(J5:J25)*40/TubeLoading!J31*100</f>
        <v>51.160579407142457</v>
      </c>
      <c r="K26" s="83"/>
      <c r="L26" s="81" t="s">
        <v>188</v>
      </c>
      <c r="M26" s="82">
        <f>SUM(M5:M25)*40/TubeLoading!J32*100</f>
        <v>43.555935703644188</v>
      </c>
      <c r="N26" s="73"/>
      <c r="O26" s="81" t="s">
        <v>188</v>
      </c>
      <c r="P26" s="82">
        <f>SUM(P5:P25)*40/TubeLoading!J33*100</f>
        <v>41.600487099036165</v>
      </c>
      <c r="Q26" s="73"/>
      <c r="R26" s="81" t="s">
        <v>188</v>
      </c>
      <c r="S26" s="82">
        <f>SUM(S5:S25)*40/TubeLoading!J36*100</f>
        <v>73.175961303571839</v>
      </c>
      <c r="T26" s="90"/>
      <c r="U26" s="91" t="s">
        <v>188</v>
      </c>
      <c r="V26" s="82">
        <f>SUM(V5:V25)*40/TubeLoading!J37*100</f>
        <v>72.512401822235191</v>
      </c>
      <c r="W26" s="73"/>
      <c r="X26" s="91" t="s">
        <v>188</v>
      </c>
      <c r="Y26" s="92">
        <f>SUM(Y5:Y25)*40/TubeLoading!J38*100</f>
        <v>78.415989570170623</v>
      </c>
      <c r="Z26" s="73"/>
      <c r="AA26" s="81" t="s">
        <v>188</v>
      </c>
      <c r="AB26" s="92">
        <f>SUM(AB5:AB25)*40/TubeLoading!J39*100</f>
        <v>74.520115167726274</v>
      </c>
      <c r="AC26" s="93"/>
      <c r="AD26" s="81" t="s">
        <v>188</v>
      </c>
      <c r="AE26" s="92">
        <f>SUM(AE5:AE25)*40/TubeLoading!J40*100</f>
        <v>81.144822920007144</v>
      </c>
    </row>
    <row r="27" spans="1:31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1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1">
      <c r="A29" s="62"/>
    </row>
    <row r="30" spans="1:31">
      <c r="A30" s="62"/>
    </row>
    <row r="31" spans="1:31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0">
    <mergeCell ref="B2:D2"/>
    <mergeCell ref="E2:G2"/>
    <mergeCell ref="H2:J2"/>
    <mergeCell ref="K2:M2"/>
    <mergeCell ref="T2:V2"/>
    <mergeCell ref="W2:Y2"/>
    <mergeCell ref="Z2:AB2"/>
    <mergeCell ref="AC2:AE2"/>
    <mergeCell ref="N2:P2"/>
    <mergeCell ref="Q2:S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4375" defaultRowHeight="12.45"/>
  <cols>
    <col min="1" max="1" width="17.84375" customWidth="1"/>
    <col min="2" max="2" width="8.843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3" zoomScaleNormal="100" workbookViewId="0">
      <selection activeCell="B41" sqref="B41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0.9526327190399938</v>
      </c>
      <c r="C13" s="31">
        <f t="shared" ref="C13:C26" si="1">B13+A13</f>
        <v>4.9526327190399941</v>
      </c>
    </row>
    <row r="14" spans="1:10">
      <c r="A14" s="31">
        <v>4.05</v>
      </c>
      <c r="B14" s="31">
        <f t="shared" si="0"/>
        <v>0.96454062802799367</v>
      </c>
      <c r="C14" s="31">
        <f t="shared" si="1"/>
        <v>5.0145406280279934</v>
      </c>
    </row>
    <row r="15" spans="1:10">
      <c r="A15" s="31">
        <v>4.0999999999999996</v>
      </c>
      <c r="B15" s="31">
        <f t="shared" si="0"/>
        <v>0.97644853701599366</v>
      </c>
      <c r="C15" s="31">
        <f t="shared" si="1"/>
        <v>5.0764485370159935</v>
      </c>
    </row>
    <row r="16" spans="1:10">
      <c r="A16" s="31">
        <v>4.1500000000000004</v>
      </c>
      <c r="B16" s="31">
        <f t="shared" si="0"/>
        <v>0.98835644600399364</v>
      </c>
      <c r="C16" s="15">
        <f t="shared" si="1"/>
        <v>5.1383564460039937</v>
      </c>
    </row>
    <row r="17" spans="1:12">
      <c r="A17" s="31">
        <v>4.2</v>
      </c>
      <c r="B17" s="31">
        <f t="shared" si="0"/>
        <v>1.0002643549919936</v>
      </c>
      <c r="C17" s="31">
        <f t="shared" si="1"/>
        <v>5.2002643549919938</v>
      </c>
    </row>
    <row r="18" spans="1:12">
      <c r="A18" s="31">
        <v>4.25</v>
      </c>
      <c r="B18" s="31">
        <f t="shared" si="0"/>
        <v>1.0121722639799935</v>
      </c>
      <c r="C18" s="31">
        <f t="shared" si="1"/>
        <v>5.262172263979993</v>
      </c>
    </row>
    <row r="19" spans="1:12">
      <c r="A19" s="31">
        <v>4.3</v>
      </c>
      <c r="B19" s="31">
        <f t="shared" si="0"/>
        <v>1.0240801729679934</v>
      </c>
      <c r="C19" s="31">
        <f t="shared" si="1"/>
        <v>5.3240801729679932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1.0359880819559932</v>
      </c>
      <c r="C20" s="31">
        <f t="shared" si="1"/>
        <v>5.3859880819559933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0.88598808195599321</v>
      </c>
      <c r="H20">
        <v>5.0000000000000001E-3</v>
      </c>
    </row>
    <row r="21" spans="1:12">
      <c r="A21" s="31">
        <v>4.4000000000000004</v>
      </c>
      <c r="B21" s="31">
        <f t="shared" si="0"/>
        <v>1.0478959909439933</v>
      </c>
      <c r="C21" s="31">
        <f t="shared" si="1"/>
        <v>5.4478959909439935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0.89789599094399331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1.0598038999319932</v>
      </c>
      <c r="C22" s="31">
        <f t="shared" si="1"/>
        <v>5.5098038999319936</v>
      </c>
      <c r="E22">
        <f t="shared" si="2"/>
        <v>4.45</v>
      </c>
      <c r="F22">
        <f t="shared" si="4"/>
        <v>0.15</v>
      </c>
      <c r="G22" s="28">
        <f t="shared" si="3"/>
        <v>0.90980389993199318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1.0717118089199931</v>
      </c>
      <c r="C23" s="54">
        <f t="shared" si="1"/>
        <v>5.5717118089199928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0.92171180891999305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1.0836197179079929</v>
      </c>
      <c r="C24" s="30">
        <f t="shared" si="1"/>
        <v>5.633619717907993</v>
      </c>
      <c r="D24" s="30"/>
      <c r="E24" s="30">
        <f>A24</f>
        <v>4.55</v>
      </c>
      <c r="F24" s="30">
        <f t="shared" si="4"/>
        <v>0.15</v>
      </c>
      <c r="G24" s="51">
        <f>B24-F24</f>
        <v>0.93361971790799292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1.0883828815031931</v>
      </c>
      <c r="C25">
        <f t="shared" si="1"/>
        <v>5.6583828815031936</v>
      </c>
      <c r="E25">
        <f t="shared" si="2"/>
        <v>4.57</v>
      </c>
      <c r="F25">
        <f t="shared" si="4"/>
        <v>0.15</v>
      </c>
      <c r="G25" s="28">
        <f t="shared" si="3"/>
        <v>0.93838288150319304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1.0955276268959928</v>
      </c>
      <c r="C26" s="30">
        <f t="shared" si="1"/>
        <v>5.6955276268959922</v>
      </c>
      <c r="E26">
        <f t="shared" si="2"/>
        <v>4.5999999999999996</v>
      </c>
      <c r="F26">
        <f t="shared" si="4"/>
        <v>0.15</v>
      </c>
      <c r="G26" s="28">
        <f t="shared" si="3"/>
        <v>0.94552762689599279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9" t="s">
        <v>43</v>
      </c>
      <c r="B28" s="110" t="s">
        <v>39</v>
      </c>
      <c r="C28" s="110" t="s">
        <v>40</v>
      </c>
      <c r="D28" s="110" t="s">
        <v>42</v>
      </c>
      <c r="E28" s="110" t="s">
        <v>0</v>
      </c>
      <c r="F28" s="110" t="s">
        <v>153</v>
      </c>
      <c r="G28" s="111" t="s">
        <v>146</v>
      </c>
      <c r="H28" s="111" t="s">
        <v>147</v>
      </c>
      <c r="I28" s="111" t="s">
        <v>148</v>
      </c>
      <c r="J28" s="109" t="s">
        <v>196</v>
      </c>
      <c r="K28" s="110" t="s">
        <v>208</v>
      </c>
      <c r="L28" s="110" t="s">
        <v>207</v>
      </c>
    </row>
    <row r="29" spans="1:12" ht="14.15">
      <c r="A29" s="38" t="s">
        <v>138</v>
      </c>
      <c r="B29" s="95">
        <v>1.4020999999999999</v>
      </c>
      <c r="C29" s="95">
        <v>19.399999999999999</v>
      </c>
      <c r="D29" s="96">
        <f t="shared" ref="D29:D40" si="5">(20-C29)*-0.000175+B29</f>
        <v>1.4019949999999999</v>
      </c>
      <c r="E29" s="96">
        <f t="shared" ref="E29:E40" si="6">D29*10.9276-13.593</f>
        <v>1.7274405619999982</v>
      </c>
      <c r="F29" s="103">
        <v>2390</v>
      </c>
      <c r="G29" s="38">
        <v>93.8</v>
      </c>
      <c r="H29" s="97">
        <f>4000/G29</f>
        <v>42.643923240938165</v>
      </c>
      <c r="I29" s="97">
        <f>150-H29</f>
        <v>107.35607675906184</v>
      </c>
      <c r="J29" s="38">
        <f>G29*H29</f>
        <v>3999.9999999999995</v>
      </c>
      <c r="K29" s="98">
        <f>G$23+0.025</f>
        <v>0.94671180891999307</v>
      </c>
      <c r="L29" s="38">
        <f>H$23</f>
        <v>5.0000000000000001E-3</v>
      </c>
    </row>
    <row r="30" spans="1:12" ht="14.15">
      <c r="A30" t="s">
        <v>139</v>
      </c>
      <c r="B30" s="57">
        <v>1.4020999999999999</v>
      </c>
      <c r="C30" s="57">
        <v>19.899999999999999</v>
      </c>
      <c r="D30" s="42">
        <f t="shared" si="5"/>
        <v>1.4020824999999999</v>
      </c>
      <c r="E30" s="42">
        <f t="shared" si="6"/>
        <v>1.728396726999998</v>
      </c>
      <c r="F30" s="104">
        <v>2387</v>
      </c>
      <c r="G30">
        <v>36.4</v>
      </c>
      <c r="H30" s="50">
        <v>97</v>
      </c>
      <c r="I30" s="50">
        <f>150-H30</f>
        <v>53</v>
      </c>
      <c r="J30">
        <f>G30*H30</f>
        <v>3530.7999999999997</v>
      </c>
      <c r="K30" s="98">
        <f t="shared" ref="K30:K44" si="7">G$23+0.025</f>
        <v>0.94671180891999307</v>
      </c>
      <c r="L30">
        <f t="shared" ref="L30:L44" si="8">H$23</f>
        <v>5.0000000000000001E-3</v>
      </c>
    </row>
    <row r="31" spans="1:12" ht="14.15">
      <c r="A31" s="38" t="s">
        <v>140</v>
      </c>
      <c r="B31" s="95">
        <v>1.4019999999999999</v>
      </c>
      <c r="C31" s="95">
        <v>19.899999999999999</v>
      </c>
      <c r="D31" s="96">
        <f t="shared" si="5"/>
        <v>1.4019824999999999</v>
      </c>
      <c r="E31" s="96">
        <f t="shared" si="6"/>
        <v>1.7273039669999992</v>
      </c>
      <c r="F31" s="103">
        <v>2451</v>
      </c>
      <c r="G31" s="38">
        <v>204.07</v>
      </c>
      <c r="H31" s="97">
        <f t="shared" ref="H31:H44" si="9">4000/G31</f>
        <v>19.601117263684031</v>
      </c>
      <c r="I31" s="97">
        <f t="shared" ref="I31" si="10">150-H31</f>
        <v>130.39888273631595</v>
      </c>
      <c r="J31" s="38">
        <f t="shared" ref="J31" si="11">G31*H31</f>
        <v>4000</v>
      </c>
      <c r="K31" s="98">
        <f t="shared" si="7"/>
        <v>0.94671180891999307</v>
      </c>
      <c r="L31" s="38">
        <f t="shared" si="8"/>
        <v>5.0000000000000001E-3</v>
      </c>
    </row>
    <row r="32" spans="1:12" ht="14.15">
      <c r="A32" t="s">
        <v>141</v>
      </c>
      <c r="B32" s="57">
        <v>1.4020999999999999</v>
      </c>
      <c r="C32" s="57">
        <v>20</v>
      </c>
      <c r="D32" s="42">
        <f t="shared" si="5"/>
        <v>1.4020999999999999</v>
      </c>
      <c r="E32" s="42">
        <f t="shared" si="6"/>
        <v>1.7285879599999987</v>
      </c>
      <c r="F32" s="104">
        <v>2385</v>
      </c>
      <c r="G32">
        <v>149.19999999999999</v>
      </c>
      <c r="H32" s="50">
        <f t="shared" si="9"/>
        <v>26.809651474530835</v>
      </c>
      <c r="I32" s="50">
        <f t="shared" ref="I32:I42" si="12">150-H32</f>
        <v>123.19034852546916</v>
      </c>
      <c r="J32">
        <f>G32*H32</f>
        <v>4000.0000000000005</v>
      </c>
      <c r="K32" s="98">
        <f t="shared" si="7"/>
        <v>0.94671180891999307</v>
      </c>
      <c r="L32">
        <f t="shared" si="8"/>
        <v>5.0000000000000001E-3</v>
      </c>
    </row>
    <row r="33" spans="1:12" ht="14.15">
      <c r="A33" s="38" t="s">
        <v>142</v>
      </c>
      <c r="B33" s="95">
        <v>1.4019999999999999</v>
      </c>
      <c r="C33" s="95">
        <v>20</v>
      </c>
      <c r="D33" s="96">
        <f t="shared" si="5"/>
        <v>1.4019999999999999</v>
      </c>
      <c r="E33" s="96">
        <f t="shared" si="6"/>
        <v>1.7274951999999999</v>
      </c>
      <c r="F33" s="103">
        <v>2456</v>
      </c>
      <c r="G33" s="38">
        <v>237</v>
      </c>
      <c r="H33" s="97">
        <f t="shared" si="9"/>
        <v>16.877637130801688</v>
      </c>
      <c r="I33" s="97">
        <f t="shared" si="12"/>
        <v>133.1223628691983</v>
      </c>
      <c r="J33" s="38">
        <f>G33*H33</f>
        <v>4000</v>
      </c>
      <c r="K33" s="98">
        <f t="shared" si="7"/>
        <v>0.94671180891999307</v>
      </c>
      <c r="L33" s="38">
        <f t="shared" si="8"/>
        <v>5.0000000000000001E-3</v>
      </c>
    </row>
    <row r="34" spans="1:12">
      <c r="A34" t="s">
        <v>143</v>
      </c>
      <c r="B34" s="57">
        <v>1.4018999999999999</v>
      </c>
      <c r="C34" s="57">
        <v>20</v>
      </c>
      <c r="D34" s="42">
        <f t="shared" si="5"/>
        <v>1.4018999999999999</v>
      </c>
      <c r="E34" s="42">
        <f t="shared" si="6"/>
        <v>1.7264024399999993</v>
      </c>
      <c r="F34" s="105">
        <v>4009</v>
      </c>
      <c r="G34">
        <v>233</v>
      </c>
      <c r="H34" s="50">
        <f t="shared" si="9"/>
        <v>17.167381974248926</v>
      </c>
      <c r="I34" s="50">
        <f t="shared" si="12"/>
        <v>132.83261802575106</v>
      </c>
      <c r="J34">
        <f>G34*H34</f>
        <v>3999.9999999999995</v>
      </c>
      <c r="K34" s="98">
        <f t="shared" si="7"/>
        <v>0.94671180891999307</v>
      </c>
      <c r="L34">
        <f t="shared" si="8"/>
        <v>5.0000000000000001E-3</v>
      </c>
    </row>
    <row r="35" spans="1:12" ht="14.15">
      <c r="A35" s="38" t="s">
        <v>144</v>
      </c>
      <c r="B35" s="95">
        <v>1.4019999999999999</v>
      </c>
      <c r="C35" s="95">
        <v>20</v>
      </c>
      <c r="D35" s="96">
        <f t="shared" si="5"/>
        <v>1.4019999999999999</v>
      </c>
      <c r="E35" s="96">
        <f t="shared" si="6"/>
        <v>1.7274951999999999</v>
      </c>
      <c r="F35" s="103">
        <v>1447</v>
      </c>
      <c r="G35" s="38">
        <v>144</v>
      </c>
      <c r="H35" s="97">
        <f t="shared" si="9"/>
        <v>27.777777777777779</v>
      </c>
      <c r="I35" s="97">
        <f t="shared" si="12"/>
        <v>122.22222222222223</v>
      </c>
      <c r="J35" s="38">
        <f>G35*H35</f>
        <v>4000</v>
      </c>
      <c r="K35" s="98">
        <f t="shared" si="7"/>
        <v>0.94671180891999307</v>
      </c>
      <c r="L35" s="38">
        <f t="shared" si="8"/>
        <v>5.0000000000000001E-3</v>
      </c>
    </row>
    <row r="36" spans="1:12" ht="14.15">
      <c r="A36" t="s">
        <v>145</v>
      </c>
      <c r="B36" s="57">
        <v>1.4018999999999999</v>
      </c>
      <c r="C36" s="57">
        <v>20.100000000000001</v>
      </c>
      <c r="D36" s="42">
        <f t="shared" si="5"/>
        <v>1.4019174999999999</v>
      </c>
      <c r="E36" s="42">
        <f t="shared" si="6"/>
        <v>1.726593673</v>
      </c>
      <c r="F36" s="104">
        <v>2455</v>
      </c>
      <c r="G36">
        <v>81.599999999999994</v>
      </c>
      <c r="H36" s="50">
        <v>45</v>
      </c>
      <c r="I36" s="50">
        <f t="shared" si="12"/>
        <v>105</v>
      </c>
      <c r="J36">
        <f t="shared" ref="J36:J44" si="13">G36*H36</f>
        <v>3671.9999999999995</v>
      </c>
      <c r="K36" s="98">
        <f t="shared" si="7"/>
        <v>0.94671180891999307</v>
      </c>
      <c r="L36">
        <f t="shared" si="8"/>
        <v>5.0000000000000001E-3</v>
      </c>
    </row>
    <row r="37" spans="1:12" ht="14.15">
      <c r="A37" s="38" t="s">
        <v>149</v>
      </c>
      <c r="B37" s="96">
        <v>1.4020999999999999</v>
      </c>
      <c r="C37" s="99">
        <v>20.2</v>
      </c>
      <c r="D37" s="96">
        <f t="shared" si="5"/>
        <v>1.4021349999999999</v>
      </c>
      <c r="E37" s="96">
        <f t="shared" si="6"/>
        <v>1.7289704259999983</v>
      </c>
      <c r="F37" s="103">
        <v>2393</v>
      </c>
      <c r="G37" s="38">
        <v>121.5</v>
      </c>
      <c r="H37" s="97">
        <f t="shared" si="9"/>
        <v>32.921810699588477</v>
      </c>
      <c r="I37" s="97">
        <f t="shared" si="12"/>
        <v>117.07818930041152</v>
      </c>
      <c r="J37" s="38">
        <f>G37*H37</f>
        <v>4000</v>
      </c>
      <c r="K37" s="98">
        <f t="shared" si="7"/>
        <v>0.94671180891999307</v>
      </c>
      <c r="L37" s="38">
        <f t="shared" si="8"/>
        <v>5.0000000000000001E-3</v>
      </c>
    </row>
    <row r="38" spans="1:12" ht="14.15">
      <c r="A38" t="s">
        <v>150</v>
      </c>
      <c r="B38" s="42">
        <v>1.4019999999999999</v>
      </c>
      <c r="C38" s="41">
        <v>20.3</v>
      </c>
      <c r="D38" s="42">
        <f t="shared" si="5"/>
        <v>1.4020524999999999</v>
      </c>
      <c r="E38" s="42">
        <f t="shared" si="6"/>
        <v>1.7280688989999984</v>
      </c>
      <c r="F38" s="104">
        <v>4011</v>
      </c>
      <c r="G38">
        <v>75.599999999999994</v>
      </c>
      <c r="H38" s="50">
        <f t="shared" si="9"/>
        <v>52.910052910052912</v>
      </c>
      <c r="I38" s="50">
        <f t="shared" si="12"/>
        <v>97.089947089947088</v>
      </c>
      <c r="J38">
        <f t="shared" si="13"/>
        <v>4000</v>
      </c>
      <c r="K38" s="98">
        <f t="shared" si="7"/>
        <v>0.94671180891999307</v>
      </c>
      <c r="L38">
        <f t="shared" si="8"/>
        <v>5.0000000000000001E-3</v>
      </c>
    </row>
    <row r="39" spans="1:12" ht="14.6">
      <c r="A39" s="38" t="s">
        <v>151</v>
      </c>
      <c r="B39" s="96">
        <v>1.4019999999999999</v>
      </c>
      <c r="C39" s="99">
        <v>20.3</v>
      </c>
      <c r="D39" s="96">
        <f t="shared" si="5"/>
        <v>1.4020524999999999</v>
      </c>
      <c r="E39" s="96">
        <f t="shared" si="6"/>
        <v>1.7280688989999984</v>
      </c>
      <c r="F39" s="103">
        <v>3961</v>
      </c>
      <c r="G39" s="108">
        <v>96</v>
      </c>
      <c r="H39" s="97">
        <f t="shared" si="9"/>
        <v>41.666666666666664</v>
      </c>
      <c r="I39" s="97">
        <f t="shared" si="12"/>
        <v>108.33333333333334</v>
      </c>
      <c r="J39" s="38">
        <f t="shared" si="13"/>
        <v>4000</v>
      </c>
      <c r="K39" s="98">
        <f t="shared" si="7"/>
        <v>0.94671180891999307</v>
      </c>
      <c r="L39" s="38">
        <f t="shared" si="8"/>
        <v>5.0000000000000001E-3</v>
      </c>
    </row>
    <row r="40" spans="1:12" ht="14.15">
      <c r="A40" t="s">
        <v>152</v>
      </c>
      <c r="B40" s="42">
        <v>1.4020999999999999</v>
      </c>
      <c r="C40" s="41">
        <v>20.3</v>
      </c>
      <c r="D40" s="42">
        <f t="shared" si="5"/>
        <v>1.4021524999999999</v>
      </c>
      <c r="E40" s="42">
        <f t="shared" si="6"/>
        <v>1.729161658999999</v>
      </c>
      <c r="F40" s="106">
        <v>3971</v>
      </c>
      <c r="G40">
        <v>22.5</v>
      </c>
      <c r="H40" s="50">
        <v>150</v>
      </c>
      <c r="I40" s="50">
        <f t="shared" si="12"/>
        <v>0</v>
      </c>
      <c r="J40">
        <f t="shared" si="13"/>
        <v>3375</v>
      </c>
      <c r="K40" s="98">
        <f t="shared" si="7"/>
        <v>0.94671180891999307</v>
      </c>
      <c r="L40">
        <f t="shared" si="8"/>
        <v>5.0000000000000001E-3</v>
      </c>
    </row>
    <row r="41" spans="1:12" ht="14.15">
      <c r="A41" s="38" t="s">
        <v>163</v>
      </c>
      <c r="B41" s="96"/>
      <c r="C41" s="99"/>
      <c r="D41" s="96">
        <f t="shared" ref="D41:D44" si="14">(20-C41)*-0.000175+B41</f>
        <v>-3.5000000000000001E-3</v>
      </c>
      <c r="E41" s="96">
        <f t="shared" ref="E41:E44" si="15">D41*10.9276-13.593</f>
        <v>-13.631246600000001</v>
      </c>
      <c r="F41" s="107"/>
      <c r="G41" s="38"/>
      <c r="H41" s="97" t="e">
        <f t="shared" si="9"/>
        <v>#DIV/0!</v>
      </c>
      <c r="I41" s="97" t="e">
        <f t="shared" si="12"/>
        <v>#DIV/0!</v>
      </c>
      <c r="J41" s="38" t="e">
        <f t="shared" si="13"/>
        <v>#DIV/0!</v>
      </c>
      <c r="K41" s="98">
        <f t="shared" si="7"/>
        <v>0.94671180891999307</v>
      </c>
      <c r="L41" s="38">
        <f t="shared" si="8"/>
        <v>5.0000000000000001E-3</v>
      </c>
    </row>
    <row r="42" spans="1:12" ht="14.15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6"/>
      <c r="H42" s="50" t="e">
        <f t="shared" si="9"/>
        <v>#DIV/0!</v>
      </c>
      <c r="I42" s="50" t="e">
        <f t="shared" si="12"/>
        <v>#DIV/0!</v>
      </c>
      <c r="J42" t="e">
        <f t="shared" si="13"/>
        <v>#DIV/0!</v>
      </c>
      <c r="K42" s="98">
        <f t="shared" si="7"/>
        <v>0.94671180891999307</v>
      </c>
      <c r="L42">
        <f t="shared" si="8"/>
        <v>5.0000000000000001E-3</v>
      </c>
    </row>
    <row r="43" spans="1:12" ht="14.15">
      <c r="A43" s="38" t="s">
        <v>165</v>
      </c>
      <c r="B43" s="96"/>
      <c r="C43" s="99"/>
      <c r="D43" s="96">
        <f t="shared" si="14"/>
        <v>-3.5000000000000001E-3</v>
      </c>
      <c r="E43" s="96">
        <f t="shared" si="15"/>
        <v>-13.631246600000001</v>
      </c>
      <c r="F43" s="107"/>
      <c r="G43" s="38"/>
      <c r="H43" s="97" t="e">
        <f t="shared" si="9"/>
        <v>#DIV/0!</v>
      </c>
      <c r="I43" s="97" t="e">
        <f t="shared" ref="I43:I44" si="16">150-H43</f>
        <v>#DIV/0!</v>
      </c>
      <c r="J43" s="38" t="e">
        <f t="shared" si="13"/>
        <v>#DIV/0!</v>
      </c>
      <c r="K43" s="98">
        <f t="shared" si="7"/>
        <v>0.94671180891999307</v>
      </c>
      <c r="L43" s="38">
        <f t="shared" si="8"/>
        <v>5.0000000000000001E-3</v>
      </c>
    </row>
    <row r="44" spans="1:12" ht="14.15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6"/>
      <c r="H44" s="50" t="e">
        <f t="shared" si="9"/>
        <v>#DIV/0!</v>
      </c>
      <c r="I44" s="50" t="e">
        <f t="shared" si="16"/>
        <v>#DIV/0!</v>
      </c>
      <c r="J44" t="e">
        <f t="shared" si="13"/>
        <v>#DIV/0!</v>
      </c>
      <c r="K44" s="98">
        <f t="shared" si="7"/>
        <v>0.94671180891999307</v>
      </c>
      <c r="L44">
        <f t="shared" si="8"/>
        <v>5.0000000000000001E-3</v>
      </c>
    </row>
    <row r="45" spans="1:12" ht="14.15">
      <c r="A45" s="45" t="s">
        <v>33</v>
      </c>
      <c r="B45" s="46">
        <v>1.4169</v>
      </c>
      <c r="C45" s="47">
        <v>18.100000000000001</v>
      </c>
      <c r="D45" s="48">
        <f>(20-C45)*-0.000175+B45</f>
        <v>1.4165675</v>
      </c>
      <c r="E45" s="49">
        <f>D45*10.9276-13.593</f>
        <v>1.886683012999999</v>
      </c>
      <c r="F45" s="94"/>
      <c r="H45" s="50"/>
      <c r="I45" s="50"/>
    </row>
    <row r="46" spans="1:12">
      <c r="B46" s="26"/>
      <c r="C46" s="23"/>
      <c r="F46" t="s">
        <v>209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1.4072</v>
      </c>
      <c r="D2" s="58">
        <v>18.7</v>
      </c>
      <c r="E2" s="58">
        <f t="shared" ref="E2:E23" si="0">((20-D2)*-0.000175+C2)-0.0008</f>
        <v>1.4061725</v>
      </c>
      <c r="F2" s="59">
        <f t="shared" ref="F2:F23" si="1">E2*10.9276-13.593</f>
        <v>1.7730906110000006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1.4068000000000001</v>
      </c>
      <c r="D3" s="58">
        <v>18.8</v>
      </c>
      <c r="E3" s="58">
        <f t="shared" si="0"/>
        <v>1.4057900000000001</v>
      </c>
      <c r="F3" s="59">
        <f t="shared" si="1"/>
        <v>1.7689108040000008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1.4064000000000001</v>
      </c>
      <c r="D4" s="58">
        <v>18.8</v>
      </c>
      <c r="E4" s="58">
        <f t="shared" si="0"/>
        <v>1.4053900000000001</v>
      </c>
      <c r="F4" s="59">
        <f t="shared" si="1"/>
        <v>1.764539764000002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1.4058999999999999</v>
      </c>
      <c r="D5" s="58">
        <v>18.8</v>
      </c>
      <c r="E5" s="58">
        <f t="shared" si="0"/>
        <v>1.40489</v>
      </c>
      <c r="F5" s="59">
        <f t="shared" si="1"/>
        <v>1.7590759639999991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1.40533</v>
      </c>
      <c r="D6" s="58">
        <v>18.899999999999999</v>
      </c>
      <c r="E6" s="58">
        <f t="shared" si="0"/>
        <v>1.4043375</v>
      </c>
      <c r="F6" s="59">
        <f t="shared" si="1"/>
        <v>1.7530384649999995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18.899999999999999</v>
      </c>
      <c r="E7" s="58">
        <f t="shared" si="0"/>
        <v>1.4036075000000001</v>
      </c>
      <c r="F7" s="59">
        <f t="shared" si="1"/>
        <v>1.7450613170000011</v>
      </c>
      <c r="G7" s="58" t="s">
        <v>68</v>
      </c>
    </row>
    <row r="8" spans="1:13">
      <c r="A8" s="58">
        <v>7</v>
      </c>
      <c r="B8" s="58" t="s">
        <v>61</v>
      </c>
      <c r="C8" s="59">
        <v>1.4040999999999999</v>
      </c>
      <c r="D8" s="58">
        <v>18.899999999999999</v>
      </c>
      <c r="E8" s="58">
        <f t="shared" si="0"/>
        <v>1.4031075</v>
      </c>
      <c r="F8" s="59">
        <f t="shared" si="1"/>
        <v>1.739597517</v>
      </c>
      <c r="G8" s="58" t="s">
        <v>69</v>
      </c>
    </row>
    <row r="9" spans="1:13">
      <c r="A9" s="58">
        <v>8</v>
      </c>
      <c r="B9" s="58" t="s">
        <v>61</v>
      </c>
      <c r="C9" s="59">
        <v>1.4035</v>
      </c>
      <c r="D9" s="58">
        <v>18.899999999999999</v>
      </c>
      <c r="E9" s="58">
        <f t="shared" si="0"/>
        <v>1.4025075</v>
      </c>
      <c r="F9" s="59">
        <f t="shared" si="1"/>
        <v>1.733040957</v>
      </c>
      <c r="G9" s="58" t="s">
        <v>70</v>
      </c>
    </row>
    <row r="10" spans="1:13">
      <c r="A10" s="43">
        <v>9</v>
      </c>
      <c r="B10" s="43" t="s">
        <v>61</v>
      </c>
      <c r="C10" s="44">
        <v>1.403</v>
      </c>
      <c r="D10" s="43">
        <v>18.899999999999999</v>
      </c>
      <c r="E10" s="43">
        <f t="shared" si="0"/>
        <v>1.4020075000000001</v>
      </c>
      <c r="F10" s="44">
        <f t="shared" si="1"/>
        <v>1.7275771570000007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18.899999999999999</v>
      </c>
      <c r="E11" s="43">
        <f t="shared" si="0"/>
        <v>1.4015075000000001</v>
      </c>
      <c r="F11" s="44">
        <f t="shared" si="1"/>
        <v>1.7221133570000013</v>
      </c>
      <c r="G11" s="43" t="s">
        <v>72</v>
      </c>
    </row>
    <row r="12" spans="1:13">
      <c r="A12" s="43">
        <v>11</v>
      </c>
      <c r="B12" s="43" t="s">
        <v>61</v>
      </c>
      <c r="C12" s="44">
        <v>1.4019999999999999</v>
      </c>
      <c r="D12" s="43">
        <v>19</v>
      </c>
      <c r="E12" s="43">
        <f t="shared" si="0"/>
        <v>1.401025</v>
      </c>
      <c r="F12" s="44">
        <f t="shared" si="1"/>
        <v>1.7168407899999991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19</v>
      </c>
      <c r="E13" s="43">
        <f t="shared" si="0"/>
        <v>1.400525</v>
      </c>
      <c r="F13" s="44">
        <f t="shared" si="1"/>
        <v>1.7113769899999998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19</v>
      </c>
      <c r="E14" s="43">
        <f t="shared" si="0"/>
        <v>1.3999250000000001</v>
      </c>
      <c r="F14" s="44">
        <f t="shared" si="1"/>
        <v>1.7048204300000016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19</v>
      </c>
      <c r="E15" s="43">
        <f t="shared" si="0"/>
        <v>1.3993250000000002</v>
      </c>
      <c r="F15" s="44">
        <f t="shared" si="1"/>
        <v>1.6982638700000017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19</v>
      </c>
      <c r="E16" s="43">
        <f t="shared" si="0"/>
        <v>1.398825</v>
      </c>
      <c r="F16" s="44">
        <f t="shared" si="1"/>
        <v>1.6928000700000005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19.100000000000001</v>
      </c>
      <c r="E17" s="43">
        <f t="shared" si="0"/>
        <v>1.3983425</v>
      </c>
      <c r="F17" s="44">
        <f t="shared" si="1"/>
        <v>1.6875275030000001</v>
      </c>
      <c r="G17" s="43" t="s">
        <v>78</v>
      </c>
    </row>
    <row r="18" spans="1:7">
      <c r="A18" s="58">
        <v>17</v>
      </c>
      <c r="B18" s="58" t="s">
        <v>61</v>
      </c>
      <c r="C18" s="59">
        <v>1.399</v>
      </c>
      <c r="D18" s="58">
        <v>19.100000000000001</v>
      </c>
      <c r="E18" s="58">
        <f t="shared" si="0"/>
        <v>1.3980425000000001</v>
      </c>
      <c r="F18" s="59">
        <f t="shared" si="1"/>
        <v>1.6842492230000001</v>
      </c>
      <c r="G18" s="58" t="s">
        <v>79</v>
      </c>
    </row>
    <row r="19" spans="1:7">
      <c r="A19" s="58">
        <v>18</v>
      </c>
      <c r="B19" s="58" t="s">
        <v>61</v>
      </c>
      <c r="C19" s="59">
        <v>1.3980999999999999</v>
      </c>
      <c r="D19" s="58">
        <v>19.100000000000001</v>
      </c>
      <c r="E19" s="58">
        <f t="shared" si="0"/>
        <v>1.3971425</v>
      </c>
      <c r="F19" s="59">
        <f t="shared" si="1"/>
        <v>1.6744143830000002</v>
      </c>
      <c r="G19" s="58" t="s">
        <v>80</v>
      </c>
    </row>
    <row r="20" spans="1:7">
      <c r="A20" s="58">
        <v>19</v>
      </c>
      <c r="B20" s="58" t="s">
        <v>61</v>
      </c>
      <c r="C20" s="59">
        <v>1.3964000000000001</v>
      </c>
      <c r="D20" s="58">
        <v>19.100000000000001</v>
      </c>
      <c r="E20" s="58">
        <f t="shared" si="0"/>
        <v>1.3954425000000001</v>
      </c>
      <c r="F20" s="59">
        <f t="shared" si="1"/>
        <v>1.655837463000001</v>
      </c>
      <c r="G20" s="58" t="s">
        <v>81</v>
      </c>
    </row>
    <row r="21" spans="1:7">
      <c r="A21" s="58">
        <v>20</v>
      </c>
      <c r="B21" s="58" t="s">
        <v>61</v>
      </c>
      <c r="C21" s="59">
        <v>1.3884000000000001</v>
      </c>
      <c r="D21" s="58">
        <v>19.2</v>
      </c>
      <c r="E21" s="58">
        <f t="shared" si="0"/>
        <v>1.3874600000000001</v>
      </c>
      <c r="F21" s="59">
        <f t="shared" si="1"/>
        <v>1.5686078960000014</v>
      </c>
      <c r="G21" s="58" t="s">
        <v>82</v>
      </c>
    </row>
    <row r="22" spans="1:7">
      <c r="A22" s="58">
        <v>21</v>
      </c>
      <c r="B22" s="58" t="s">
        <v>61</v>
      </c>
      <c r="C22" s="59">
        <v>1.3701000000000001</v>
      </c>
      <c r="D22" s="58">
        <v>19.2</v>
      </c>
      <c r="E22" s="58">
        <f t="shared" si="0"/>
        <v>1.3691600000000002</v>
      </c>
      <c r="F22" s="59">
        <f t="shared" si="1"/>
        <v>1.3686328160000016</v>
      </c>
      <c r="G22" s="58" t="s">
        <v>83</v>
      </c>
    </row>
    <row r="23" spans="1:7">
      <c r="A23" s="58">
        <v>22</v>
      </c>
      <c r="B23" s="58" t="s">
        <v>61</v>
      </c>
      <c r="C23" s="59">
        <v>1.3506</v>
      </c>
      <c r="D23" s="58">
        <v>19.2</v>
      </c>
      <c r="E23" s="58">
        <f t="shared" si="0"/>
        <v>1.3496600000000001</v>
      </c>
      <c r="F23" s="59">
        <f t="shared" si="1"/>
        <v>1.1555446160000002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1.4066000000000001</v>
      </c>
      <c r="D2" s="58">
        <v>19.2</v>
      </c>
      <c r="E2" s="58">
        <f t="shared" ref="E2:E23" si="0">((20-D2)*-0.000175+C2)-0.0008</f>
        <v>1.4056600000000001</v>
      </c>
      <c r="F2" s="59">
        <f t="shared" ref="F2:F23" si="1">E2*10.9276-13.593</f>
        <v>1.7674902160000006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1.4065000000000001</v>
      </c>
      <c r="D3" s="58">
        <v>19.3</v>
      </c>
      <c r="E3" s="58">
        <f t="shared" si="0"/>
        <v>1.4055775000000001</v>
      </c>
      <c r="F3" s="59">
        <f t="shared" si="1"/>
        <v>1.7665886890000024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1.4061999999999999</v>
      </c>
      <c r="D4" s="60">
        <v>19.3</v>
      </c>
      <c r="E4" s="60">
        <f t="shared" si="0"/>
        <v>1.4052775</v>
      </c>
      <c r="F4" s="61">
        <f t="shared" si="1"/>
        <v>1.7633104089999989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1.4056999999999999</v>
      </c>
      <c r="D5" s="60">
        <v>19.3</v>
      </c>
      <c r="E5" s="60">
        <f t="shared" si="0"/>
        <v>1.4047775</v>
      </c>
      <c r="F5" s="61">
        <f t="shared" si="1"/>
        <v>1.7578466089999996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1.4052</v>
      </c>
      <c r="D6" s="60">
        <v>19.3</v>
      </c>
      <c r="E6" s="60">
        <f t="shared" si="0"/>
        <v>1.4042775000000001</v>
      </c>
      <c r="F6" s="61">
        <f t="shared" si="1"/>
        <v>1.7523828090000002</v>
      </c>
      <c r="G6" s="60" t="s">
        <v>89</v>
      </c>
    </row>
    <row r="7" spans="1:13">
      <c r="A7" s="60">
        <v>6</v>
      </c>
      <c r="B7" s="60" t="s">
        <v>61</v>
      </c>
      <c r="C7" s="61">
        <v>1.4046000000000001</v>
      </c>
      <c r="D7" s="60">
        <v>19.3</v>
      </c>
      <c r="E7" s="60">
        <f t="shared" si="0"/>
        <v>1.4036775000000001</v>
      </c>
      <c r="F7" s="61">
        <f t="shared" si="1"/>
        <v>1.7458262490000021</v>
      </c>
      <c r="G7" s="60" t="s">
        <v>90</v>
      </c>
    </row>
    <row r="8" spans="1:13">
      <c r="A8" s="60">
        <v>7</v>
      </c>
      <c r="B8" s="60" t="s">
        <v>61</v>
      </c>
      <c r="C8" s="61">
        <v>1.4039999999999999</v>
      </c>
      <c r="D8" s="60">
        <v>19.399999999999999</v>
      </c>
      <c r="E8" s="60">
        <f t="shared" si="0"/>
        <v>1.403095</v>
      </c>
      <c r="F8" s="61">
        <f t="shared" si="1"/>
        <v>1.7394609219999992</v>
      </c>
      <c r="G8" s="60" t="s">
        <v>91</v>
      </c>
    </row>
    <row r="9" spans="1:13">
      <c r="A9" s="60">
        <v>8</v>
      </c>
      <c r="B9" s="60" t="s">
        <v>61</v>
      </c>
      <c r="C9" s="61">
        <v>1.4036</v>
      </c>
      <c r="D9" s="60">
        <v>19.399999999999999</v>
      </c>
      <c r="E9" s="60">
        <f t="shared" si="0"/>
        <v>1.402695</v>
      </c>
      <c r="F9" s="61">
        <f t="shared" si="1"/>
        <v>1.7350898820000005</v>
      </c>
      <c r="G9" s="60" t="s">
        <v>92</v>
      </c>
    </row>
    <row r="10" spans="1:13">
      <c r="A10" s="60">
        <v>9</v>
      </c>
      <c r="B10" s="60" t="s">
        <v>61</v>
      </c>
      <c r="C10" s="61">
        <v>1.4029</v>
      </c>
      <c r="D10" s="60">
        <v>19.5</v>
      </c>
      <c r="E10" s="60">
        <f t="shared" si="0"/>
        <v>1.4020125000000001</v>
      </c>
      <c r="F10" s="61">
        <f t="shared" si="1"/>
        <v>1.7276317950000006</v>
      </c>
      <c r="G10" s="60" t="s">
        <v>93</v>
      </c>
    </row>
    <row r="11" spans="1:13">
      <c r="A11" s="60">
        <v>10</v>
      </c>
      <c r="B11" s="60" t="s">
        <v>61</v>
      </c>
      <c r="C11" s="61">
        <v>1.4024000000000001</v>
      </c>
      <c r="D11" s="60">
        <v>19.5</v>
      </c>
      <c r="E11" s="60">
        <f t="shared" si="0"/>
        <v>1.4015125000000002</v>
      </c>
      <c r="F11" s="61">
        <f t="shared" si="1"/>
        <v>1.7221679950000013</v>
      </c>
      <c r="G11" s="60" t="s">
        <v>94</v>
      </c>
    </row>
    <row r="12" spans="1:13">
      <c r="A12" s="58">
        <v>11</v>
      </c>
      <c r="B12" s="58" t="s">
        <v>61</v>
      </c>
      <c r="C12" s="59">
        <v>1.4018999999999999</v>
      </c>
      <c r="D12" s="58">
        <v>19.5</v>
      </c>
      <c r="E12" s="58">
        <f t="shared" si="0"/>
        <v>1.4010125</v>
      </c>
      <c r="F12" s="59">
        <f t="shared" si="1"/>
        <v>1.7167041950000002</v>
      </c>
      <c r="G12" s="58" t="s">
        <v>95</v>
      </c>
    </row>
    <row r="13" spans="1:13">
      <c r="A13" s="58">
        <v>12</v>
      </c>
      <c r="B13" s="58" t="s">
        <v>61</v>
      </c>
      <c r="C13" s="59">
        <v>1.4014</v>
      </c>
      <c r="D13" s="58">
        <v>19.5</v>
      </c>
      <c r="E13" s="58">
        <f t="shared" si="0"/>
        <v>1.4005125</v>
      </c>
      <c r="F13" s="59">
        <f t="shared" si="1"/>
        <v>1.7112403950000008</v>
      </c>
      <c r="G13" s="58" t="s">
        <v>96</v>
      </c>
    </row>
    <row r="14" spans="1:13">
      <c r="A14" s="58">
        <v>13</v>
      </c>
      <c r="B14" s="58" t="s">
        <v>61</v>
      </c>
      <c r="C14" s="59">
        <v>1.4008</v>
      </c>
      <c r="D14" s="58">
        <v>19.5</v>
      </c>
      <c r="E14" s="58">
        <f t="shared" si="0"/>
        <v>1.3999125000000001</v>
      </c>
      <c r="F14" s="59">
        <f t="shared" si="1"/>
        <v>1.7046838350000009</v>
      </c>
      <c r="G14" s="58" t="s">
        <v>97</v>
      </c>
    </row>
    <row r="15" spans="1:13">
      <c r="A15" s="58">
        <v>14</v>
      </c>
      <c r="B15" s="58" t="s">
        <v>61</v>
      </c>
      <c r="C15" s="59">
        <v>1.4003000000000001</v>
      </c>
      <c r="D15" s="58">
        <v>19.600000000000001</v>
      </c>
      <c r="E15" s="58">
        <f t="shared" si="0"/>
        <v>1.3994300000000002</v>
      </c>
      <c r="F15" s="59">
        <f t="shared" si="1"/>
        <v>1.6994112680000022</v>
      </c>
      <c r="G15" s="58" t="s">
        <v>98</v>
      </c>
    </row>
    <row r="16" spans="1:13">
      <c r="A16" s="58">
        <v>15</v>
      </c>
      <c r="B16" s="58" t="s">
        <v>61</v>
      </c>
      <c r="C16" s="59">
        <v>1.3997999999999999</v>
      </c>
      <c r="D16" s="58">
        <v>19.600000000000001</v>
      </c>
      <c r="E16" s="58">
        <f t="shared" si="0"/>
        <v>1.39893</v>
      </c>
      <c r="F16" s="59">
        <f t="shared" si="1"/>
        <v>1.6939474679999993</v>
      </c>
      <c r="G16" s="58" t="s">
        <v>99</v>
      </c>
    </row>
    <row r="17" spans="1:7">
      <c r="A17" s="58">
        <v>16</v>
      </c>
      <c r="B17" s="58" t="s">
        <v>61</v>
      </c>
      <c r="C17" s="59">
        <v>1.3992</v>
      </c>
      <c r="D17" s="58">
        <v>19.600000000000001</v>
      </c>
      <c r="E17" s="58">
        <f t="shared" si="0"/>
        <v>1.3983300000000001</v>
      </c>
      <c r="F17" s="59">
        <f t="shared" si="1"/>
        <v>1.6873909080000011</v>
      </c>
      <c r="G17" s="58" t="s">
        <v>100</v>
      </c>
    </row>
    <row r="18" spans="1:7">
      <c r="A18" s="58">
        <v>17</v>
      </c>
      <c r="B18" s="58" t="s">
        <v>61</v>
      </c>
      <c r="C18" s="59">
        <v>1.3987000000000001</v>
      </c>
      <c r="D18" s="58">
        <v>19.600000000000001</v>
      </c>
      <c r="E18" s="58">
        <f t="shared" si="0"/>
        <v>1.3978300000000001</v>
      </c>
      <c r="F18" s="59">
        <f t="shared" si="1"/>
        <v>1.6819271080000018</v>
      </c>
      <c r="G18" s="58" t="s">
        <v>101</v>
      </c>
    </row>
    <row r="19" spans="1:7">
      <c r="A19" s="58">
        <v>18</v>
      </c>
      <c r="B19" s="58" t="s">
        <v>61</v>
      </c>
      <c r="C19" s="59">
        <v>1.3979999999999999</v>
      </c>
      <c r="D19" s="58">
        <v>19.600000000000001</v>
      </c>
      <c r="E19" s="58">
        <f t="shared" si="0"/>
        <v>1.39713</v>
      </c>
      <c r="F19" s="59">
        <f t="shared" si="1"/>
        <v>1.6742777879999995</v>
      </c>
      <c r="G19" s="58" t="s">
        <v>102</v>
      </c>
    </row>
    <row r="20" spans="1:7">
      <c r="A20" s="60">
        <v>19</v>
      </c>
      <c r="B20" s="60" t="s">
        <v>61</v>
      </c>
      <c r="C20" s="61">
        <v>1.3956</v>
      </c>
      <c r="D20" s="60">
        <v>19.7</v>
      </c>
      <c r="E20" s="60">
        <f t="shared" si="0"/>
        <v>1.3947475</v>
      </c>
      <c r="F20" s="61">
        <f t="shared" si="1"/>
        <v>1.6482427810000004</v>
      </c>
      <c r="G20" s="60" t="s">
        <v>103</v>
      </c>
    </row>
    <row r="21" spans="1:7">
      <c r="A21" s="60">
        <v>20</v>
      </c>
      <c r="B21" s="60" t="s">
        <v>61</v>
      </c>
      <c r="C21" s="61">
        <v>1.3864000000000001</v>
      </c>
      <c r="D21" s="60">
        <v>19.7</v>
      </c>
      <c r="E21" s="60">
        <f t="shared" si="0"/>
        <v>1.3855475000000002</v>
      </c>
      <c r="F21" s="61">
        <f t="shared" si="1"/>
        <v>1.547708861000002</v>
      </c>
      <c r="G21" s="60" t="s">
        <v>104</v>
      </c>
    </row>
    <row r="22" spans="1:7">
      <c r="A22" s="60">
        <v>21</v>
      </c>
      <c r="B22" s="60" t="s">
        <v>61</v>
      </c>
      <c r="C22" s="61">
        <v>1.3682000000000001</v>
      </c>
      <c r="D22" s="60">
        <v>19.7</v>
      </c>
      <c r="E22" s="60">
        <f t="shared" si="0"/>
        <v>1.3673475000000002</v>
      </c>
      <c r="F22" s="61">
        <f t="shared" si="1"/>
        <v>1.3488265410000011</v>
      </c>
      <c r="G22" s="60" t="s">
        <v>105</v>
      </c>
    </row>
    <row r="23" spans="1:7">
      <c r="A23" s="60">
        <v>22</v>
      </c>
      <c r="B23" s="60" t="s">
        <v>61</v>
      </c>
      <c r="C23" s="61">
        <v>1.3511</v>
      </c>
      <c r="D23" s="60">
        <v>19.7</v>
      </c>
      <c r="E23" s="60">
        <f t="shared" si="0"/>
        <v>1.3502475</v>
      </c>
      <c r="F23" s="61">
        <f t="shared" si="1"/>
        <v>1.1619645810000012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1.4061999999999999</v>
      </c>
      <c r="D2" s="60">
        <v>19.8</v>
      </c>
      <c r="E2" s="60">
        <f t="shared" ref="E2:E23" si="0">((20-D2)*-0.000175+C2)-0.0008</f>
        <v>1.405365</v>
      </c>
      <c r="F2" s="61">
        <f t="shared" ref="F2:F23" si="1">E2*10.9276-13.593</f>
        <v>1.7642665740000005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1.4061999999999999</v>
      </c>
      <c r="D3" s="60">
        <v>19.8</v>
      </c>
      <c r="E3" s="60">
        <f t="shared" si="0"/>
        <v>1.405365</v>
      </c>
      <c r="F3" s="61">
        <f t="shared" si="1"/>
        <v>1.7642665740000005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1.4058999999999999</v>
      </c>
      <c r="D4" s="60">
        <v>19.8</v>
      </c>
      <c r="E4" s="60">
        <f t="shared" si="0"/>
        <v>1.405065</v>
      </c>
      <c r="F4" s="61">
        <f t="shared" si="1"/>
        <v>1.7609882940000006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1.4054</v>
      </c>
      <c r="D5" s="60">
        <v>19.8</v>
      </c>
      <c r="E5" s="60">
        <f t="shared" si="0"/>
        <v>1.4045650000000001</v>
      </c>
      <c r="F5" s="61">
        <f t="shared" si="1"/>
        <v>1.7555244940000012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19.899999999999999</v>
      </c>
      <c r="E6" s="58">
        <f t="shared" si="0"/>
        <v>1.4041825000000001</v>
      </c>
      <c r="F6" s="59">
        <f t="shared" si="1"/>
        <v>1.7513446870000013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19.899999999999999</v>
      </c>
      <c r="E7" s="58">
        <f t="shared" si="0"/>
        <v>1.4035825000000002</v>
      </c>
      <c r="F7" s="59">
        <f t="shared" si="1"/>
        <v>1.7447881270000014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19.899999999999999</v>
      </c>
      <c r="E8" s="58">
        <f t="shared" si="0"/>
        <v>1.4029825</v>
      </c>
      <c r="F8" s="59">
        <f t="shared" si="1"/>
        <v>1.7382315669999997</v>
      </c>
      <c r="G8" s="58" t="s">
        <v>113</v>
      </c>
    </row>
    <row r="9" spans="1:13">
      <c r="A9" s="58">
        <v>8</v>
      </c>
      <c r="B9" s="58" t="s">
        <v>61</v>
      </c>
      <c r="C9" s="59">
        <v>1.4033</v>
      </c>
      <c r="D9" s="58">
        <v>19.899999999999999</v>
      </c>
      <c r="E9" s="58">
        <f t="shared" si="0"/>
        <v>1.4024825000000001</v>
      </c>
      <c r="F9" s="59">
        <f t="shared" si="1"/>
        <v>1.7327677670000003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19.899999999999999</v>
      </c>
      <c r="E10" s="58">
        <f t="shared" si="0"/>
        <v>1.4018825000000001</v>
      </c>
      <c r="F10" s="59">
        <f t="shared" si="1"/>
        <v>1.7262112070000022</v>
      </c>
      <c r="G10" s="58" t="s">
        <v>115</v>
      </c>
    </row>
    <row r="11" spans="1:13">
      <c r="A11" s="58">
        <v>10</v>
      </c>
      <c r="B11" s="58" t="s">
        <v>61</v>
      </c>
      <c r="C11" s="59">
        <v>1.4021999999999999</v>
      </c>
      <c r="D11" s="58">
        <v>19.899999999999999</v>
      </c>
      <c r="E11" s="58">
        <f t="shared" si="0"/>
        <v>1.4013825</v>
      </c>
      <c r="F11" s="59">
        <f t="shared" si="1"/>
        <v>1.7207474069999993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19.899999999999999</v>
      </c>
      <c r="E12" s="58">
        <f t="shared" si="0"/>
        <v>1.4007825</v>
      </c>
      <c r="F12" s="59">
        <f t="shared" si="1"/>
        <v>1.7141908470000011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20</v>
      </c>
      <c r="E13" s="58">
        <f t="shared" si="0"/>
        <v>1.4003000000000001</v>
      </c>
      <c r="F13" s="59">
        <f t="shared" si="1"/>
        <v>1.7089182800000007</v>
      </c>
      <c r="G13" s="58" t="s">
        <v>118</v>
      </c>
    </row>
    <row r="14" spans="1:13">
      <c r="A14" s="60">
        <v>13</v>
      </c>
      <c r="B14" s="60" t="s">
        <v>61</v>
      </c>
      <c r="C14" s="61">
        <v>1.4006000000000001</v>
      </c>
      <c r="D14" s="60">
        <v>20</v>
      </c>
      <c r="E14" s="60">
        <f t="shared" si="0"/>
        <v>1.3998000000000002</v>
      </c>
      <c r="F14" s="61">
        <f t="shared" si="1"/>
        <v>1.7034544800000013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20</v>
      </c>
      <c r="E15" s="60">
        <f t="shared" si="0"/>
        <v>1.3993</v>
      </c>
      <c r="F15" s="61">
        <f t="shared" si="1"/>
        <v>1.6979906800000002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20</v>
      </c>
      <c r="E16" s="60">
        <f t="shared" si="0"/>
        <v>1.3987000000000001</v>
      </c>
      <c r="F16" s="61">
        <f t="shared" si="1"/>
        <v>1.6914341200000003</v>
      </c>
      <c r="G16" s="60" t="s">
        <v>121</v>
      </c>
    </row>
    <row r="17" spans="1:7">
      <c r="A17" s="60">
        <v>16</v>
      </c>
      <c r="B17" s="60" t="s">
        <v>61</v>
      </c>
      <c r="C17" s="61">
        <v>1.399</v>
      </c>
      <c r="D17" s="60">
        <v>20</v>
      </c>
      <c r="E17" s="60">
        <f t="shared" si="0"/>
        <v>1.3982000000000001</v>
      </c>
      <c r="F17" s="61">
        <f t="shared" si="1"/>
        <v>1.6859703200000009</v>
      </c>
      <c r="G17" s="60" t="s">
        <v>122</v>
      </c>
    </row>
    <row r="18" spans="1:7">
      <c r="A18" s="60">
        <v>17</v>
      </c>
      <c r="B18" s="60" t="s">
        <v>61</v>
      </c>
      <c r="C18" s="61">
        <v>1.3985000000000001</v>
      </c>
      <c r="D18" s="60">
        <v>20</v>
      </c>
      <c r="E18" s="60">
        <f t="shared" si="0"/>
        <v>1.3977000000000002</v>
      </c>
      <c r="F18" s="61">
        <f t="shared" si="1"/>
        <v>1.6805065200000016</v>
      </c>
      <c r="G18" s="60" t="s">
        <v>123</v>
      </c>
    </row>
    <row r="19" spans="1:7">
      <c r="A19" s="60">
        <v>18</v>
      </c>
      <c r="B19" s="60" t="s">
        <v>61</v>
      </c>
      <c r="C19" s="61">
        <v>1.3978999999999999</v>
      </c>
      <c r="D19" s="60">
        <v>20.100000000000001</v>
      </c>
      <c r="E19" s="60">
        <f t="shared" si="0"/>
        <v>1.3971175</v>
      </c>
      <c r="F19" s="61">
        <f t="shared" si="1"/>
        <v>1.6741411930000005</v>
      </c>
      <c r="G19" s="60" t="s">
        <v>124</v>
      </c>
    </row>
    <row r="20" spans="1:7">
      <c r="A20" s="60">
        <v>19</v>
      </c>
      <c r="B20" s="60" t="s">
        <v>61</v>
      </c>
      <c r="C20" s="61">
        <v>1.3955</v>
      </c>
      <c r="D20" s="60">
        <v>20.100000000000001</v>
      </c>
      <c r="E20" s="60">
        <f t="shared" si="0"/>
        <v>1.3947175000000001</v>
      </c>
      <c r="F20" s="61">
        <f t="shared" si="1"/>
        <v>1.6479149530000008</v>
      </c>
      <c r="G20" s="60" t="s">
        <v>125</v>
      </c>
    </row>
    <row r="21" spans="1:7">
      <c r="A21" s="60">
        <v>20</v>
      </c>
      <c r="B21" s="60" t="s">
        <v>61</v>
      </c>
      <c r="C21" s="61">
        <v>1.3854</v>
      </c>
      <c r="D21" s="60">
        <v>20.100000000000001</v>
      </c>
      <c r="E21" s="60">
        <f t="shared" si="0"/>
        <v>1.3846175000000001</v>
      </c>
      <c r="F21" s="61">
        <f t="shared" si="1"/>
        <v>1.5375461930000007</v>
      </c>
      <c r="G21" s="60" t="s">
        <v>126</v>
      </c>
    </row>
    <row r="22" spans="1:7">
      <c r="A22" s="58">
        <v>21</v>
      </c>
      <c r="B22" s="58" t="s">
        <v>61</v>
      </c>
      <c r="C22" s="59">
        <v>1.3678999999999999</v>
      </c>
      <c r="D22" s="58">
        <v>20.2</v>
      </c>
      <c r="E22" s="58">
        <f t="shared" si="0"/>
        <v>1.367135</v>
      </c>
      <c r="F22" s="59">
        <f t="shared" si="1"/>
        <v>1.3465044259999992</v>
      </c>
      <c r="G22" s="58" t="s">
        <v>127</v>
      </c>
    </row>
    <row r="23" spans="1:7">
      <c r="A23" s="58">
        <v>22</v>
      </c>
      <c r="B23" s="58" t="s">
        <v>61</v>
      </c>
      <c r="C23" s="59">
        <v>1.3467</v>
      </c>
      <c r="D23" s="58">
        <v>20.2</v>
      </c>
      <c r="E23" s="58">
        <f t="shared" si="0"/>
        <v>1.3459350000000001</v>
      </c>
      <c r="F23" s="59">
        <f t="shared" si="1"/>
        <v>1.1148393060000004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1.4054</v>
      </c>
      <c r="D2" s="58">
        <v>20.2</v>
      </c>
      <c r="E2" s="58">
        <f t="shared" ref="E2:E23" si="0">((20-D2)*-0.000175+C2)-0.0008</f>
        <v>1.4046350000000001</v>
      </c>
      <c r="F2" s="59">
        <f t="shared" ref="F2:F23" si="1">E2*10.9276-13.593</f>
        <v>1.7562894260000004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20.2</v>
      </c>
      <c r="E3" s="58">
        <f t="shared" si="0"/>
        <v>1.405135</v>
      </c>
      <c r="F3" s="59">
        <f t="shared" si="1"/>
        <v>1.7617532259999997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20.2</v>
      </c>
      <c r="E4" s="58">
        <f t="shared" si="0"/>
        <v>1.404935</v>
      </c>
      <c r="F4" s="59">
        <f t="shared" si="1"/>
        <v>1.7595677060000003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1.4052</v>
      </c>
      <c r="D5" s="58">
        <v>20.2</v>
      </c>
      <c r="E5" s="58">
        <f t="shared" si="0"/>
        <v>1.4044350000000001</v>
      </c>
      <c r="F5" s="59">
        <f t="shared" si="1"/>
        <v>1.754103906000001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20.2</v>
      </c>
      <c r="E6" s="58">
        <f t="shared" si="0"/>
        <v>1.4040350000000001</v>
      </c>
      <c r="F6" s="59">
        <f t="shared" si="1"/>
        <v>1.7497328660000022</v>
      </c>
      <c r="G6" s="58" t="s">
        <v>133</v>
      </c>
    </row>
    <row r="7" spans="1:13">
      <c r="A7" s="58">
        <v>6</v>
      </c>
      <c r="B7" s="58" t="s">
        <v>61</v>
      </c>
      <c r="C7" s="59">
        <v>1.4041999999999999</v>
      </c>
      <c r="D7" s="58">
        <v>20.3</v>
      </c>
      <c r="E7" s="58">
        <f t="shared" si="0"/>
        <v>1.4034525</v>
      </c>
      <c r="F7" s="59">
        <f t="shared" si="1"/>
        <v>1.7433675389999994</v>
      </c>
      <c r="G7" s="58" t="s">
        <v>134</v>
      </c>
    </row>
    <row r="8" spans="1:13">
      <c r="A8" s="60">
        <v>7</v>
      </c>
      <c r="B8" s="60" t="s">
        <v>61</v>
      </c>
      <c r="C8" s="61">
        <v>1.4037999999999999</v>
      </c>
      <c r="D8" s="60">
        <v>20.3</v>
      </c>
      <c r="E8" s="60">
        <f t="shared" si="0"/>
        <v>1.4030525</v>
      </c>
      <c r="F8" s="61">
        <f t="shared" si="1"/>
        <v>1.7389964990000006</v>
      </c>
      <c r="G8" s="60" t="s">
        <v>135</v>
      </c>
    </row>
    <row r="9" spans="1:13">
      <c r="A9" s="60">
        <v>8</v>
      </c>
      <c r="B9" s="60" t="s">
        <v>61</v>
      </c>
      <c r="C9" s="61">
        <v>1.4032</v>
      </c>
      <c r="D9" s="60">
        <v>20.3</v>
      </c>
      <c r="E9" s="60">
        <f t="shared" si="0"/>
        <v>1.4024525000000001</v>
      </c>
      <c r="F9" s="61">
        <f t="shared" si="1"/>
        <v>1.7324399390000007</v>
      </c>
      <c r="G9" s="60" t="s">
        <v>136</v>
      </c>
    </row>
    <row r="10" spans="1:13">
      <c r="A10" s="60">
        <v>9</v>
      </c>
      <c r="B10" s="60" t="s">
        <v>61</v>
      </c>
      <c r="C10" s="61">
        <v>1.4027000000000001</v>
      </c>
      <c r="D10" s="60">
        <v>20.3</v>
      </c>
      <c r="E10" s="60">
        <f t="shared" si="0"/>
        <v>1.4019525000000002</v>
      </c>
      <c r="F10" s="61">
        <f t="shared" si="1"/>
        <v>1.7269761390000014</v>
      </c>
      <c r="G10" s="60" t="s">
        <v>137</v>
      </c>
    </row>
    <row r="11" spans="1:13">
      <c r="A11" s="60">
        <v>10</v>
      </c>
      <c r="B11" s="60" t="s">
        <v>61</v>
      </c>
      <c r="C11" s="61">
        <v>1.4020999999999999</v>
      </c>
      <c r="D11" s="60">
        <v>20.3</v>
      </c>
      <c r="E11" s="60">
        <f t="shared" si="0"/>
        <v>1.4013525</v>
      </c>
      <c r="F11" s="61">
        <f t="shared" si="1"/>
        <v>1.7204195789999996</v>
      </c>
      <c r="G11" s="60" t="s">
        <v>158</v>
      </c>
    </row>
    <row r="12" spans="1:13">
      <c r="A12" s="60">
        <v>11</v>
      </c>
      <c r="B12" s="60" t="s">
        <v>61</v>
      </c>
      <c r="C12" s="61">
        <v>1.4015</v>
      </c>
      <c r="D12" s="60">
        <v>20.3</v>
      </c>
      <c r="E12" s="60">
        <f t="shared" si="0"/>
        <v>1.4007525000000001</v>
      </c>
      <c r="F12" s="61">
        <f t="shared" si="1"/>
        <v>1.7138630190000015</v>
      </c>
      <c r="G12" s="60" t="s">
        <v>159</v>
      </c>
    </row>
    <row r="13" spans="1:13">
      <c r="A13" s="60">
        <v>12</v>
      </c>
      <c r="B13" s="60" t="s">
        <v>61</v>
      </c>
      <c r="C13" s="61">
        <v>1.401</v>
      </c>
      <c r="D13" s="60">
        <v>20.3</v>
      </c>
      <c r="E13" s="60">
        <f t="shared" si="0"/>
        <v>1.4002525000000001</v>
      </c>
      <c r="F13" s="61">
        <f t="shared" si="1"/>
        <v>1.7083992190000021</v>
      </c>
      <c r="G13" s="60" t="s">
        <v>160</v>
      </c>
    </row>
    <row r="14" spans="1:13">
      <c r="A14" s="60">
        <v>13</v>
      </c>
      <c r="B14" s="60" t="s">
        <v>61</v>
      </c>
      <c r="C14" s="61">
        <v>1.4005000000000001</v>
      </c>
      <c r="D14" s="60">
        <v>20.399999999999999</v>
      </c>
      <c r="E14" s="60">
        <f t="shared" si="0"/>
        <v>1.3997700000000002</v>
      </c>
      <c r="F14" s="61">
        <f t="shared" si="1"/>
        <v>1.7031266520000017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20.399999999999999</v>
      </c>
      <c r="E15" s="60">
        <f t="shared" si="0"/>
        <v>1.39927</v>
      </c>
      <c r="F15" s="61">
        <f t="shared" si="1"/>
        <v>1.6976628520000006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1.3995</v>
      </c>
      <c r="D16" s="58">
        <v>20.399999999999999</v>
      </c>
      <c r="E16" s="58">
        <f t="shared" si="0"/>
        <v>1.3987700000000001</v>
      </c>
      <c r="F16" s="59">
        <f t="shared" si="1"/>
        <v>1.6921990520000012</v>
      </c>
      <c r="G16" s="58" t="s">
        <v>176</v>
      </c>
    </row>
    <row r="17" spans="1:7">
      <c r="A17" s="58">
        <v>16</v>
      </c>
      <c r="B17" s="58" t="s">
        <v>61</v>
      </c>
      <c r="C17" s="59">
        <v>1.399</v>
      </c>
      <c r="D17" s="58">
        <v>20.399999999999999</v>
      </c>
      <c r="E17" s="58">
        <f t="shared" si="0"/>
        <v>1.3982700000000001</v>
      </c>
      <c r="F17" s="59">
        <f t="shared" si="1"/>
        <v>1.6867352520000019</v>
      </c>
      <c r="G17" s="58" t="s">
        <v>177</v>
      </c>
    </row>
    <row r="18" spans="1:7">
      <c r="A18" s="58">
        <v>17</v>
      </c>
      <c r="B18" s="58" t="s">
        <v>61</v>
      </c>
      <c r="C18" s="59">
        <v>1.3984000000000001</v>
      </c>
      <c r="D18" s="58">
        <v>20.399999999999999</v>
      </c>
      <c r="E18" s="58">
        <f t="shared" si="0"/>
        <v>1.3976700000000002</v>
      </c>
      <c r="F18" s="59">
        <f t="shared" si="1"/>
        <v>1.6801786920000019</v>
      </c>
      <c r="G18" s="58" t="s">
        <v>178</v>
      </c>
    </row>
    <row r="19" spans="1:7">
      <c r="A19" s="58">
        <v>18</v>
      </c>
      <c r="B19" s="58" t="s">
        <v>61</v>
      </c>
      <c r="C19" s="59">
        <v>1.3978999999999999</v>
      </c>
      <c r="D19" s="58">
        <v>20.399999999999999</v>
      </c>
      <c r="E19" s="58">
        <f t="shared" si="0"/>
        <v>1.39717</v>
      </c>
      <c r="F19" s="59">
        <f t="shared" si="1"/>
        <v>1.6747148920000008</v>
      </c>
      <c r="G19" s="58" t="s">
        <v>179</v>
      </c>
    </row>
    <row r="20" spans="1:7">
      <c r="A20" s="58">
        <v>19</v>
      </c>
      <c r="B20" s="58" t="s">
        <v>61</v>
      </c>
      <c r="C20" s="59">
        <v>1.3955</v>
      </c>
      <c r="D20" s="58">
        <v>20.399999999999999</v>
      </c>
      <c r="E20" s="58">
        <f t="shared" si="0"/>
        <v>1.3947700000000001</v>
      </c>
      <c r="F20" s="59">
        <f t="shared" si="1"/>
        <v>1.6484886520000011</v>
      </c>
      <c r="G20" s="58" t="s">
        <v>180</v>
      </c>
    </row>
    <row r="21" spans="1:7">
      <c r="A21" s="58">
        <v>20</v>
      </c>
      <c r="B21" s="58" t="s">
        <v>61</v>
      </c>
      <c r="C21" s="59">
        <v>1.3858999999999999</v>
      </c>
      <c r="D21" s="58">
        <v>20.399999999999999</v>
      </c>
      <c r="E21" s="58">
        <f t="shared" si="0"/>
        <v>1.38517</v>
      </c>
      <c r="F21" s="59">
        <f t="shared" si="1"/>
        <v>1.5435836920000003</v>
      </c>
      <c r="G21" s="58" t="s">
        <v>181</v>
      </c>
    </row>
    <row r="22" spans="1:7">
      <c r="A22" s="58">
        <v>21</v>
      </c>
      <c r="B22" s="58" t="s">
        <v>61</v>
      </c>
      <c r="C22" s="59">
        <v>1.3671</v>
      </c>
      <c r="D22" s="58">
        <v>20.5</v>
      </c>
      <c r="E22" s="58">
        <f t="shared" si="0"/>
        <v>1.3663875000000001</v>
      </c>
      <c r="F22" s="59">
        <f t="shared" si="1"/>
        <v>1.3383360450000001</v>
      </c>
      <c r="G22" s="58" t="s">
        <v>182</v>
      </c>
    </row>
    <row r="23" spans="1:7">
      <c r="A23" s="58">
        <v>22</v>
      </c>
      <c r="B23" s="58" t="s">
        <v>61</v>
      </c>
      <c r="C23" s="59">
        <v>1.3464</v>
      </c>
      <c r="D23" s="58">
        <v>20.5</v>
      </c>
      <c r="E23" s="58">
        <f t="shared" si="0"/>
        <v>1.3456875000000001</v>
      </c>
      <c r="F23" s="59">
        <f t="shared" si="1"/>
        <v>1.1121347250000024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I8" sqref="I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20.6</v>
      </c>
      <c r="E2" s="58">
        <f t="shared" ref="E2:E23" si="0">((20-D2)*-0.000175+C2)-0.0008</f>
        <v>1.4057050000000002</v>
      </c>
      <c r="F2" s="59">
        <f t="shared" ref="F2:F23" si="1">E2*10.9276-13.593</f>
        <v>1.7679819580000018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20.6</v>
      </c>
      <c r="E3" s="58">
        <f t="shared" si="0"/>
        <v>1.405305</v>
      </c>
      <c r="F3" s="59">
        <f t="shared" si="1"/>
        <v>1.7636109179999995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20.6</v>
      </c>
      <c r="E4" s="58">
        <f t="shared" si="0"/>
        <v>1.4048050000000001</v>
      </c>
      <c r="F4" s="59">
        <f t="shared" si="1"/>
        <v>1.7581471180000001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20.6</v>
      </c>
      <c r="E5" s="58">
        <f t="shared" si="0"/>
        <v>1.4044050000000001</v>
      </c>
      <c r="F5" s="59">
        <f t="shared" si="1"/>
        <v>1.7537760780000013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1.4047000000000001</v>
      </c>
      <c r="D6" s="58">
        <v>20.6</v>
      </c>
      <c r="E6" s="58">
        <f t="shared" si="0"/>
        <v>1.4040050000000002</v>
      </c>
      <c r="F6" s="59">
        <f t="shared" si="1"/>
        <v>1.7494050380000026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20.6</v>
      </c>
      <c r="E7" s="58">
        <f t="shared" si="0"/>
        <v>1.403405</v>
      </c>
      <c r="F7" s="59">
        <f t="shared" si="1"/>
        <v>1.7428484780000009</v>
      </c>
      <c r="G7" s="58" t="s">
        <v>68</v>
      </c>
    </row>
    <row r="8" spans="1:13">
      <c r="A8" s="58">
        <v>7</v>
      </c>
      <c r="B8" s="58" t="s">
        <v>61</v>
      </c>
      <c r="C8" s="59">
        <v>1.4036</v>
      </c>
      <c r="D8" s="58">
        <v>20.6</v>
      </c>
      <c r="E8" s="58">
        <f t="shared" si="0"/>
        <v>1.4029050000000001</v>
      </c>
      <c r="F8" s="59">
        <f t="shared" si="1"/>
        <v>1.7373846780000015</v>
      </c>
      <c r="G8" s="58" t="s">
        <v>69</v>
      </c>
    </row>
    <row r="9" spans="1:13">
      <c r="A9" s="58">
        <v>8</v>
      </c>
      <c r="B9" s="58" t="s">
        <v>61</v>
      </c>
      <c r="C9" s="59">
        <v>1.4031</v>
      </c>
      <c r="D9" s="58">
        <v>20.6</v>
      </c>
      <c r="E9" s="58">
        <f t="shared" si="0"/>
        <v>1.4024050000000001</v>
      </c>
      <c r="F9" s="59">
        <f t="shared" si="1"/>
        <v>1.7319208780000022</v>
      </c>
      <c r="G9" s="58" t="s">
        <v>70</v>
      </c>
    </row>
    <row r="10" spans="1:13">
      <c r="A10" s="43">
        <v>9</v>
      </c>
      <c r="B10" s="43" t="s">
        <v>61</v>
      </c>
      <c r="C10" s="44">
        <v>1.4023000000000001</v>
      </c>
      <c r="D10" s="43">
        <v>20.6</v>
      </c>
      <c r="E10" s="43">
        <f t="shared" si="0"/>
        <v>1.4016050000000002</v>
      </c>
      <c r="F10" s="44">
        <f t="shared" si="1"/>
        <v>1.7231787980000028</v>
      </c>
      <c r="G10" s="43" t="s">
        <v>71</v>
      </c>
      <c r="H10" s="120" t="s">
        <v>211</v>
      </c>
    </row>
    <row r="11" spans="1:13">
      <c r="A11" s="43">
        <v>10</v>
      </c>
      <c r="B11" s="43" t="s">
        <v>61</v>
      </c>
      <c r="C11" s="44">
        <v>1.4021999999999999</v>
      </c>
      <c r="D11" s="43">
        <v>20.6</v>
      </c>
      <c r="E11" s="43">
        <f t="shared" si="0"/>
        <v>1.401505</v>
      </c>
      <c r="F11" s="44">
        <f t="shared" si="1"/>
        <v>1.7220860380000005</v>
      </c>
      <c r="G11" s="43" t="s">
        <v>72</v>
      </c>
      <c r="H11" s="120"/>
    </row>
    <row r="12" spans="1:13">
      <c r="A12" s="43">
        <v>11</v>
      </c>
      <c r="B12" s="43" t="s">
        <v>61</v>
      </c>
      <c r="C12" s="44">
        <v>1.4015</v>
      </c>
      <c r="D12" s="43">
        <v>20.6</v>
      </c>
      <c r="E12" s="43">
        <f t="shared" si="0"/>
        <v>1.4008050000000001</v>
      </c>
      <c r="F12" s="44">
        <f t="shared" si="1"/>
        <v>1.714436718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20.6</v>
      </c>
      <c r="E13" s="43">
        <f t="shared" si="0"/>
        <v>1.4003050000000001</v>
      </c>
      <c r="F13" s="44">
        <f t="shared" si="1"/>
        <v>1.7089729180000006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20.6</v>
      </c>
      <c r="E14" s="43">
        <f t="shared" si="0"/>
        <v>1.3997050000000002</v>
      </c>
      <c r="F14" s="44">
        <f t="shared" si="1"/>
        <v>1.7024163580000025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20.7</v>
      </c>
      <c r="E15" s="43">
        <f t="shared" si="0"/>
        <v>1.3992225</v>
      </c>
      <c r="F15" s="44">
        <f t="shared" si="1"/>
        <v>1.6971437910000002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20.7</v>
      </c>
      <c r="E16" s="43">
        <f t="shared" si="0"/>
        <v>1.3987225000000001</v>
      </c>
      <c r="F16" s="44">
        <f t="shared" si="1"/>
        <v>1.6916799910000009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20.7</v>
      </c>
      <c r="E17" s="43">
        <f t="shared" si="0"/>
        <v>1.3982225000000001</v>
      </c>
      <c r="F17" s="44">
        <f t="shared" si="1"/>
        <v>1.6862161910000015</v>
      </c>
      <c r="G17" s="43" t="s">
        <v>78</v>
      </c>
    </row>
    <row r="18" spans="1:7">
      <c r="A18" s="58">
        <v>17</v>
      </c>
      <c r="B18" s="58" t="s">
        <v>61</v>
      </c>
      <c r="C18" s="59">
        <v>1.3984000000000001</v>
      </c>
      <c r="D18" s="58">
        <v>20.7</v>
      </c>
      <c r="E18" s="58">
        <f t="shared" si="0"/>
        <v>1.3977225000000002</v>
      </c>
      <c r="F18" s="59">
        <f t="shared" si="1"/>
        <v>1.6807523910000022</v>
      </c>
      <c r="G18" s="58" t="s">
        <v>79</v>
      </c>
    </row>
    <row r="19" spans="1:7">
      <c r="A19" s="58">
        <v>18</v>
      </c>
      <c r="B19" s="58" t="s">
        <v>61</v>
      </c>
      <c r="C19" s="59">
        <v>1.3976</v>
      </c>
      <c r="D19" s="58">
        <v>20.7</v>
      </c>
      <c r="E19" s="58">
        <f t="shared" si="0"/>
        <v>1.3969225000000001</v>
      </c>
      <c r="F19" s="59">
        <f t="shared" si="1"/>
        <v>1.6720103110000011</v>
      </c>
      <c r="G19" s="58" t="s">
        <v>80</v>
      </c>
    </row>
    <row r="20" spans="1:7">
      <c r="A20" s="58">
        <v>19</v>
      </c>
      <c r="B20" s="58" t="s">
        <v>61</v>
      </c>
      <c r="C20" s="59">
        <v>1.3951</v>
      </c>
      <c r="D20" s="58">
        <v>20.7</v>
      </c>
      <c r="E20" s="58">
        <f t="shared" si="0"/>
        <v>1.3944225000000001</v>
      </c>
      <c r="F20" s="59">
        <f t="shared" si="1"/>
        <v>1.6446913110000008</v>
      </c>
      <c r="G20" s="58" t="s">
        <v>81</v>
      </c>
    </row>
    <row r="21" spans="1:7">
      <c r="A21" s="58">
        <v>20</v>
      </c>
      <c r="B21" s="58" t="s">
        <v>61</v>
      </c>
      <c r="C21" s="59">
        <v>1.3844000000000001</v>
      </c>
      <c r="D21" s="58">
        <v>20.7</v>
      </c>
      <c r="E21" s="58">
        <f t="shared" si="0"/>
        <v>1.3837225000000002</v>
      </c>
      <c r="F21" s="59">
        <f t="shared" si="1"/>
        <v>1.5277659910000025</v>
      </c>
      <c r="G21" s="58" t="s">
        <v>82</v>
      </c>
    </row>
    <row r="22" spans="1:7">
      <c r="A22" s="58">
        <v>21</v>
      </c>
      <c r="B22" s="58" t="s">
        <v>61</v>
      </c>
      <c r="C22" s="59">
        <v>1.3635999999999999</v>
      </c>
      <c r="D22" s="58">
        <v>20.7</v>
      </c>
      <c r="E22" s="58">
        <f t="shared" si="0"/>
        <v>1.3629225</v>
      </c>
      <c r="F22" s="59">
        <f t="shared" si="1"/>
        <v>1.3004719110000007</v>
      </c>
      <c r="G22" s="58" t="s">
        <v>83</v>
      </c>
    </row>
    <row r="23" spans="1:7">
      <c r="A23" s="58">
        <v>22</v>
      </c>
      <c r="B23" s="58" t="s">
        <v>61</v>
      </c>
      <c r="C23" s="59">
        <v>1.3443000000000001</v>
      </c>
      <c r="D23" s="58">
        <v>20.7</v>
      </c>
      <c r="E23" s="58">
        <f t="shared" si="0"/>
        <v>1.3436225000000002</v>
      </c>
      <c r="F23" s="59">
        <f t="shared" si="1"/>
        <v>1.0895692310000022</v>
      </c>
      <c r="G23" s="58" t="s">
        <v>84</v>
      </c>
    </row>
  </sheetData>
  <mergeCells count="1">
    <mergeCell ref="H10:H11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20.7</v>
      </c>
      <c r="E2" s="58">
        <f t="shared" ref="E2:E23" si="0">((20-D2)*-0.000175+C2)-0.0008</f>
        <v>1.4051225000000001</v>
      </c>
      <c r="F2" s="59">
        <f t="shared" ref="F2:F23" si="1">E2*10.9276-13.593</f>
        <v>1.7616166310000008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20.7</v>
      </c>
      <c r="E3" s="58">
        <f t="shared" si="0"/>
        <v>1.4053225</v>
      </c>
      <c r="F3" s="59">
        <f t="shared" si="1"/>
        <v>1.7638021510000002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20.8</v>
      </c>
      <c r="E4" s="60">
        <f t="shared" si="0"/>
        <v>1.4050400000000001</v>
      </c>
      <c r="F4" s="61">
        <f t="shared" si="1"/>
        <v>1.7607151040000009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20.8</v>
      </c>
      <c r="E5" s="60">
        <f t="shared" si="0"/>
        <v>1.4046400000000001</v>
      </c>
      <c r="F5" s="61">
        <f t="shared" si="1"/>
        <v>1.7563440640000021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1.4047000000000001</v>
      </c>
      <c r="D6" s="60">
        <v>20.8</v>
      </c>
      <c r="E6" s="60">
        <f t="shared" si="0"/>
        <v>1.4040400000000002</v>
      </c>
      <c r="F6" s="61">
        <f t="shared" si="1"/>
        <v>1.7497875040000022</v>
      </c>
      <c r="G6" s="60" t="s">
        <v>89</v>
      </c>
    </row>
    <row r="7" spans="1:13">
      <c r="A7" s="60">
        <v>6</v>
      </c>
      <c r="B7" s="60" t="s">
        <v>61</v>
      </c>
      <c r="C7" s="61">
        <v>1.4041999999999999</v>
      </c>
      <c r="D7" s="60">
        <v>20.8</v>
      </c>
      <c r="E7" s="60">
        <f t="shared" si="0"/>
        <v>1.40354</v>
      </c>
      <c r="F7" s="61">
        <f t="shared" si="1"/>
        <v>1.7443237039999993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20.8</v>
      </c>
      <c r="E8" s="60">
        <f t="shared" si="0"/>
        <v>1.4028400000000001</v>
      </c>
      <c r="F8" s="61">
        <f t="shared" si="1"/>
        <v>1.7366743840000005</v>
      </c>
      <c r="G8" s="60" t="s">
        <v>91</v>
      </c>
    </row>
    <row r="9" spans="1:13">
      <c r="A9" s="60">
        <v>8</v>
      </c>
      <c r="B9" s="60" t="s">
        <v>61</v>
      </c>
      <c r="C9" s="61">
        <v>1.403</v>
      </c>
      <c r="D9" s="60">
        <v>20.8</v>
      </c>
      <c r="E9" s="60">
        <f t="shared" si="0"/>
        <v>1.4023400000000001</v>
      </c>
      <c r="F9" s="61">
        <f t="shared" si="1"/>
        <v>1.7312105840000012</v>
      </c>
      <c r="G9" s="60" t="s">
        <v>92</v>
      </c>
    </row>
    <row r="10" spans="1:13">
      <c r="A10" s="60">
        <v>9</v>
      </c>
      <c r="B10" s="60" t="s">
        <v>61</v>
      </c>
      <c r="C10" s="61">
        <v>1.4025000000000001</v>
      </c>
      <c r="D10" s="60">
        <v>20.8</v>
      </c>
      <c r="E10" s="60">
        <f t="shared" si="0"/>
        <v>1.4018400000000002</v>
      </c>
      <c r="F10" s="61">
        <f t="shared" si="1"/>
        <v>1.7257467840000018</v>
      </c>
      <c r="G10" s="60" t="s">
        <v>93</v>
      </c>
    </row>
    <row r="11" spans="1:13">
      <c r="A11" s="60">
        <v>10</v>
      </c>
      <c r="B11" s="60" t="s">
        <v>61</v>
      </c>
      <c r="C11" s="61">
        <v>1.4019999999999999</v>
      </c>
      <c r="D11" s="60">
        <v>20.9</v>
      </c>
      <c r="E11" s="60">
        <f t="shared" si="0"/>
        <v>1.4013575</v>
      </c>
      <c r="F11" s="61">
        <f t="shared" si="1"/>
        <v>1.7204742169999996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20.9</v>
      </c>
      <c r="E12" s="58">
        <f t="shared" si="0"/>
        <v>1.4008575000000001</v>
      </c>
      <c r="F12" s="59">
        <f t="shared" si="1"/>
        <v>1.7150104170000002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20.9</v>
      </c>
      <c r="E13" s="58">
        <f t="shared" si="0"/>
        <v>1.4002575000000002</v>
      </c>
      <c r="F13" s="59">
        <f t="shared" si="1"/>
        <v>1.7084538570000021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20.9</v>
      </c>
      <c r="E14" s="58">
        <f t="shared" si="0"/>
        <v>1.3997575000000002</v>
      </c>
      <c r="F14" s="59">
        <f t="shared" si="1"/>
        <v>1.7029900570000027</v>
      </c>
      <c r="G14" s="58" t="s">
        <v>97</v>
      </c>
    </row>
    <row r="15" spans="1:13">
      <c r="A15" s="58">
        <v>14</v>
      </c>
      <c r="B15" s="58" t="s">
        <v>61</v>
      </c>
      <c r="C15" s="59">
        <v>1.3998999999999999</v>
      </c>
      <c r="D15" s="58">
        <v>20.9</v>
      </c>
      <c r="E15" s="58">
        <f t="shared" si="0"/>
        <v>1.3992575</v>
      </c>
      <c r="F15" s="59">
        <f t="shared" si="1"/>
        <v>1.6975262569999998</v>
      </c>
      <c r="G15" s="58" t="s">
        <v>98</v>
      </c>
    </row>
    <row r="16" spans="1:13">
      <c r="A16" s="58">
        <v>15</v>
      </c>
      <c r="B16" s="58" t="s">
        <v>61</v>
      </c>
      <c r="C16" s="59">
        <v>1.3994</v>
      </c>
      <c r="D16" s="58">
        <v>20.9</v>
      </c>
      <c r="E16" s="58">
        <f t="shared" si="0"/>
        <v>1.3987575000000001</v>
      </c>
      <c r="F16" s="59">
        <f t="shared" si="1"/>
        <v>1.6920624570000005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20.9</v>
      </c>
      <c r="E17" s="58">
        <f t="shared" si="0"/>
        <v>1.3981575000000002</v>
      </c>
      <c r="F17" s="59">
        <f t="shared" si="1"/>
        <v>1.6855058970000023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20.9</v>
      </c>
      <c r="E18" s="58">
        <f t="shared" si="0"/>
        <v>1.3976575000000002</v>
      </c>
      <c r="F18" s="59">
        <f t="shared" si="1"/>
        <v>1.680042097000003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20.9</v>
      </c>
      <c r="E19" s="58">
        <f t="shared" si="0"/>
        <v>1.3968575000000001</v>
      </c>
      <c r="F19" s="59">
        <f t="shared" si="1"/>
        <v>1.6713000170000001</v>
      </c>
      <c r="G19" s="58" t="s">
        <v>102</v>
      </c>
    </row>
    <row r="20" spans="1:7">
      <c r="A20" s="60">
        <v>19</v>
      </c>
      <c r="B20" s="60" t="s">
        <v>61</v>
      </c>
      <c r="C20" s="61">
        <v>1.3948</v>
      </c>
      <c r="D20" s="60">
        <v>20.9</v>
      </c>
      <c r="E20" s="60">
        <f t="shared" si="0"/>
        <v>1.3941575000000002</v>
      </c>
      <c r="F20" s="61">
        <f t="shared" si="1"/>
        <v>1.6417954970000022</v>
      </c>
      <c r="G20" s="60" t="s">
        <v>103</v>
      </c>
    </row>
    <row r="21" spans="1:7">
      <c r="A21" s="60">
        <v>20</v>
      </c>
      <c r="B21" s="60" t="s">
        <v>61</v>
      </c>
      <c r="C21" s="61">
        <v>1.3854</v>
      </c>
      <c r="D21" s="60">
        <v>21</v>
      </c>
      <c r="E21" s="60">
        <f t="shared" si="0"/>
        <v>1.3847750000000001</v>
      </c>
      <c r="F21" s="61">
        <f t="shared" si="1"/>
        <v>1.5392672900000015</v>
      </c>
      <c r="G21" s="60" t="s">
        <v>104</v>
      </c>
    </row>
    <row r="22" spans="1:7">
      <c r="A22" s="60">
        <v>21</v>
      </c>
      <c r="B22" s="60" t="s">
        <v>61</v>
      </c>
      <c r="C22" s="61">
        <v>1.3637999999999999</v>
      </c>
      <c r="D22" s="60">
        <v>21</v>
      </c>
      <c r="E22" s="60">
        <f t="shared" si="0"/>
        <v>1.363175</v>
      </c>
      <c r="F22" s="61">
        <f t="shared" si="1"/>
        <v>1.3032311300000003</v>
      </c>
      <c r="G22" s="60" t="s">
        <v>105</v>
      </c>
    </row>
    <row r="23" spans="1:7">
      <c r="A23" s="60">
        <v>22</v>
      </c>
      <c r="B23" s="60" t="s">
        <v>61</v>
      </c>
      <c r="C23" s="61">
        <v>1.3469</v>
      </c>
      <c r="D23" s="60">
        <v>21</v>
      </c>
      <c r="E23" s="60">
        <f t="shared" si="0"/>
        <v>1.3462750000000001</v>
      </c>
      <c r="F23" s="61">
        <f t="shared" si="1"/>
        <v>1.1185546900000016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2023-06-06T18:10:21Z</dcterms:modified>
</cp:coreProperties>
</file>