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chartsheets/sheet3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T:\SIP Pipeline\Mike\230215 Batch 137 Water Yr\"/>
    </mc:Choice>
  </mc:AlternateContent>
  <xr:revisionPtr revIDLastSave="0" documentId="13_ncr:1_{1561C50C-1761-4DC0-8EDE-0622E3E08F8A}" xr6:coauthVersionLast="47" xr6:coauthVersionMax="47" xr10:uidLastSave="{00000000-0000-0000-0000-000000000000}"/>
  <bookViews>
    <workbookView xWindow="12800" yWindow="0" windowWidth="12800" windowHeight="13800" activeTab="6" xr2:uid="{00000000-000D-0000-FFFF-FFFF00000000}"/>
  </bookViews>
  <sheets>
    <sheet name="Chart 1" sheetId="10" r:id="rId1"/>
    <sheet name="Plate 1" sheetId="1" r:id="rId2"/>
    <sheet name="Chart 2" sheetId="8" r:id="rId3"/>
    <sheet name="Plate 2" sheetId="5" r:id="rId4"/>
    <sheet name="Chart 3" sheetId="7" r:id="rId5"/>
    <sheet name="Plate 3" sheetId="6" r:id="rId6"/>
    <sheet name="Consolidated" sheetId="3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68" i="3" l="1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" i="1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60" i="6"/>
  <c r="N61" i="6"/>
  <c r="N62" i="6"/>
  <c r="N63" i="6"/>
  <c r="N64" i="6"/>
  <c r="N65" i="6"/>
  <c r="N66" i="6"/>
  <c r="N67" i="6"/>
  <c r="N68" i="6"/>
  <c r="N69" i="6"/>
  <c r="N70" i="6"/>
  <c r="N71" i="6"/>
  <c r="N72" i="6"/>
  <c r="N73" i="6"/>
  <c r="N74" i="6"/>
  <c r="N75" i="6"/>
  <c r="N76" i="6"/>
  <c r="N77" i="6"/>
  <c r="N78" i="6"/>
  <c r="N79" i="6"/>
  <c r="N80" i="6"/>
  <c r="N81" i="6"/>
  <c r="N82" i="6"/>
  <c r="N83" i="6"/>
  <c r="N84" i="6"/>
  <c r="N85" i="6"/>
  <c r="N86" i="6"/>
  <c r="N87" i="6"/>
  <c r="N88" i="6"/>
  <c r="N89" i="6"/>
  <c r="N90" i="6"/>
  <c r="N91" i="6"/>
  <c r="N92" i="6"/>
  <c r="N93" i="6"/>
  <c r="N94" i="6"/>
  <c r="N95" i="6"/>
  <c r="N96" i="6"/>
  <c r="N9" i="6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" i="1"/>
  <c r="E10" i="1"/>
  <c r="E11" i="1" s="1"/>
  <c r="E12" i="1" s="1"/>
  <c r="E13" i="1" s="1"/>
  <c r="E14" i="1" s="1"/>
  <c r="G9" i="1"/>
  <c r="G9" i="5" s="1"/>
  <c r="G15" i="1"/>
  <c r="M9" i="5"/>
  <c r="G15" i="6"/>
  <c r="G15" i="5"/>
  <c r="M10" i="5"/>
  <c r="M10" i="6"/>
  <c r="M11" i="5"/>
  <c r="M11" i="6"/>
  <c r="M12" i="5"/>
  <c r="M12" i="6"/>
  <c r="M13" i="5"/>
  <c r="M13" i="6"/>
  <c r="M14" i="5"/>
  <c r="M14" i="6"/>
  <c r="M15" i="5"/>
  <c r="M15" i="6"/>
  <c r="M16" i="5"/>
  <c r="M16" i="6"/>
  <c r="M17" i="5"/>
  <c r="M17" i="6"/>
  <c r="M18" i="5"/>
  <c r="M18" i="6"/>
  <c r="M19" i="5"/>
  <c r="M19" i="6"/>
  <c r="M20" i="5"/>
  <c r="M20" i="6"/>
  <c r="M21" i="5"/>
  <c r="M21" i="6"/>
  <c r="M22" i="5"/>
  <c r="M22" i="6"/>
  <c r="M23" i="5"/>
  <c r="M23" i="6"/>
  <c r="M24" i="5"/>
  <c r="M24" i="6"/>
  <c r="M25" i="5"/>
  <c r="M25" i="6"/>
  <c r="M26" i="5"/>
  <c r="M26" i="6"/>
  <c r="M27" i="5"/>
  <c r="M27" i="6"/>
  <c r="M28" i="5"/>
  <c r="M28" i="6"/>
  <c r="M29" i="5"/>
  <c r="M29" i="6"/>
  <c r="M30" i="5"/>
  <c r="M30" i="6"/>
  <c r="M31" i="5"/>
  <c r="M31" i="6"/>
  <c r="M32" i="5"/>
  <c r="M32" i="6"/>
  <c r="M33" i="5"/>
  <c r="M33" i="6"/>
  <c r="M34" i="5"/>
  <c r="M34" i="6"/>
  <c r="M35" i="5"/>
  <c r="M35" i="6"/>
  <c r="M36" i="5"/>
  <c r="M36" i="6"/>
  <c r="M37" i="5"/>
  <c r="M37" i="6"/>
  <c r="M38" i="5"/>
  <c r="M38" i="6"/>
  <c r="M39" i="5"/>
  <c r="M39" i="6"/>
  <c r="M40" i="5"/>
  <c r="M40" i="6"/>
  <c r="M41" i="5"/>
  <c r="M41" i="6"/>
  <c r="M42" i="5"/>
  <c r="M42" i="6"/>
  <c r="M43" i="5"/>
  <c r="M43" i="6"/>
  <c r="M44" i="5"/>
  <c r="M44" i="6"/>
  <c r="M45" i="5"/>
  <c r="M45" i="6"/>
  <c r="M46" i="5"/>
  <c r="M46" i="6"/>
  <c r="M47" i="5"/>
  <c r="M47" i="6"/>
  <c r="M48" i="5"/>
  <c r="M48" i="6"/>
  <c r="M49" i="5"/>
  <c r="M49" i="6"/>
  <c r="M50" i="5"/>
  <c r="M50" i="6"/>
  <c r="M51" i="5"/>
  <c r="M51" i="6"/>
  <c r="M52" i="5"/>
  <c r="M52" i="6"/>
  <c r="M53" i="5"/>
  <c r="M53" i="6"/>
  <c r="M54" i="5"/>
  <c r="M54" i="6"/>
  <c r="M55" i="5"/>
  <c r="M55" i="6"/>
  <c r="M56" i="5"/>
  <c r="M56" i="6"/>
  <c r="M57" i="5"/>
  <c r="M57" i="6"/>
  <c r="M58" i="5"/>
  <c r="M58" i="6"/>
  <c r="M59" i="5"/>
  <c r="M59" i="6"/>
  <c r="M60" i="5"/>
  <c r="M60" i="6"/>
  <c r="M61" i="5"/>
  <c r="M61" i="6"/>
  <c r="M62" i="5"/>
  <c r="M62" i="6"/>
  <c r="M63" i="5"/>
  <c r="M63" i="6"/>
  <c r="M64" i="5"/>
  <c r="M64" i="6"/>
  <c r="M65" i="5"/>
  <c r="M65" i="6"/>
  <c r="M66" i="5"/>
  <c r="M66" i="6"/>
  <c r="M67" i="5"/>
  <c r="M67" i="6"/>
  <c r="M68" i="5"/>
  <c r="M68" i="6"/>
  <c r="M69" i="5"/>
  <c r="M69" i="6"/>
  <c r="M70" i="5"/>
  <c r="M70" i="6"/>
  <c r="M71" i="5"/>
  <c r="M71" i="6"/>
  <c r="M72" i="5"/>
  <c r="M72" i="6"/>
  <c r="M73" i="5"/>
  <c r="M73" i="6"/>
  <c r="M74" i="5"/>
  <c r="M74" i="6"/>
  <c r="M75" i="5"/>
  <c r="M75" i="6"/>
  <c r="M76" i="5"/>
  <c r="M76" i="6"/>
  <c r="M77" i="5"/>
  <c r="M77" i="6"/>
  <c r="M78" i="5"/>
  <c r="M78" i="6"/>
  <c r="M79" i="5"/>
  <c r="M79" i="6"/>
  <c r="M80" i="5"/>
  <c r="M80" i="6"/>
  <c r="M81" i="5"/>
  <c r="M81" i="6"/>
  <c r="M82" i="5"/>
  <c r="M82" i="6"/>
  <c r="M83" i="5"/>
  <c r="M83" i="6"/>
  <c r="M84" i="5"/>
  <c r="M84" i="6"/>
  <c r="M85" i="5"/>
  <c r="M85" i="6"/>
  <c r="M86" i="5"/>
  <c r="M86" i="6"/>
  <c r="M87" i="5"/>
  <c r="M87" i="6"/>
  <c r="M88" i="5"/>
  <c r="M88" i="6"/>
  <c r="M89" i="5"/>
  <c r="M89" i="6"/>
  <c r="M90" i="5"/>
  <c r="M90" i="6"/>
  <c r="M91" i="5"/>
  <c r="M91" i="6"/>
  <c r="M92" i="5"/>
  <c r="M92" i="6"/>
  <c r="M93" i="5"/>
  <c r="M93" i="6"/>
  <c r="M94" i="5"/>
  <c r="M94" i="6"/>
  <c r="M95" i="5"/>
  <c r="M95" i="6"/>
  <c r="M96" i="5"/>
  <c r="M96" i="6"/>
  <c r="M9" i="6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I15" i="1"/>
  <c r="H15" i="1"/>
  <c r="L14" i="1"/>
  <c r="I14" i="1"/>
  <c r="H14" i="1"/>
  <c r="L13" i="1"/>
  <c r="I13" i="1"/>
  <c r="H13" i="1"/>
  <c r="L12" i="1"/>
  <c r="I12" i="1"/>
  <c r="H12" i="1"/>
  <c r="L11" i="1"/>
  <c r="I11" i="1"/>
  <c r="H11" i="1"/>
  <c r="L10" i="1"/>
  <c r="I10" i="1"/>
  <c r="H10" i="1"/>
  <c r="L9" i="1"/>
  <c r="I9" i="1"/>
  <c r="H9" i="1"/>
  <c r="L96" i="5"/>
  <c r="L95" i="5"/>
  <c r="L94" i="5"/>
  <c r="L93" i="5"/>
  <c r="L92" i="5"/>
  <c r="L91" i="5"/>
  <c r="L90" i="5"/>
  <c r="L89" i="5"/>
  <c r="L88" i="5"/>
  <c r="L87" i="5"/>
  <c r="L86" i="5"/>
  <c r="L85" i="5"/>
  <c r="L84" i="5"/>
  <c r="L83" i="5"/>
  <c r="L82" i="5"/>
  <c r="L81" i="5"/>
  <c r="L80" i="5"/>
  <c r="L79" i="5"/>
  <c r="L78" i="5"/>
  <c r="L77" i="5"/>
  <c r="L76" i="5"/>
  <c r="L75" i="5"/>
  <c r="L74" i="5"/>
  <c r="L73" i="5"/>
  <c r="L72" i="5"/>
  <c r="L71" i="5"/>
  <c r="L70" i="5"/>
  <c r="L69" i="5"/>
  <c r="L68" i="5"/>
  <c r="L67" i="5"/>
  <c r="L66" i="5"/>
  <c r="L65" i="5"/>
  <c r="L64" i="5"/>
  <c r="L63" i="5"/>
  <c r="L62" i="5"/>
  <c r="L61" i="5"/>
  <c r="L60" i="5"/>
  <c r="L59" i="5"/>
  <c r="L58" i="5"/>
  <c r="L57" i="5"/>
  <c r="L56" i="5"/>
  <c r="L55" i="5"/>
  <c r="L54" i="5"/>
  <c r="L53" i="5"/>
  <c r="L52" i="5"/>
  <c r="L51" i="5"/>
  <c r="L50" i="5"/>
  <c r="L49" i="5"/>
  <c r="L48" i="5"/>
  <c r="L47" i="5"/>
  <c r="L46" i="5"/>
  <c r="L45" i="5"/>
  <c r="L44" i="5"/>
  <c r="L43" i="5"/>
  <c r="L42" i="5"/>
  <c r="L41" i="5"/>
  <c r="L40" i="5"/>
  <c r="L39" i="5"/>
  <c r="L38" i="5"/>
  <c r="L37" i="5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I15" i="5"/>
  <c r="H15" i="5"/>
  <c r="L14" i="5"/>
  <c r="I14" i="5"/>
  <c r="H14" i="5"/>
  <c r="L13" i="5"/>
  <c r="I13" i="5"/>
  <c r="H13" i="5"/>
  <c r="L12" i="5"/>
  <c r="I12" i="5"/>
  <c r="H12" i="5"/>
  <c r="L11" i="5"/>
  <c r="I11" i="5"/>
  <c r="H11" i="5"/>
  <c r="L10" i="5"/>
  <c r="I10" i="5"/>
  <c r="H10" i="5"/>
  <c r="L9" i="5"/>
  <c r="I9" i="5"/>
  <c r="H9" i="5"/>
  <c r="L96" i="6"/>
  <c r="L95" i="6"/>
  <c r="L94" i="6"/>
  <c r="L93" i="6"/>
  <c r="L92" i="6"/>
  <c r="L91" i="6"/>
  <c r="L90" i="6"/>
  <c r="L89" i="6"/>
  <c r="L88" i="6"/>
  <c r="L87" i="6"/>
  <c r="L86" i="6"/>
  <c r="L85" i="6"/>
  <c r="L84" i="6"/>
  <c r="L83" i="6"/>
  <c r="L82" i="6"/>
  <c r="L81" i="6"/>
  <c r="L80" i="6"/>
  <c r="L79" i="6"/>
  <c r="L78" i="6"/>
  <c r="L77" i="6"/>
  <c r="L76" i="6"/>
  <c r="L75" i="6"/>
  <c r="L74" i="6"/>
  <c r="L73" i="6"/>
  <c r="L72" i="6"/>
  <c r="L71" i="6"/>
  <c r="L70" i="6"/>
  <c r="L69" i="6"/>
  <c r="L68" i="6"/>
  <c r="L67" i="6"/>
  <c r="L66" i="6"/>
  <c r="L65" i="6"/>
  <c r="L64" i="6"/>
  <c r="L63" i="6"/>
  <c r="L62" i="6"/>
  <c r="L61" i="6"/>
  <c r="L60" i="6"/>
  <c r="L59" i="6"/>
  <c r="L58" i="6"/>
  <c r="L57" i="6"/>
  <c r="L56" i="6"/>
  <c r="L55" i="6"/>
  <c r="L54" i="6"/>
  <c r="L53" i="6"/>
  <c r="L52" i="6"/>
  <c r="L51" i="6"/>
  <c r="L50" i="6"/>
  <c r="L49" i="6"/>
  <c r="L48" i="6"/>
  <c r="L47" i="6"/>
  <c r="L46" i="6"/>
  <c r="L45" i="6"/>
  <c r="L44" i="6"/>
  <c r="L43" i="6"/>
  <c r="L42" i="6"/>
  <c r="L41" i="6"/>
  <c r="L40" i="6"/>
  <c r="L39" i="6"/>
  <c r="L38" i="6"/>
  <c r="L37" i="6"/>
  <c r="L36" i="6"/>
  <c r="L35" i="6"/>
  <c r="L34" i="6"/>
  <c r="L33" i="6"/>
  <c r="L32" i="6"/>
  <c r="L31" i="6"/>
  <c r="L30" i="6"/>
  <c r="L29" i="6"/>
  <c r="L28" i="6"/>
  <c r="L27" i="6"/>
  <c r="L26" i="6"/>
  <c r="L25" i="6"/>
  <c r="L24" i="6"/>
  <c r="L18" i="6"/>
  <c r="L23" i="6"/>
  <c r="L22" i="6"/>
  <c r="L21" i="6"/>
  <c r="L20" i="6"/>
  <c r="L19" i="6"/>
  <c r="L17" i="6"/>
  <c r="L16" i="6"/>
  <c r="L15" i="6"/>
  <c r="L14" i="6"/>
  <c r="L13" i="6"/>
  <c r="L12" i="6"/>
  <c r="L11" i="6"/>
  <c r="L10" i="6"/>
  <c r="I15" i="6"/>
  <c r="H15" i="6"/>
  <c r="I14" i="6"/>
  <c r="H14" i="6"/>
  <c r="I13" i="6"/>
  <c r="H13" i="6"/>
  <c r="I12" i="6"/>
  <c r="H12" i="6"/>
  <c r="I11" i="6"/>
  <c r="H11" i="6"/>
  <c r="I10" i="6"/>
  <c r="H10" i="6"/>
  <c r="L9" i="6"/>
  <c r="I9" i="6"/>
  <c r="H9" i="6"/>
  <c r="O73" i="6" l="1"/>
  <c r="O32" i="6"/>
  <c r="O39" i="6"/>
  <c r="O31" i="6"/>
  <c r="I16" i="6"/>
  <c r="O38" i="6"/>
  <c r="O68" i="6"/>
  <c r="O35" i="6"/>
  <c r="O27" i="6"/>
  <c r="N84" i="5"/>
  <c r="E77" i="3" s="1"/>
  <c r="N88" i="5"/>
  <c r="O88" i="5" s="1"/>
  <c r="N55" i="5"/>
  <c r="O55" i="5" s="1"/>
  <c r="N62" i="5"/>
  <c r="O62" i="5" s="1"/>
  <c r="N53" i="5"/>
  <c r="O53" i="5" s="1"/>
  <c r="I16" i="5"/>
  <c r="N76" i="5" s="1"/>
  <c r="O76" i="5" s="1"/>
  <c r="I16" i="1"/>
  <c r="O89" i="1" s="1"/>
  <c r="G9" i="6"/>
  <c r="G10" i="1"/>
  <c r="G10" i="6" s="1"/>
  <c r="O74" i="6" l="1"/>
  <c r="F67" i="3"/>
  <c r="O12" i="6"/>
  <c r="O41" i="6"/>
  <c r="F31" i="3"/>
  <c r="O88" i="6"/>
  <c r="O13" i="6"/>
  <c r="O40" i="6"/>
  <c r="F20" i="3"/>
  <c r="O10" i="6"/>
  <c r="O18" i="6"/>
  <c r="O17" i="6"/>
  <c r="O36" i="6"/>
  <c r="O58" i="6"/>
  <c r="F66" i="3"/>
  <c r="F24" i="3"/>
  <c r="F32" i="3"/>
  <c r="O44" i="6"/>
  <c r="O82" i="6"/>
  <c r="O52" i="6"/>
  <c r="O22" i="6"/>
  <c r="O16" i="6"/>
  <c r="O46" i="6"/>
  <c r="O78" i="6"/>
  <c r="O80" i="6"/>
  <c r="F25" i="3"/>
  <c r="O23" i="6"/>
  <c r="O24" i="6"/>
  <c r="O26" i="6"/>
  <c r="F28" i="3"/>
  <c r="O64" i="6"/>
  <c r="N61" i="5"/>
  <c r="N70" i="5"/>
  <c r="O70" i="5" s="1"/>
  <c r="N63" i="5"/>
  <c r="O63" i="5" s="1"/>
  <c r="N96" i="5"/>
  <c r="O96" i="5" s="1"/>
  <c r="N10" i="5"/>
  <c r="O10" i="5" s="1"/>
  <c r="N69" i="5"/>
  <c r="N78" i="5"/>
  <c r="N71" i="5"/>
  <c r="O71" i="5" s="1"/>
  <c r="N59" i="5"/>
  <c r="N18" i="5"/>
  <c r="N77" i="5"/>
  <c r="O77" i="5" s="1"/>
  <c r="N86" i="5"/>
  <c r="O86" i="5" s="1"/>
  <c r="N79" i="5"/>
  <c r="O79" i="5" s="1"/>
  <c r="N36" i="5"/>
  <c r="N26" i="5"/>
  <c r="O26" i="5" s="1"/>
  <c r="O84" i="5"/>
  <c r="N91" i="5"/>
  <c r="O91" i="5" s="1"/>
  <c r="N95" i="5"/>
  <c r="O95" i="5" s="1"/>
  <c r="N16" i="5"/>
  <c r="O16" i="5" s="1"/>
  <c r="N33" i="5"/>
  <c r="O33" i="5" s="1"/>
  <c r="N58" i="5"/>
  <c r="O58" i="5" s="1"/>
  <c r="N34" i="5"/>
  <c r="O34" i="5" s="1"/>
  <c r="E48" i="3"/>
  <c r="N50" i="5"/>
  <c r="N19" i="5"/>
  <c r="O19" i="5" s="1"/>
  <c r="N52" i="5"/>
  <c r="O52" i="5" s="1"/>
  <c r="N9" i="5"/>
  <c r="N24" i="5"/>
  <c r="N41" i="5"/>
  <c r="O41" i="5" s="1"/>
  <c r="N66" i="5"/>
  <c r="O66" i="5" s="1"/>
  <c r="N67" i="5"/>
  <c r="O67" i="5" s="1"/>
  <c r="N20" i="5"/>
  <c r="O20" i="5" s="1"/>
  <c r="N83" i="5"/>
  <c r="O83" i="5" s="1"/>
  <c r="N12" i="5"/>
  <c r="O12" i="5" s="1"/>
  <c r="N35" i="5"/>
  <c r="O35" i="5" s="1"/>
  <c r="N32" i="5"/>
  <c r="N49" i="5"/>
  <c r="O49" i="5" s="1"/>
  <c r="N74" i="5"/>
  <c r="O74" i="5" s="1"/>
  <c r="N85" i="5"/>
  <c r="N42" i="5"/>
  <c r="O42" i="5" s="1"/>
  <c r="N11" i="5"/>
  <c r="O11" i="5" s="1"/>
  <c r="N60" i="5"/>
  <c r="N14" i="5"/>
  <c r="N68" i="5"/>
  <c r="O68" i="5" s="1"/>
  <c r="N40" i="5"/>
  <c r="O40" i="5" s="1"/>
  <c r="N57" i="5"/>
  <c r="O57" i="5" s="1"/>
  <c r="N82" i="5"/>
  <c r="N87" i="5"/>
  <c r="O87" i="5" s="1"/>
  <c r="N43" i="5"/>
  <c r="O43" i="5" s="1"/>
  <c r="N25" i="5"/>
  <c r="O25" i="5" s="1"/>
  <c r="N13" i="5"/>
  <c r="O13" i="5" s="1"/>
  <c r="N22" i="5"/>
  <c r="O22" i="5" s="1"/>
  <c r="N15" i="5"/>
  <c r="N48" i="5"/>
  <c r="O48" i="5" s="1"/>
  <c r="N65" i="5"/>
  <c r="O65" i="5" s="1"/>
  <c r="N90" i="5"/>
  <c r="O90" i="5" s="1"/>
  <c r="N94" i="5"/>
  <c r="O94" i="5" s="1"/>
  <c r="N17" i="5"/>
  <c r="O17" i="5" s="1"/>
  <c r="N28" i="5"/>
  <c r="O28" i="5" s="1"/>
  <c r="N21" i="5"/>
  <c r="O21" i="5" s="1"/>
  <c r="N30" i="5"/>
  <c r="O30" i="5" s="1"/>
  <c r="N23" i="5"/>
  <c r="O23" i="5" s="1"/>
  <c r="N56" i="5"/>
  <c r="O56" i="5" s="1"/>
  <c r="N73" i="5"/>
  <c r="O73" i="5" s="1"/>
  <c r="N27" i="5"/>
  <c r="O27" i="5" s="1"/>
  <c r="N93" i="5"/>
  <c r="O93" i="5" s="1"/>
  <c r="N29" i="5"/>
  <c r="O29" i="5" s="1"/>
  <c r="N38" i="5"/>
  <c r="O38" i="5" s="1"/>
  <c r="N31" i="5"/>
  <c r="N64" i="5"/>
  <c r="N81" i="5"/>
  <c r="O81" i="5" s="1"/>
  <c r="N51" i="5"/>
  <c r="O51" i="5" s="1"/>
  <c r="N92" i="5"/>
  <c r="O92" i="5" s="1"/>
  <c r="N37" i="5"/>
  <c r="N46" i="5"/>
  <c r="N39" i="5"/>
  <c r="N72" i="5"/>
  <c r="O72" i="5" s="1"/>
  <c r="N89" i="5"/>
  <c r="O89" i="5" s="1"/>
  <c r="N75" i="5"/>
  <c r="O75" i="5" s="1"/>
  <c r="N45" i="5"/>
  <c r="N54" i="5"/>
  <c r="N47" i="5"/>
  <c r="N80" i="5"/>
  <c r="O80" i="5" s="1"/>
  <c r="N44" i="5"/>
  <c r="O44" i="5" s="1"/>
  <c r="E81" i="3"/>
  <c r="E63" i="3"/>
  <c r="E86" i="3"/>
  <c r="E21" i="3"/>
  <c r="E27" i="3"/>
  <c r="E89" i="3"/>
  <c r="E35" i="3"/>
  <c r="E4" i="3"/>
  <c r="O11" i="1"/>
  <c r="O21" i="1"/>
  <c r="O70" i="1"/>
  <c r="O19" i="1"/>
  <c r="O29" i="1"/>
  <c r="O78" i="1"/>
  <c r="O47" i="1"/>
  <c r="O75" i="1"/>
  <c r="O85" i="1"/>
  <c r="O55" i="1"/>
  <c r="D60" i="3"/>
  <c r="O37" i="1"/>
  <c r="O18" i="1"/>
  <c r="O93" i="1"/>
  <c r="O32" i="1"/>
  <c r="O26" i="1"/>
  <c r="O34" i="1"/>
  <c r="D45" i="3"/>
  <c r="O9" i="1"/>
  <c r="O44" i="1"/>
  <c r="O82" i="1"/>
  <c r="O60" i="1"/>
  <c r="O14" i="1"/>
  <c r="O22" i="1"/>
  <c r="O86" i="1"/>
  <c r="O40" i="1"/>
  <c r="O25" i="1"/>
  <c r="O42" i="1"/>
  <c r="O27" i="1"/>
  <c r="O91" i="1"/>
  <c r="O68" i="1"/>
  <c r="O45" i="1"/>
  <c r="O90" i="1"/>
  <c r="O30" i="1"/>
  <c r="O33" i="1"/>
  <c r="O50" i="1"/>
  <c r="O79" i="1"/>
  <c r="O58" i="1"/>
  <c r="O43" i="1"/>
  <c r="O49" i="1"/>
  <c r="O46" i="1"/>
  <c r="O23" i="1"/>
  <c r="O57" i="1"/>
  <c r="O53" i="1"/>
  <c r="O17" i="1"/>
  <c r="O38" i="1"/>
  <c r="O15" i="1"/>
  <c r="O41" i="1"/>
  <c r="O66" i="1"/>
  <c r="O92" i="1"/>
  <c r="O54" i="1"/>
  <c r="O56" i="1"/>
  <c r="O10" i="1"/>
  <c r="O74" i="1"/>
  <c r="O13" i="1"/>
  <c r="O81" i="1"/>
  <c r="O62" i="1"/>
  <c r="E69" i="3"/>
  <c r="E79" i="3"/>
  <c r="E46" i="3"/>
  <c r="E83" i="3"/>
  <c r="E41" i="3"/>
  <c r="E73" i="3"/>
  <c r="E34" i="3"/>
  <c r="E23" i="3"/>
  <c r="E33" i="3"/>
  <c r="E87" i="3"/>
  <c r="E3" i="3"/>
  <c r="E45" i="3"/>
  <c r="E74" i="3"/>
  <c r="D48" i="3"/>
  <c r="D2" i="3"/>
  <c r="D61" i="3"/>
  <c r="D22" i="3"/>
  <c r="F5" i="3"/>
  <c r="F51" i="3"/>
  <c r="F34" i="3"/>
  <c r="E5" i="3"/>
  <c r="E42" i="3"/>
  <c r="E84" i="3"/>
  <c r="E51" i="3"/>
  <c r="E65" i="3"/>
  <c r="E85" i="3"/>
  <c r="E55" i="3"/>
  <c r="D82" i="3"/>
  <c r="F10" i="3"/>
  <c r="F39" i="3"/>
  <c r="F61" i="3"/>
  <c r="E88" i="3"/>
  <c r="D25" i="3"/>
  <c r="G11" i="1"/>
  <c r="G11" i="5" s="1"/>
  <c r="G10" i="5"/>
  <c r="D63" i="3"/>
  <c r="D79" i="3"/>
  <c r="F57" i="3"/>
  <c r="E10" i="3"/>
  <c r="F15" i="3"/>
  <c r="E20" i="3"/>
  <c r="F29" i="3"/>
  <c r="E56" i="3"/>
  <c r="E76" i="3"/>
  <c r="F81" i="3"/>
  <c r="F6" i="3"/>
  <c r="F45" i="3"/>
  <c r="D30" i="3"/>
  <c r="D11" i="3"/>
  <c r="D27" i="3"/>
  <c r="D35" i="3"/>
  <c r="F9" i="3"/>
  <c r="E36" i="3"/>
  <c r="E64" i="3"/>
  <c r="F73" i="3"/>
  <c r="D4" i="3"/>
  <c r="D12" i="3"/>
  <c r="E18" i="3"/>
  <c r="F33" i="3"/>
  <c r="E12" i="3"/>
  <c r="E44" i="3"/>
  <c r="E61" i="3"/>
  <c r="E67" i="3"/>
  <c r="D26" i="3"/>
  <c r="O85" i="6" l="1"/>
  <c r="F78" i="3"/>
  <c r="F75" i="3"/>
  <c r="O29" i="6"/>
  <c r="F22" i="3"/>
  <c r="O91" i="6"/>
  <c r="F84" i="3"/>
  <c r="O93" i="6"/>
  <c r="F86" i="3"/>
  <c r="O20" i="6"/>
  <c r="F13" i="3"/>
  <c r="O55" i="6"/>
  <c r="F48" i="3"/>
  <c r="G48" i="3" s="1"/>
  <c r="I48" i="3" s="1"/>
  <c r="O51" i="6"/>
  <c r="F44" i="3"/>
  <c r="O94" i="6"/>
  <c r="F87" i="3"/>
  <c r="O87" i="6"/>
  <c r="F80" i="3"/>
  <c r="O28" i="6"/>
  <c r="F21" i="3"/>
  <c r="O49" i="6"/>
  <c r="F42" i="3"/>
  <c r="O83" i="6"/>
  <c r="F76" i="3"/>
  <c r="O53" i="6"/>
  <c r="F46" i="3"/>
  <c r="O69" i="6"/>
  <c r="F62" i="3"/>
  <c r="O48" i="6"/>
  <c r="F41" i="3"/>
  <c r="O47" i="6"/>
  <c r="F40" i="3"/>
  <c r="O67" i="6"/>
  <c r="F60" i="3"/>
  <c r="O79" i="6"/>
  <c r="F72" i="3"/>
  <c r="O61" i="6"/>
  <c r="F54" i="3"/>
  <c r="O72" i="6"/>
  <c r="F65" i="3"/>
  <c r="O54" i="6"/>
  <c r="F47" i="3"/>
  <c r="O89" i="6"/>
  <c r="F82" i="3"/>
  <c r="I82" i="3" s="1"/>
  <c r="O76" i="6"/>
  <c r="F69" i="3"/>
  <c r="O92" i="6"/>
  <c r="F85" i="3"/>
  <c r="O21" i="6"/>
  <c r="F14" i="3"/>
  <c r="O84" i="6"/>
  <c r="F77" i="3"/>
  <c r="O86" i="6"/>
  <c r="F79" i="3"/>
  <c r="O14" i="6"/>
  <c r="F7" i="3"/>
  <c r="F11" i="3"/>
  <c r="G11" i="3" s="1"/>
  <c r="I11" i="3" s="1"/>
  <c r="O63" i="6"/>
  <c r="F56" i="3"/>
  <c r="O43" i="6"/>
  <c r="F36" i="3"/>
  <c r="O57" i="6"/>
  <c r="F50" i="3"/>
  <c r="O75" i="6"/>
  <c r="F68" i="3"/>
  <c r="O66" i="6"/>
  <c r="F59" i="3"/>
  <c r="F19" i="3"/>
  <c r="O70" i="6"/>
  <c r="F63" i="3"/>
  <c r="H63" i="3" s="1"/>
  <c r="O65" i="6"/>
  <c r="F58" i="3"/>
  <c r="O25" i="6"/>
  <c r="F18" i="3"/>
  <c r="O71" i="6"/>
  <c r="F64" i="3"/>
  <c r="O77" i="6"/>
  <c r="F70" i="3"/>
  <c r="O90" i="6"/>
  <c r="F83" i="3"/>
  <c r="O62" i="6"/>
  <c r="F55" i="3"/>
  <c r="O96" i="6"/>
  <c r="F89" i="3"/>
  <c r="O30" i="6"/>
  <c r="F23" i="3"/>
  <c r="O34" i="6"/>
  <c r="F27" i="3"/>
  <c r="O95" i="6"/>
  <c r="F88" i="3"/>
  <c r="F3" i="3"/>
  <c r="H3" i="3" s="1"/>
  <c r="O37" i="6"/>
  <c r="F30" i="3"/>
  <c r="F17" i="3"/>
  <c r="O42" i="6"/>
  <c r="F35" i="3"/>
  <c r="O50" i="6"/>
  <c r="F43" i="3"/>
  <c r="O60" i="6"/>
  <c r="F53" i="3"/>
  <c r="O11" i="6"/>
  <c r="F4" i="3"/>
  <c r="O9" i="6"/>
  <c r="F2" i="3"/>
  <c r="G2" i="3" s="1"/>
  <c r="I2" i="3" s="1"/>
  <c r="F37" i="3"/>
  <c r="O15" i="6"/>
  <c r="F8" i="3"/>
  <c r="O45" i="6"/>
  <c r="F38" i="3"/>
  <c r="O59" i="6"/>
  <c r="F52" i="3"/>
  <c r="F71" i="3"/>
  <c r="F16" i="3"/>
  <c r="O56" i="6"/>
  <c r="F49" i="3"/>
  <c r="O19" i="6"/>
  <c r="F12" i="3"/>
  <c r="G12" i="3" s="1"/>
  <c r="I12" i="3" s="1"/>
  <c r="O33" i="6"/>
  <c r="F26" i="3"/>
  <c r="O81" i="6"/>
  <c r="F74" i="3"/>
  <c r="O36" i="5"/>
  <c r="E29" i="3"/>
  <c r="E75" i="3"/>
  <c r="O82" i="5"/>
  <c r="E16" i="3"/>
  <c r="E19" i="3"/>
  <c r="E50" i="3"/>
  <c r="E2" i="3"/>
  <c r="O9" i="5"/>
  <c r="E28" i="3"/>
  <c r="E70" i="3"/>
  <c r="E59" i="3"/>
  <c r="O37" i="5"/>
  <c r="E30" i="3"/>
  <c r="O60" i="5"/>
  <c r="E53" i="3"/>
  <c r="O18" i="5"/>
  <c r="E11" i="3"/>
  <c r="O45" i="5"/>
  <c r="E38" i="3"/>
  <c r="E80" i="3"/>
  <c r="E31" i="3"/>
  <c r="E13" i="3"/>
  <c r="O59" i="5"/>
  <c r="E52" i="3"/>
  <c r="E7" i="3"/>
  <c r="O14" i="5"/>
  <c r="E9" i="3"/>
  <c r="E43" i="3"/>
  <c r="O50" i="5"/>
  <c r="G60" i="3"/>
  <c r="I60" i="3" s="1"/>
  <c r="E14" i="3"/>
  <c r="E82" i="3"/>
  <c r="O85" i="5"/>
  <c r="E78" i="3"/>
  <c r="E71" i="3"/>
  <c r="O78" i="5"/>
  <c r="E17" i="3"/>
  <c r="O24" i="5"/>
  <c r="E39" i="3"/>
  <c r="O46" i="5"/>
  <c r="E49" i="3"/>
  <c r="E15" i="3"/>
  <c r="E60" i="3"/>
  <c r="H60" i="3" s="1"/>
  <c r="E57" i="3"/>
  <c r="O64" i="5"/>
  <c r="O69" i="5"/>
  <c r="E62" i="3"/>
  <c r="E32" i="3"/>
  <c r="O39" i="5"/>
  <c r="E37" i="3"/>
  <c r="E68" i="3"/>
  <c r="E24" i="3"/>
  <c r="O31" i="5"/>
  <c r="E8" i="3"/>
  <c r="O15" i="5"/>
  <c r="E22" i="3"/>
  <c r="E6" i="3"/>
  <c r="E66" i="3"/>
  <c r="E58" i="3"/>
  <c r="O47" i="5"/>
  <c r="E40" i="3"/>
  <c r="E25" i="3"/>
  <c r="H25" i="3" s="1"/>
  <c r="O32" i="5"/>
  <c r="E72" i="3"/>
  <c r="E26" i="3"/>
  <c r="G26" i="3" s="1"/>
  <c r="I26" i="3" s="1"/>
  <c r="E47" i="3"/>
  <c r="O54" i="5"/>
  <c r="O61" i="5"/>
  <c r="E54" i="3"/>
  <c r="D7" i="3"/>
  <c r="D15" i="3"/>
  <c r="D19" i="3"/>
  <c r="D31" i="3"/>
  <c r="H31" i="3" s="1"/>
  <c r="D6" i="3"/>
  <c r="D51" i="3"/>
  <c r="G51" i="3" s="1"/>
  <c r="I51" i="3" s="1"/>
  <c r="D86" i="3"/>
  <c r="H86" i="3" s="1"/>
  <c r="D14" i="3"/>
  <c r="G14" i="3" s="1"/>
  <c r="I14" i="3" s="1"/>
  <c r="D43" i="3"/>
  <c r="D53" i="3"/>
  <c r="D34" i="3"/>
  <c r="H34" i="3" s="1"/>
  <c r="D78" i="3"/>
  <c r="H78" i="3" s="1"/>
  <c r="O67" i="1"/>
  <c r="D37" i="3"/>
  <c r="D67" i="3"/>
  <c r="G67" i="3" s="1"/>
  <c r="I67" i="3" s="1"/>
  <c r="D36" i="3"/>
  <c r="D16" i="3"/>
  <c r="H16" i="3" s="1"/>
  <c r="D47" i="3"/>
  <c r="D8" i="3"/>
  <c r="G35" i="3"/>
  <c r="I35" i="3" s="1"/>
  <c r="D17" i="3"/>
  <c r="O24" i="1"/>
  <c r="D81" i="3"/>
  <c r="I81" i="3" s="1"/>
  <c r="O88" i="1"/>
  <c r="D10" i="3"/>
  <c r="H10" i="3" s="1"/>
  <c r="D23" i="3"/>
  <c r="D49" i="3"/>
  <c r="O83" i="1"/>
  <c r="D76" i="3"/>
  <c r="I76" i="3" s="1"/>
  <c r="D18" i="3"/>
  <c r="D68" i="3"/>
  <c r="H68" i="3" s="1"/>
  <c r="D40" i="3"/>
  <c r="D89" i="3"/>
  <c r="O96" i="1"/>
  <c r="D3" i="3"/>
  <c r="D75" i="3"/>
  <c r="H75" i="3" s="1"/>
  <c r="H48" i="3"/>
  <c r="D71" i="3"/>
  <c r="O52" i="1"/>
  <c r="O73" i="1"/>
  <c r="D66" i="3"/>
  <c r="O76" i="1"/>
  <c r="D69" i="3"/>
  <c r="O72" i="1"/>
  <c r="D65" i="3"/>
  <c r="H65" i="3" s="1"/>
  <c r="O12" i="1"/>
  <c r="D5" i="3"/>
  <c r="G5" i="3" s="1"/>
  <c r="I5" i="3" s="1"/>
  <c r="D38" i="3"/>
  <c r="O36" i="1"/>
  <c r="D29" i="3"/>
  <c r="G29" i="3" s="1"/>
  <c r="I29" i="3" s="1"/>
  <c r="D24" i="3"/>
  <c r="O31" i="1"/>
  <c r="D20" i="3"/>
  <c r="H20" i="3" s="1"/>
  <c r="D33" i="3"/>
  <c r="G33" i="3" s="1"/>
  <c r="I33" i="3" s="1"/>
  <c r="O80" i="1"/>
  <c r="D73" i="3"/>
  <c r="I73" i="3" s="1"/>
  <c r="O59" i="1"/>
  <c r="D52" i="3"/>
  <c r="O20" i="1"/>
  <c r="D13" i="3"/>
  <c r="O71" i="1"/>
  <c r="D64" i="3"/>
  <c r="D50" i="3"/>
  <c r="G50" i="3" s="1"/>
  <c r="I50" i="3" s="1"/>
  <c r="D39" i="3"/>
  <c r="H39" i="3" s="1"/>
  <c r="D46" i="3"/>
  <c r="D74" i="3"/>
  <c r="O16" i="1"/>
  <c r="D9" i="3"/>
  <c r="H9" i="3" s="1"/>
  <c r="D58" i="3"/>
  <c r="O65" i="1"/>
  <c r="O64" i="1"/>
  <c r="D57" i="3"/>
  <c r="D87" i="3"/>
  <c r="O94" i="1"/>
  <c r="D21" i="3"/>
  <c r="O28" i="1"/>
  <c r="D70" i="3"/>
  <c r="H70" i="3" s="1"/>
  <c r="O77" i="1"/>
  <c r="O51" i="1"/>
  <c r="D44" i="3"/>
  <c r="G44" i="3" s="1"/>
  <c r="I44" i="3" s="1"/>
  <c r="D88" i="3"/>
  <c r="O95" i="1"/>
  <c r="D28" i="3"/>
  <c r="H28" i="3" s="1"/>
  <c r="O35" i="1"/>
  <c r="D83" i="3"/>
  <c r="I83" i="3" s="1"/>
  <c r="D55" i="3"/>
  <c r="G55" i="3" s="1"/>
  <c r="I55" i="3" s="1"/>
  <c r="O84" i="1"/>
  <c r="D77" i="3"/>
  <c r="D41" i="3"/>
  <c r="O48" i="1"/>
  <c r="D85" i="3"/>
  <c r="I85" i="3" s="1"/>
  <c r="D72" i="3"/>
  <c r="D42" i="3"/>
  <c r="G42" i="3" s="1"/>
  <c r="I42" i="3" s="1"/>
  <c r="D59" i="3"/>
  <c r="H59" i="3" s="1"/>
  <c r="D84" i="3"/>
  <c r="I84" i="3" s="1"/>
  <c r="O39" i="1"/>
  <c r="D32" i="3"/>
  <c r="D62" i="3"/>
  <c r="O69" i="1"/>
  <c r="D80" i="3"/>
  <c r="H80" i="3" s="1"/>
  <c r="O87" i="1"/>
  <c r="O63" i="1"/>
  <c r="D56" i="3"/>
  <c r="H56" i="3" s="1"/>
  <c r="O61" i="1"/>
  <c r="D54" i="3"/>
  <c r="G45" i="3"/>
  <c r="I45" i="3" s="1"/>
  <c r="H79" i="3"/>
  <c r="I79" i="3"/>
  <c r="I86" i="3"/>
  <c r="G12" i="1"/>
  <c r="G13" i="1" s="1"/>
  <c r="H61" i="3"/>
  <c r="G61" i="3"/>
  <c r="I61" i="3" s="1"/>
  <c r="G63" i="3"/>
  <c r="I63" i="3" s="1"/>
  <c r="G11" i="6"/>
  <c r="G3" i="3"/>
  <c r="I3" i="3" s="1"/>
  <c r="H35" i="3"/>
  <c r="H15" i="3"/>
  <c r="G15" i="3"/>
  <c r="I15" i="3" s="1"/>
  <c r="H22" i="3"/>
  <c r="G22" i="3"/>
  <c r="I22" i="3" s="1"/>
  <c r="H45" i="3"/>
  <c r="H14" i="3"/>
  <c r="G4" i="3"/>
  <c r="I4" i="3" s="1"/>
  <c r="H4" i="3"/>
  <c r="H27" i="3"/>
  <c r="G27" i="3"/>
  <c r="I27" i="3" s="1"/>
  <c r="G12" i="5"/>
  <c r="H51" i="3" l="1"/>
  <c r="H6" i="3"/>
  <c r="H7" i="3"/>
  <c r="H12" i="3"/>
  <c r="G19" i="3"/>
  <c r="I19" i="3" s="1"/>
  <c r="H72" i="3"/>
  <c r="G23" i="3"/>
  <c r="I23" i="3" s="1"/>
  <c r="H82" i="3"/>
  <c r="H37" i="3"/>
  <c r="H30" i="3"/>
  <c r="H11" i="3"/>
  <c r="I88" i="3"/>
  <c r="G46" i="3"/>
  <c r="I46" i="3" s="1"/>
  <c r="G8" i="3"/>
  <c r="I8" i="3" s="1"/>
  <c r="H44" i="3"/>
  <c r="H38" i="3"/>
  <c r="H47" i="3"/>
  <c r="H2" i="3"/>
  <c r="G7" i="3"/>
  <c r="I7" i="3" s="1"/>
  <c r="G17" i="3"/>
  <c r="I17" i="3" s="1"/>
  <c r="H64" i="3"/>
  <c r="G18" i="3"/>
  <c r="I18" i="3" s="1"/>
  <c r="H36" i="3"/>
  <c r="G25" i="3"/>
  <c r="I25" i="3" s="1"/>
  <c r="G37" i="3"/>
  <c r="I37" i="3" s="1"/>
  <c r="G6" i="3"/>
  <c r="I6" i="3" s="1"/>
  <c r="H26" i="3"/>
  <c r="H49" i="3"/>
  <c r="G30" i="3"/>
  <c r="I30" i="3" s="1"/>
  <c r="G57" i="3"/>
  <c r="I57" i="3" s="1"/>
  <c r="H43" i="3"/>
  <c r="H67" i="3"/>
  <c r="G43" i="3"/>
  <c r="I43" i="3" s="1"/>
  <c r="H73" i="3"/>
  <c r="G16" i="3"/>
  <c r="I16" i="3" s="1"/>
  <c r="H19" i="3"/>
  <c r="G31" i="3"/>
  <c r="I31" i="3" s="1"/>
  <c r="H71" i="3"/>
  <c r="G38" i="3"/>
  <c r="I38" i="3" s="1"/>
  <c r="I78" i="3"/>
  <c r="H76" i="3"/>
  <c r="G34" i="3"/>
  <c r="I34" i="3" s="1"/>
  <c r="G39" i="3"/>
  <c r="I39" i="3" s="1"/>
  <c r="H23" i="3"/>
  <c r="H55" i="3"/>
  <c r="H81" i="3"/>
  <c r="H17" i="3"/>
  <c r="H53" i="3"/>
  <c r="G53" i="3"/>
  <c r="I53" i="3" s="1"/>
  <c r="G47" i="3"/>
  <c r="I47" i="3" s="1"/>
  <c r="H57" i="3"/>
  <c r="H8" i="3"/>
  <c r="I72" i="3"/>
  <c r="H18" i="3"/>
  <c r="G36" i="3"/>
  <c r="I36" i="3" s="1"/>
  <c r="G49" i="3"/>
  <c r="I49" i="3" s="1"/>
  <c r="I75" i="3"/>
  <c r="G56" i="3"/>
  <c r="I56" i="3" s="1"/>
  <c r="H42" i="3"/>
  <c r="G40" i="3"/>
  <c r="I40" i="3" s="1"/>
  <c r="H40" i="3"/>
  <c r="H83" i="3"/>
  <c r="I80" i="3"/>
  <c r="I68" i="3"/>
  <c r="I70" i="3"/>
  <c r="H85" i="3"/>
  <c r="H46" i="3"/>
  <c r="H29" i="3"/>
  <c r="I89" i="3"/>
  <c r="H89" i="3"/>
  <c r="G10" i="3"/>
  <c r="I10" i="3" s="1"/>
  <c r="G64" i="3"/>
  <c r="I64" i="3" s="1"/>
  <c r="G32" i="3"/>
  <c r="I32" i="3" s="1"/>
  <c r="H32" i="3"/>
  <c r="H5" i="3"/>
  <c r="H74" i="3"/>
  <c r="I74" i="3"/>
  <c r="H84" i="3"/>
  <c r="G24" i="3"/>
  <c r="I24" i="3" s="1"/>
  <c r="H24" i="3"/>
  <c r="H88" i="3"/>
  <c r="G20" i="3"/>
  <c r="I20" i="3" s="1"/>
  <c r="G28" i="3"/>
  <c r="I28" i="3" s="1"/>
  <c r="H52" i="3"/>
  <c r="G52" i="3"/>
  <c r="I52" i="3" s="1"/>
  <c r="I69" i="3"/>
  <c r="H69" i="3"/>
  <c r="G41" i="3"/>
  <c r="I41" i="3" s="1"/>
  <c r="H41" i="3"/>
  <c r="G9" i="3"/>
  <c r="I9" i="3" s="1"/>
  <c r="H77" i="3"/>
  <c r="I77" i="3"/>
  <c r="H21" i="3"/>
  <c r="G21" i="3"/>
  <c r="I21" i="3" s="1"/>
  <c r="H50" i="3"/>
  <c r="H33" i="3"/>
  <c r="H87" i="3"/>
  <c r="I87" i="3"/>
  <c r="G13" i="3"/>
  <c r="I13" i="3" s="1"/>
  <c r="H13" i="3"/>
  <c r="G65" i="3"/>
  <c r="I65" i="3" s="1"/>
  <c r="G59" i="3"/>
  <c r="I59" i="3" s="1"/>
  <c r="H54" i="3"/>
  <c r="G54" i="3"/>
  <c r="I54" i="3" s="1"/>
  <c r="G62" i="3"/>
  <c r="I62" i="3" s="1"/>
  <c r="H62" i="3"/>
  <c r="G58" i="3"/>
  <c r="I58" i="3" s="1"/>
  <c r="H58" i="3"/>
  <c r="G66" i="3"/>
  <c r="I66" i="3" s="1"/>
  <c r="H66" i="3"/>
  <c r="G12" i="6"/>
  <c r="I71" i="3"/>
  <c r="G13" i="6"/>
  <c r="G14" i="1"/>
  <c r="G13" i="5"/>
  <c r="J67" i="3" l="1"/>
  <c r="K67" i="3" s="1"/>
  <c r="J23" i="3"/>
  <c r="K23" i="3" s="1"/>
  <c r="J45" i="3"/>
  <c r="K45" i="3" s="1"/>
  <c r="J89" i="3"/>
  <c r="K89" i="3" s="1"/>
  <c r="G14" i="5"/>
  <c r="G14" i="6"/>
</calcChain>
</file>

<file path=xl/sharedStrings.xml><?xml version="1.0" encoding="utf-8"?>
<sst xmlns="http://schemas.openxmlformats.org/spreadsheetml/2006/main" count="1065" uniqueCount="121">
  <si>
    <t>standards</t>
  </si>
  <si>
    <t>well position</t>
  </si>
  <si>
    <t>rfu</t>
  </si>
  <si>
    <t>ng/ul</t>
  </si>
  <si>
    <t>stdev</t>
  </si>
  <si>
    <t>Plate 1</t>
  </si>
  <si>
    <t>Plate 2</t>
  </si>
  <si>
    <t>Plate 3</t>
  </si>
  <si>
    <t>Average yield</t>
  </si>
  <si>
    <t>A4</t>
  </si>
  <si>
    <t>B4</t>
  </si>
  <si>
    <t>C4</t>
  </si>
  <si>
    <t>D4</t>
  </si>
  <si>
    <t>E4</t>
  </si>
  <si>
    <t>F4</t>
  </si>
  <si>
    <t>G4</t>
  </si>
  <si>
    <t>H4</t>
  </si>
  <si>
    <t>A5</t>
  </si>
  <si>
    <t>B5</t>
  </si>
  <si>
    <t>C5</t>
  </si>
  <si>
    <t>D5</t>
  </si>
  <si>
    <t>E5</t>
  </si>
  <si>
    <t>F5</t>
  </si>
  <si>
    <t>G5</t>
  </si>
  <si>
    <t>H5</t>
  </si>
  <si>
    <t>A6</t>
  </si>
  <si>
    <t>B6</t>
  </si>
  <si>
    <t>C6</t>
  </si>
  <si>
    <t>D6</t>
  </si>
  <si>
    <t>E6</t>
  </si>
  <si>
    <t>F7</t>
  </si>
  <si>
    <t>G6</t>
  </si>
  <si>
    <t>F6</t>
  </si>
  <si>
    <t>H6</t>
  </si>
  <si>
    <t>A7</t>
  </si>
  <si>
    <t>B7</t>
  </si>
  <si>
    <t>C7</t>
  </si>
  <si>
    <t>D7</t>
  </si>
  <si>
    <t>E7</t>
  </si>
  <si>
    <t>G7</t>
  </si>
  <si>
    <t>H7</t>
  </si>
  <si>
    <t>A8</t>
  </si>
  <si>
    <t>B8</t>
  </si>
  <si>
    <t>C8</t>
  </si>
  <si>
    <t>D8</t>
  </si>
  <si>
    <t>E8</t>
  </si>
  <si>
    <t>F8</t>
  </si>
  <si>
    <t>G8</t>
  </si>
  <si>
    <t>H8</t>
  </si>
  <si>
    <t>A9</t>
  </si>
  <si>
    <t>B9</t>
  </si>
  <si>
    <t>C9</t>
  </si>
  <si>
    <t>D9</t>
  </si>
  <si>
    <t>E9</t>
  </si>
  <si>
    <t>F9</t>
  </si>
  <si>
    <t>G9</t>
  </si>
  <si>
    <t>H9</t>
  </si>
  <si>
    <t>A10</t>
  </si>
  <si>
    <t>B10</t>
  </si>
  <si>
    <t>C10</t>
  </si>
  <si>
    <t>D10</t>
  </si>
  <si>
    <t>E10</t>
  </si>
  <si>
    <t>F10</t>
  </si>
  <si>
    <t>G10</t>
  </si>
  <si>
    <t>H10</t>
  </si>
  <si>
    <t>A11</t>
  </si>
  <si>
    <t>B11</t>
  </si>
  <si>
    <t>C11</t>
  </si>
  <si>
    <t>D11</t>
  </si>
  <si>
    <t>E11</t>
  </si>
  <si>
    <t>F11</t>
  </si>
  <si>
    <t>G11</t>
  </si>
  <si>
    <t>H11</t>
  </si>
  <si>
    <t>A12</t>
  </si>
  <si>
    <t>B12</t>
  </si>
  <si>
    <t>C12</t>
  </si>
  <si>
    <t>D12</t>
  </si>
  <si>
    <t>E12</t>
  </si>
  <si>
    <t>F12</t>
  </si>
  <si>
    <t>G12</t>
  </si>
  <si>
    <t>H12</t>
  </si>
  <si>
    <t>Well position</t>
  </si>
  <si>
    <t>A1</t>
  </si>
  <si>
    <t>A2</t>
  </si>
  <si>
    <t>A3</t>
  </si>
  <si>
    <t>B1</t>
  </si>
  <si>
    <t>B2</t>
  </si>
  <si>
    <t>B3</t>
  </si>
  <si>
    <t>C1</t>
  </si>
  <si>
    <t>C2</t>
  </si>
  <si>
    <t>C3</t>
  </si>
  <si>
    <t>D1</t>
  </si>
  <si>
    <t>D2</t>
  </si>
  <si>
    <t>D3</t>
  </si>
  <si>
    <t>E1</t>
  </si>
  <si>
    <t>E2</t>
  </si>
  <si>
    <t>E3</t>
  </si>
  <si>
    <t>F1</t>
  </si>
  <si>
    <t>F2</t>
  </si>
  <si>
    <t>F3</t>
  </si>
  <si>
    <t>G1</t>
  </si>
  <si>
    <t>G2</t>
  </si>
  <si>
    <t>G3</t>
  </si>
  <si>
    <t>H1</t>
  </si>
  <si>
    <t>H2</t>
  </si>
  <si>
    <t>H3</t>
  </si>
  <si>
    <t>Fractionation well</t>
  </si>
  <si>
    <t>original fraction location</t>
  </si>
  <si>
    <t>Fraction #</t>
  </si>
  <si>
    <t>y = change me</t>
  </si>
  <si>
    <t>y=change me</t>
  </si>
  <si>
    <t>Sample Total (ng)</t>
  </si>
  <si>
    <t xml:space="preserve">% Recovery </t>
  </si>
  <si>
    <t>DNA loaded (ng)</t>
  </si>
  <si>
    <t>ng in 40ul</t>
  </si>
  <si>
    <r>
      <t>(RFU-</t>
    </r>
    <r>
      <rPr>
        <b/>
        <sz val="10"/>
        <rFont val="Arial"/>
        <family val="2"/>
      </rPr>
      <t>BLANK</t>
    </r>
    <r>
      <rPr>
        <sz val="10"/>
        <rFont val="Arial"/>
      </rPr>
      <t>)</t>
    </r>
    <r>
      <rPr>
        <sz val="10"/>
        <rFont val="Arial"/>
        <family val="2"/>
      </rPr>
      <t>/</t>
    </r>
    <r>
      <rPr>
        <b/>
        <sz val="10"/>
        <rFont val="Arial"/>
        <family val="2"/>
      </rPr>
      <t>SLOPE</t>
    </r>
  </si>
  <si>
    <t>Add starting amount</t>
  </si>
  <si>
    <t>Total yield (40 ul)</t>
  </si>
  <si>
    <t>ng in 40</t>
  </si>
  <si>
    <t>SLOPE</t>
  </si>
  <si>
    <t>Cycle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</si>
</sst>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0"/>
      <name val="Arial"/>
    </font>
    <font>
      <sz val="10"/>
      <name val="Arial"/>
      <family val="2"/>
    </font>
    <font>
      <sz val="14"/>
      <name val="Arial"/>
      <family val="2"/>
    </font>
    <font>
      <b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0" fillId="0" borderId="0" xfId="0" applyAlignment="1">
      <alignment horizontal="right"/>
    </xf>
    <xf numFmtId="0" fontId="1" fillId="0" borderId="0" xfId="0" applyFont="1"/>
    <xf numFmtId="0" fontId="2" fillId="3" borderId="0" xfId="0" applyFon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1" fillId="3" borderId="0" xfId="0" applyFont="1" applyFill="1"/>
    <xf numFmtId="164" fontId="0" fillId="0" borderId="0" xfId="0" applyNumberFormat="1"/>
    <xf numFmtId="2" fontId="0" fillId="0" borderId="0" xfId="0" applyNumberForma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chartsheet" Target="chartsheets/sheet2.xml"/><Relationship Id="rId7" Type="http://schemas.openxmlformats.org/officeDocument/2006/relationships/worksheet" Target="worksheets/sheet4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3.xml"/><Relationship Id="rId11" Type="http://schemas.openxmlformats.org/officeDocument/2006/relationships/calcChain" Target="calcChain.xml"/><Relationship Id="rId5" Type="http://schemas.openxmlformats.org/officeDocument/2006/relationships/chartsheet" Target="chartsheets/sheet3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2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4362"/>
            <c:dispRSqr val="1"/>
            <c:dispEq val="1"/>
            <c:trendlineLbl>
              <c:layout>
                <c:manualLayout>
                  <c:x val="-0.15423758986238698"/>
                  <c:y val="-0.68363434784560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1'!$G$9:$G$15</c:f>
              <c:numCache>
                <c:formatCode>General</c:formatCode>
                <c:ptCount val="7"/>
                <c:pt idx="0">
                  <c:v>30</c:v>
                </c:pt>
                <c:pt idx="1">
                  <c:v>15</c:v>
                </c:pt>
                <c:pt idx="2">
                  <c:v>7.5</c:v>
                </c:pt>
                <c:pt idx="3">
                  <c:v>1.875</c:v>
                </c:pt>
                <c:pt idx="4">
                  <c:v>0.46875</c:v>
                </c:pt>
                <c:pt idx="5">
                  <c:v>0.1171875</c:v>
                </c:pt>
                <c:pt idx="6">
                  <c:v>0</c:v>
                </c:pt>
              </c:numCache>
            </c:numRef>
          </c:xVal>
          <c:yVal>
            <c:numRef>
              <c:f>'Plate 1'!$I$9:$I$15</c:f>
              <c:numCache>
                <c:formatCode>General</c:formatCode>
                <c:ptCount val="7"/>
                <c:pt idx="0">
                  <c:v>64876</c:v>
                </c:pt>
                <c:pt idx="1">
                  <c:v>34096</c:v>
                </c:pt>
                <c:pt idx="2">
                  <c:v>17895</c:v>
                </c:pt>
                <c:pt idx="3">
                  <c:v>6749</c:v>
                </c:pt>
                <c:pt idx="4">
                  <c:v>4037</c:v>
                </c:pt>
                <c:pt idx="5">
                  <c:v>3313</c:v>
                </c:pt>
                <c:pt idx="6">
                  <c:v>3093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3A-4D56-84D1-C365ABCF26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7205360"/>
        <c:axId val="617205688"/>
      </c:scatterChart>
      <c:valAx>
        <c:axId val="617205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205688"/>
        <c:crosses val="autoZero"/>
        <c:crossBetween val="midCat"/>
      </c:valAx>
      <c:valAx>
        <c:axId val="617205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205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3093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1'!$G$10:$G$15</c:f>
              <c:numCache>
                <c:formatCode>General</c:formatCode>
                <c:ptCount val="6"/>
                <c:pt idx="0">
                  <c:v>15</c:v>
                </c:pt>
                <c:pt idx="1">
                  <c:v>7.5</c:v>
                </c:pt>
                <c:pt idx="2">
                  <c:v>1.875</c:v>
                </c:pt>
                <c:pt idx="3">
                  <c:v>0.46875</c:v>
                </c:pt>
                <c:pt idx="4">
                  <c:v>0.1171875</c:v>
                </c:pt>
                <c:pt idx="5">
                  <c:v>0</c:v>
                </c:pt>
              </c:numCache>
            </c:numRef>
          </c:xVal>
          <c:yVal>
            <c:numRef>
              <c:f>'Plate 1'!$I$10:$I$15</c:f>
              <c:numCache>
                <c:formatCode>General</c:formatCode>
                <c:ptCount val="6"/>
                <c:pt idx="0">
                  <c:v>34096</c:v>
                </c:pt>
                <c:pt idx="1">
                  <c:v>17895</c:v>
                </c:pt>
                <c:pt idx="2">
                  <c:v>6749</c:v>
                </c:pt>
                <c:pt idx="3">
                  <c:v>4037</c:v>
                </c:pt>
                <c:pt idx="4">
                  <c:v>3313</c:v>
                </c:pt>
                <c:pt idx="5">
                  <c:v>3093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16-4550-9E76-0836750C83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5498808"/>
        <c:axId val="765499136"/>
      </c:scatterChart>
      <c:valAx>
        <c:axId val="765498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499136"/>
        <c:crosses val="autoZero"/>
        <c:crossBetween val="midCat"/>
      </c:valAx>
      <c:valAx>
        <c:axId val="76549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498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4389"/>
            <c:dispRSqr val="1"/>
            <c:dispEq val="1"/>
            <c:trendlineLbl>
              <c:layout>
                <c:manualLayout>
                  <c:x val="-3.6132515311408306E-2"/>
                  <c:y val="-0.356299257926249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2'!$G$9:$G$14</c:f>
              <c:numCache>
                <c:formatCode>General</c:formatCode>
                <c:ptCount val="6"/>
                <c:pt idx="0">
                  <c:v>30</c:v>
                </c:pt>
                <c:pt idx="1">
                  <c:v>15</c:v>
                </c:pt>
                <c:pt idx="2">
                  <c:v>7.5</c:v>
                </c:pt>
                <c:pt idx="3">
                  <c:v>1.875</c:v>
                </c:pt>
                <c:pt idx="4">
                  <c:v>0.46875</c:v>
                </c:pt>
                <c:pt idx="5">
                  <c:v>0.1171875</c:v>
                </c:pt>
              </c:numCache>
            </c:numRef>
          </c:xVal>
          <c:yVal>
            <c:numRef>
              <c:f>'Plate 2'!$I$9:$I$14</c:f>
              <c:numCache>
                <c:formatCode>General</c:formatCode>
                <c:ptCount val="6"/>
                <c:pt idx="0">
                  <c:v>64879</c:v>
                </c:pt>
                <c:pt idx="1">
                  <c:v>33414</c:v>
                </c:pt>
                <c:pt idx="2">
                  <c:v>17782</c:v>
                </c:pt>
                <c:pt idx="3">
                  <c:v>6463</c:v>
                </c:pt>
                <c:pt idx="4">
                  <c:v>3860</c:v>
                </c:pt>
                <c:pt idx="5">
                  <c:v>3118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1E-4328-AE25-2803792F00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990280"/>
        <c:axId val="622989952"/>
      </c:scatterChart>
      <c:valAx>
        <c:axId val="622990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989952"/>
        <c:crosses val="autoZero"/>
        <c:crossBetween val="midCat"/>
      </c:valAx>
      <c:valAx>
        <c:axId val="62298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990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2888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2'!$G$9:$G$15</c:f>
              <c:numCache>
                <c:formatCode>General</c:formatCode>
                <c:ptCount val="7"/>
                <c:pt idx="0">
                  <c:v>30</c:v>
                </c:pt>
                <c:pt idx="1">
                  <c:v>15</c:v>
                </c:pt>
                <c:pt idx="2">
                  <c:v>7.5</c:v>
                </c:pt>
                <c:pt idx="3">
                  <c:v>1.875</c:v>
                </c:pt>
                <c:pt idx="4">
                  <c:v>0.46875</c:v>
                </c:pt>
                <c:pt idx="5">
                  <c:v>0.1171875</c:v>
                </c:pt>
                <c:pt idx="6">
                  <c:v>0</c:v>
                </c:pt>
              </c:numCache>
            </c:numRef>
          </c:xVal>
          <c:yVal>
            <c:numRef>
              <c:f>'Plate 2'!$I$9:$I$15</c:f>
              <c:numCache>
                <c:formatCode>General</c:formatCode>
                <c:ptCount val="7"/>
                <c:pt idx="0">
                  <c:v>64879</c:v>
                </c:pt>
                <c:pt idx="1">
                  <c:v>33414</c:v>
                </c:pt>
                <c:pt idx="2">
                  <c:v>17782</c:v>
                </c:pt>
                <c:pt idx="3">
                  <c:v>6463</c:v>
                </c:pt>
                <c:pt idx="4">
                  <c:v>3860</c:v>
                </c:pt>
                <c:pt idx="5">
                  <c:v>3118</c:v>
                </c:pt>
                <c:pt idx="6">
                  <c:v>2888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96-4165-AE96-5B4A9380ED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583295"/>
        <c:axId val="178582879"/>
      </c:scatterChart>
      <c:valAx>
        <c:axId val="178583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82879"/>
        <c:crosses val="autoZero"/>
        <c:crossBetween val="midCat"/>
      </c:valAx>
      <c:valAx>
        <c:axId val="178582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83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3753"/>
            <c:dispRSqr val="1"/>
            <c:dispEq val="1"/>
            <c:trendlineLbl>
              <c:layout>
                <c:manualLayout>
                  <c:x val="7.9816176880960887E-3"/>
                  <c:y val="-0.4997805000600511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3'!$G$9:$G$14</c:f>
              <c:numCache>
                <c:formatCode>General</c:formatCode>
                <c:ptCount val="6"/>
                <c:pt idx="0">
                  <c:v>30</c:v>
                </c:pt>
                <c:pt idx="1">
                  <c:v>15</c:v>
                </c:pt>
                <c:pt idx="2">
                  <c:v>7.5</c:v>
                </c:pt>
                <c:pt idx="3">
                  <c:v>1.875</c:v>
                </c:pt>
                <c:pt idx="4">
                  <c:v>0.46875</c:v>
                </c:pt>
                <c:pt idx="5">
                  <c:v>0.1171875</c:v>
                </c:pt>
              </c:numCache>
            </c:numRef>
          </c:xVal>
          <c:yVal>
            <c:numRef>
              <c:f>'Plate 3'!$I$9:$I$14</c:f>
              <c:numCache>
                <c:formatCode>General</c:formatCode>
                <c:ptCount val="6"/>
                <c:pt idx="0">
                  <c:v>63097</c:v>
                </c:pt>
                <c:pt idx="1">
                  <c:v>31181</c:v>
                </c:pt>
                <c:pt idx="2">
                  <c:v>16694</c:v>
                </c:pt>
                <c:pt idx="3">
                  <c:v>6001</c:v>
                </c:pt>
                <c:pt idx="4">
                  <c:v>3558</c:v>
                </c:pt>
                <c:pt idx="5">
                  <c:v>2870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E5-4657-92C4-EE6753E457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0470200"/>
        <c:axId val="620469872"/>
      </c:scatterChart>
      <c:valAx>
        <c:axId val="620470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469872"/>
        <c:crosses val="autoZero"/>
        <c:crossBetween val="midCat"/>
      </c:valAx>
      <c:valAx>
        <c:axId val="62046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470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2651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3'!$G$9:$G$15</c:f>
              <c:numCache>
                <c:formatCode>General</c:formatCode>
                <c:ptCount val="7"/>
                <c:pt idx="0">
                  <c:v>30</c:v>
                </c:pt>
                <c:pt idx="1">
                  <c:v>15</c:v>
                </c:pt>
                <c:pt idx="2">
                  <c:v>7.5</c:v>
                </c:pt>
                <c:pt idx="3">
                  <c:v>1.875</c:v>
                </c:pt>
                <c:pt idx="4">
                  <c:v>0.46875</c:v>
                </c:pt>
                <c:pt idx="5">
                  <c:v>0.1171875</c:v>
                </c:pt>
                <c:pt idx="6">
                  <c:v>0</c:v>
                </c:pt>
              </c:numCache>
            </c:numRef>
          </c:xVal>
          <c:yVal>
            <c:numRef>
              <c:f>'Plate 3'!$I$9:$I$15</c:f>
              <c:numCache>
                <c:formatCode>General</c:formatCode>
                <c:ptCount val="7"/>
                <c:pt idx="0">
                  <c:v>63097</c:v>
                </c:pt>
                <c:pt idx="1">
                  <c:v>31181</c:v>
                </c:pt>
                <c:pt idx="2">
                  <c:v>16694</c:v>
                </c:pt>
                <c:pt idx="3">
                  <c:v>6001</c:v>
                </c:pt>
                <c:pt idx="4">
                  <c:v>3558</c:v>
                </c:pt>
                <c:pt idx="5">
                  <c:v>2870</c:v>
                </c:pt>
                <c:pt idx="6">
                  <c:v>2651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B1-4612-B89B-BB31C68731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7264024"/>
        <c:axId val="757261072"/>
      </c:scatterChart>
      <c:valAx>
        <c:axId val="757264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261072"/>
        <c:crosses val="autoZero"/>
        <c:crossBetween val="midCat"/>
      </c:valAx>
      <c:valAx>
        <c:axId val="75726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264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Tube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Consolidated!$A$2:$A$23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Consolidated!$D$2:$D$23</c:f>
              <c:numCache>
                <c:formatCode>General</c:formatCode>
                <c:ptCount val="22"/>
                <c:pt idx="0">
                  <c:v>-9.2818759159745967E-3</c:v>
                </c:pt>
                <c:pt idx="1">
                  <c:v>-1.2701514411333659E-2</c:v>
                </c:pt>
                <c:pt idx="2">
                  <c:v>-3.4196384953590619E-3</c:v>
                </c:pt>
                <c:pt idx="3">
                  <c:v>3.957010258915486E-2</c:v>
                </c:pt>
                <c:pt idx="4">
                  <c:v>7.5232046897899363E-2</c:v>
                </c:pt>
                <c:pt idx="5">
                  <c:v>0.27894479726428922</c:v>
                </c:pt>
                <c:pt idx="6">
                  <c:v>0.93307278944797267</c:v>
                </c:pt>
                <c:pt idx="7">
                  <c:v>4.0591108939912068</c:v>
                </c:pt>
                <c:pt idx="8">
                  <c:v>18.722032242305815</c:v>
                </c:pt>
                <c:pt idx="9">
                  <c:v>30.186126038104543</c:v>
                </c:pt>
                <c:pt idx="10">
                  <c:v>22.853444064484613</c:v>
                </c:pt>
                <c:pt idx="11">
                  <c:v>12.598436736687836</c:v>
                </c:pt>
                <c:pt idx="12">
                  <c:v>5.1866145578895946</c:v>
                </c:pt>
                <c:pt idx="13">
                  <c:v>3.4743527112848072</c:v>
                </c:pt>
                <c:pt idx="14">
                  <c:v>2.3971665852467026</c:v>
                </c:pt>
                <c:pt idx="15">
                  <c:v>1.0586223742061553</c:v>
                </c:pt>
                <c:pt idx="16">
                  <c:v>0.48705422569614071</c:v>
                </c:pt>
                <c:pt idx="17">
                  <c:v>0.31802638006839279</c:v>
                </c:pt>
                <c:pt idx="18">
                  <c:v>0.22813873961895456</c:v>
                </c:pt>
                <c:pt idx="19">
                  <c:v>0.14802149487054225</c:v>
                </c:pt>
                <c:pt idx="20">
                  <c:v>7.8651685393258425E-2</c:v>
                </c:pt>
                <c:pt idx="21">
                  <c:v>3.9081582804103565E-2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20D-4ACA-8FD7-56084E7A67F0}"/>
            </c:ext>
          </c:extLst>
        </c:ser>
        <c:ser>
          <c:idx val="1"/>
          <c:order val="1"/>
          <c:tx>
            <c:v>Tube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Consolidated!$A$2:$A$23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Consolidated!$D$24:$D$45</c:f>
              <c:numCache>
                <c:formatCode>General</c:formatCode>
                <c:ptCount val="22"/>
                <c:pt idx="0">
                  <c:v>-3.7616023448949681E-2</c:v>
                </c:pt>
                <c:pt idx="1">
                  <c:v>-2.5891548607718612E-2</c:v>
                </c:pt>
                <c:pt idx="2">
                  <c:v>-2.1494870542256961E-2</c:v>
                </c:pt>
                <c:pt idx="3">
                  <c:v>-1.8563751831949193E-2</c:v>
                </c:pt>
                <c:pt idx="4">
                  <c:v>1.8563751831949193E-2</c:v>
                </c:pt>
                <c:pt idx="5">
                  <c:v>0.20127015144113336</c:v>
                </c:pt>
                <c:pt idx="6">
                  <c:v>0.87933561309233021</c:v>
                </c:pt>
                <c:pt idx="7">
                  <c:v>4.0552027357107967</c:v>
                </c:pt>
                <c:pt idx="8">
                  <c:v>18.296042989741085</c:v>
                </c:pt>
                <c:pt idx="9">
                  <c:v>29.020029311187102</c:v>
                </c:pt>
                <c:pt idx="10">
                  <c:v>21.695163654127992</c:v>
                </c:pt>
                <c:pt idx="11">
                  <c:v>14.551050317537861</c:v>
                </c:pt>
                <c:pt idx="12">
                  <c:v>5.6316560820713235</c:v>
                </c:pt>
                <c:pt idx="13">
                  <c:v>2.7034684904738642</c:v>
                </c:pt>
                <c:pt idx="14">
                  <c:v>1.5950170981924767</c:v>
                </c:pt>
                <c:pt idx="15">
                  <c:v>0.90034196384953591</c:v>
                </c:pt>
                <c:pt idx="16">
                  <c:v>0.449438202247191</c:v>
                </c:pt>
                <c:pt idx="17">
                  <c:v>0.30727894479726431</c:v>
                </c:pt>
                <c:pt idx="18">
                  <c:v>0.30434782608695654</c:v>
                </c:pt>
                <c:pt idx="19">
                  <c:v>0.22178798241328773</c:v>
                </c:pt>
                <c:pt idx="20">
                  <c:v>0.11480214948705422</c:v>
                </c:pt>
                <c:pt idx="21">
                  <c:v>8.0117244748412308E-2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20D-4ACA-8FD7-56084E7A67F0}"/>
            </c:ext>
          </c:extLst>
        </c:ser>
        <c:ser>
          <c:idx val="2"/>
          <c:order val="2"/>
          <c:tx>
            <c:v>Tube 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Consolidated!$A$2:$A$23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Consolidated!$D$46:$D$67</c:f>
              <c:numCache>
                <c:formatCode>General</c:formatCode>
                <c:ptCount val="22"/>
                <c:pt idx="0">
                  <c:v>-1.8563751831949193E-2</c:v>
                </c:pt>
                <c:pt idx="1">
                  <c:v>-1.5632633121641426E-2</c:v>
                </c:pt>
                <c:pt idx="2">
                  <c:v>-4.3966780654616511E-3</c:v>
                </c:pt>
                <c:pt idx="3">
                  <c:v>2.247191011235955E-2</c:v>
                </c:pt>
                <c:pt idx="4">
                  <c:v>8.5490962383976549E-2</c:v>
                </c:pt>
                <c:pt idx="5">
                  <c:v>0.27650219833903272</c:v>
                </c:pt>
                <c:pt idx="6">
                  <c:v>0.73571079628724967</c:v>
                </c:pt>
                <c:pt idx="7">
                  <c:v>2.7361993160723008</c:v>
                </c:pt>
                <c:pt idx="8">
                  <c:v>15</c:v>
                </c:pt>
                <c:pt idx="9">
                  <c:v>27.264777723497801</c:v>
                </c:pt>
                <c:pt idx="10">
                  <c:v>23.248168050806058</c:v>
                </c:pt>
                <c:pt idx="11">
                  <c:v>12.14704445530044</c:v>
                </c:pt>
                <c:pt idx="12">
                  <c:v>4.6199316072300931</c:v>
                </c:pt>
                <c:pt idx="13">
                  <c:v>2.2813873961895457</c:v>
                </c:pt>
                <c:pt idx="14">
                  <c:v>1.3111871030776747</c:v>
                </c:pt>
                <c:pt idx="15">
                  <c:v>0.75476306790425007</c:v>
                </c:pt>
                <c:pt idx="16">
                  <c:v>0.40937957987298484</c:v>
                </c:pt>
                <c:pt idx="17">
                  <c:v>0.26526624328285298</c:v>
                </c:pt>
                <c:pt idx="18">
                  <c:v>0.38397655105031753</c:v>
                </c:pt>
                <c:pt idx="19">
                  <c:v>0.30239374694675136</c:v>
                </c:pt>
                <c:pt idx="20">
                  <c:v>0.22227650219833903</c:v>
                </c:pt>
                <c:pt idx="21">
                  <c:v>8.4025403028822665E-2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20D-4ACA-8FD7-56084E7A67F0}"/>
            </c:ext>
          </c:extLst>
        </c:ser>
        <c:ser>
          <c:idx val="3"/>
          <c:order val="3"/>
          <c:tx>
            <c:v>Tube 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Consolidated!$A$2:$A$23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Consolidated!$D$68:$D$89</c:f>
              <c:numCache>
                <c:formatCode>General</c:formatCode>
                <c:ptCount val="22"/>
                <c:pt idx="0">
                  <c:v>-1.0258915486077186E-2</c:v>
                </c:pt>
                <c:pt idx="1">
                  <c:v>-2.8822667318026379E-2</c:v>
                </c:pt>
                <c:pt idx="2">
                  <c:v>-2.0029311187103077E-2</c:v>
                </c:pt>
                <c:pt idx="3">
                  <c:v>-1.2701514411333659E-2</c:v>
                </c:pt>
                <c:pt idx="4">
                  <c:v>3.321934538348803E-2</c:v>
                </c:pt>
                <c:pt idx="5">
                  <c:v>0.13776257938446507</c:v>
                </c:pt>
                <c:pt idx="6">
                  <c:v>0.54030288226673184</c:v>
                </c:pt>
                <c:pt idx="7">
                  <c:v>2.9018075232046896</c:v>
                </c:pt>
                <c:pt idx="8">
                  <c:v>15.468978993649243</c:v>
                </c:pt>
                <c:pt idx="9">
                  <c:v>27.41084513922814</c:v>
                </c:pt>
                <c:pt idx="10">
                  <c:v>24.36980947728383</c:v>
                </c:pt>
                <c:pt idx="11">
                  <c:v>13.237909135319981</c:v>
                </c:pt>
                <c:pt idx="12">
                  <c:v>6.1416707376648754</c:v>
                </c:pt>
                <c:pt idx="13">
                  <c:v>3.0219833903273083</c:v>
                </c:pt>
                <c:pt idx="14">
                  <c:v>1.4352711284807034</c:v>
                </c:pt>
                <c:pt idx="15">
                  <c:v>0.86565705911089397</c:v>
                </c:pt>
                <c:pt idx="16">
                  <c:v>0.55935515388373225</c:v>
                </c:pt>
                <c:pt idx="17">
                  <c:v>0.37518319491939423</c:v>
                </c:pt>
                <c:pt idx="18">
                  <c:v>0.41524181729360038</c:v>
                </c:pt>
                <c:pt idx="19">
                  <c:v>0.29066927210552029</c:v>
                </c:pt>
                <c:pt idx="20">
                  <c:v>9.8680996580361502E-2</c:v>
                </c:pt>
                <c:pt idx="21">
                  <c:v>0.11529066927210552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220D-4ACA-8FD7-56084E7A67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6205823"/>
        <c:axId val="1862874735"/>
      </c:scatterChart>
      <c:valAx>
        <c:axId val="1846205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2874735"/>
        <c:crosses val="autoZero"/>
        <c:crossBetween val="midCat"/>
      </c:valAx>
      <c:valAx>
        <c:axId val="1862874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2058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DD121CA-8F28-48C1-9964-7EB17938B509}">
  <sheetPr/>
  <sheetViews>
    <sheetView zoomScale="9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zoomScale="99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400-000000000000}">
  <sheetPr/>
  <sheetViews>
    <sheetView zoomScale="9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8585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39B477-FB55-497D-A88C-540E802FB69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85725</xdr:colOff>
      <xdr:row>18</xdr:row>
      <xdr:rowOff>0</xdr:rowOff>
    </xdr:from>
    <xdr:to>
      <xdr:col>10</xdr:col>
      <xdr:colOff>390525</xdr:colOff>
      <xdr:row>34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C3FFC2-A509-4108-B36C-8A2A0DCC8C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8585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198D28-1A58-4A20-B12E-6538844170C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20</xdr:row>
      <xdr:rowOff>0</xdr:rowOff>
    </xdr:from>
    <xdr:to>
      <xdr:col>10</xdr:col>
      <xdr:colOff>1533525</xdr:colOff>
      <xdr:row>36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66D9E3A-508F-4F18-B64F-045D95388B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8585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1AC615-5870-4177-9638-C2741107248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</xdr:colOff>
      <xdr:row>16</xdr:row>
      <xdr:rowOff>114300</xdr:rowOff>
    </xdr:from>
    <xdr:to>
      <xdr:col>9</xdr:col>
      <xdr:colOff>361950</xdr:colOff>
      <xdr:row>33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A3AA67-C20C-48A4-A74A-CFA9C2F709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3</xdr:row>
      <xdr:rowOff>0</xdr:rowOff>
    </xdr:from>
    <xdr:to>
      <xdr:col>17</xdr:col>
      <xdr:colOff>592666</xdr:colOff>
      <xdr:row>19</xdr:row>
      <xdr:rowOff>151342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CEFF4E9-10A9-41C7-8D95-E511FECEDF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T104"/>
  <sheetViews>
    <sheetView workbookViewId="0">
      <selection activeCell="N9" sqref="N9:N96"/>
    </sheetView>
  </sheetViews>
  <sheetFormatPr defaultRowHeight="12.7" x14ac:dyDescent="0.4"/>
  <cols>
    <col min="11" max="11" width="24.41015625" customWidth="1"/>
    <col min="12" max="12" width="15.87890625" customWidth="1"/>
  </cols>
  <sheetData>
    <row r="1" spans="1:98" x14ac:dyDescent="0.4">
      <c r="B1" t="s">
        <v>120</v>
      </c>
      <c r="C1" t="s">
        <v>82</v>
      </c>
      <c r="D1" t="s">
        <v>83</v>
      </c>
      <c r="E1" t="s">
        <v>84</v>
      </c>
      <c r="F1" t="s">
        <v>9</v>
      </c>
      <c r="G1" t="s">
        <v>17</v>
      </c>
      <c r="H1" t="s">
        <v>25</v>
      </c>
      <c r="I1" t="s">
        <v>34</v>
      </c>
      <c r="J1" t="s">
        <v>41</v>
      </c>
      <c r="K1" t="s">
        <v>49</v>
      </c>
      <c r="L1" t="s">
        <v>57</v>
      </c>
      <c r="M1" t="s">
        <v>65</v>
      </c>
      <c r="N1" t="s">
        <v>73</v>
      </c>
      <c r="O1" t="s">
        <v>85</v>
      </c>
      <c r="P1" t="s">
        <v>86</v>
      </c>
      <c r="Q1" t="s">
        <v>87</v>
      </c>
      <c r="R1" t="s">
        <v>10</v>
      </c>
      <c r="S1" t="s">
        <v>18</v>
      </c>
      <c r="T1" t="s">
        <v>26</v>
      </c>
      <c r="U1" t="s">
        <v>35</v>
      </c>
      <c r="V1" t="s">
        <v>42</v>
      </c>
      <c r="W1" t="s">
        <v>50</v>
      </c>
      <c r="X1" t="s">
        <v>58</v>
      </c>
      <c r="Y1" t="s">
        <v>66</v>
      </c>
      <c r="Z1" t="s">
        <v>74</v>
      </c>
      <c r="AA1" t="s">
        <v>88</v>
      </c>
      <c r="AB1" t="s">
        <v>89</v>
      </c>
      <c r="AC1" t="s">
        <v>90</v>
      </c>
      <c r="AD1" t="s">
        <v>11</v>
      </c>
      <c r="AE1" t="s">
        <v>19</v>
      </c>
      <c r="AF1" t="s">
        <v>27</v>
      </c>
      <c r="AG1" t="s">
        <v>36</v>
      </c>
      <c r="AH1" t="s">
        <v>43</v>
      </c>
      <c r="AI1" t="s">
        <v>51</v>
      </c>
      <c r="AJ1" t="s">
        <v>59</v>
      </c>
      <c r="AK1" t="s">
        <v>67</v>
      </c>
      <c r="AL1" t="s">
        <v>75</v>
      </c>
      <c r="AM1" t="s">
        <v>91</v>
      </c>
      <c r="AN1" t="s">
        <v>92</v>
      </c>
      <c r="AO1" t="s">
        <v>93</v>
      </c>
      <c r="AP1" t="s">
        <v>12</v>
      </c>
      <c r="AQ1" t="s">
        <v>20</v>
      </c>
      <c r="AR1" t="s">
        <v>28</v>
      </c>
      <c r="AS1" t="s">
        <v>37</v>
      </c>
      <c r="AT1" t="s">
        <v>44</v>
      </c>
      <c r="AU1" t="s">
        <v>52</v>
      </c>
      <c r="AV1" t="s">
        <v>60</v>
      </c>
      <c r="AW1" t="s">
        <v>68</v>
      </c>
      <c r="AX1" t="s">
        <v>76</v>
      </c>
      <c r="AY1" t="s">
        <v>94</v>
      </c>
      <c r="AZ1" t="s">
        <v>95</v>
      </c>
      <c r="BA1" t="s">
        <v>96</v>
      </c>
      <c r="BB1" t="s">
        <v>13</v>
      </c>
      <c r="BC1" t="s">
        <v>21</v>
      </c>
      <c r="BD1" t="s">
        <v>29</v>
      </c>
      <c r="BE1" t="s">
        <v>38</v>
      </c>
      <c r="BF1" t="s">
        <v>45</v>
      </c>
      <c r="BG1" t="s">
        <v>53</v>
      </c>
      <c r="BH1" t="s">
        <v>61</v>
      </c>
      <c r="BI1" t="s">
        <v>69</v>
      </c>
      <c r="BJ1" t="s">
        <v>77</v>
      </c>
      <c r="BK1" t="s">
        <v>97</v>
      </c>
      <c r="BL1" t="s">
        <v>98</v>
      </c>
      <c r="BM1" t="s">
        <v>99</v>
      </c>
      <c r="BN1" t="s">
        <v>14</v>
      </c>
      <c r="BO1" t="s">
        <v>22</v>
      </c>
      <c r="BP1" t="s">
        <v>32</v>
      </c>
      <c r="BQ1" t="s">
        <v>30</v>
      </c>
      <c r="BR1" t="s">
        <v>46</v>
      </c>
      <c r="BS1" t="s">
        <v>54</v>
      </c>
      <c r="BT1" t="s">
        <v>62</v>
      </c>
      <c r="BU1" t="s">
        <v>70</v>
      </c>
      <c r="BV1" t="s">
        <v>78</v>
      </c>
      <c r="BW1" t="s">
        <v>100</v>
      </c>
      <c r="BX1" t="s">
        <v>101</v>
      </c>
      <c r="BY1" t="s">
        <v>102</v>
      </c>
      <c r="BZ1" t="s">
        <v>15</v>
      </c>
      <c r="CA1" t="s">
        <v>23</v>
      </c>
      <c r="CB1" t="s">
        <v>31</v>
      </c>
      <c r="CC1" t="s">
        <v>39</v>
      </c>
      <c r="CD1" t="s">
        <v>47</v>
      </c>
      <c r="CE1" t="s">
        <v>55</v>
      </c>
      <c r="CF1" t="s">
        <v>63</v>
      </c>
      <c r="CG1" t="s">
        <v>71</v>
      </c>
      <c r="CH1" t="s">
        <v>79</v>
      </c>
      <c r="CI1" t="s">
        <v>103</v>
      </c>
      <c r="CJ1" t="s">
        <v>104</v>
      </c>
      <c r="CK1" t="s">
        <v>105</v>
      </c>
      <c r="CL1" t="s">
        <v>16</v>
      </c>
      <c r="CM1" t="s">
        <v>24</v>
      </c>
      <c r="CN1" t="s">
        <v>33</v>
      </c>
      <c r="CO1" t="s">
        <v>40</v>
      </c>
      <c r="CP1" t="s">
        <v>48</v>
      </c>
      <c r="CQ1" t="s">
        <v>56</v>
      </c>
      <c r="CR1" t="s">
        <v>64</v>
      </c>
      <c r="CS1" t="s">
        <v>72</v>
      </c>
      <c r="CT1" t="s">
        <v>80</v>
      </c>
    </row>
    <row r="2" spans="1:98" x14ac:dyDescent="0.4">
      <c r="B2">
        <v>1</v>
      </c>
      <c r="C2">
        <v>64876</v>
      </c>
      <c r="D2">
        <v>3074</v>
      </c>
      <c r="E2">
        <v>5260</v>
      </c>
      <c r="F2">
        <v>4090</v>
      </c>
      <c r="G2">
        <v>62497</v>
      </c>
      <c r="H2">
        <v>47503</v>
      </c>
      <c r="I2">
        <v>3139</v>
      </c>
      <c r="J2">
        <v>3268</v>
      </c>
      <c r="K2">
        <v>3712</v>
      </c>
      <c r="L2">
        <v>3548</v>
      </c>
      <c r="M2">
        <v>9279</v>
      </c>
      <c r="N2">
        <v>6031</v>
      </c>
      <c r="O2">
        <v>34096</v>
      </c>
      <c r="P2">
        <v>3067</v>
      </c>
      <c r="Q2">
        <v>8000</v>
      </c>
      <c r="R2">
        <v>3744</v>
      </c>
      <c r="S2">
        <v>40545</v>
      </c>
      <c r="T2">
        <v>32879</v>
      </c>
      <c r="U2">
        <v>3084</v>
      </c>
      <c r="V2">
        <v>3659</v>
      </c>
      <c r="W2">
        <v>3879</v>
      </c>
      <c r="X2">
        <v>3265</v>
      </c>
      <c r="Y2">
        <v>15665</v>
      </c>
      <c r="Z2">
        <v>4865</v>
      </c>
      <c r="AA2">
        <v>17895</v>
      </c>
      <c r="AB2">
        <v>3086</v>
      </c>
      <c r="AC2">
        <v>10205</v>
      </c>
      <c r="AD2">
        <v>3560</v>
      </c>
      <c r="AE2">
        <v>11394</v>
      </c>
      <c r="AF2">
        <v>14621</v>
      </c>
      <c r="AG2">
        <v>3061</v>
      </c>
      <c r="AH2">
        <v>4599</v>
      </c>
      <c r="AI2">
        <v>3636</v>
      </c>
      <c r="AJ2">
        <v>3072</v>
      </c>
      <c r="AK2">
        <v>30191</v>
      </c>
      <c r="AL2">
        <v>4238</v>
      </c>
      <c r="AM2">
        <v>6749</v>
      </c>
      <c r="AN2">
        <v>3174</v>
      </c>
      <c r="AO2">
        <v>13710</v>
      </c>
      <c r="AP2">
        <v>3396</v>
      </c>
      <c r="AQ2">
        <v>4893</v>
      </c>
      <c r="AR2">
        <v>8627</v>
      </c>
      <c r="AS2">
        <v>3055</v>
      </c>
      <c r="AT2">
        <v>8694</v>
      </c>
      <c r="AU2">
        <v>3931</v>
      </c>
      <c r="AV2">
        <v>3034</v>
      </c>
      <c r="AW2">
        <v>52978</v>
      </c>
      <c r="AX2">
        <v>3861</v>
      </c>
      <c r="AY2">
        <v>4037</v>
      </c>
      <c r="AZ2">
        <v>3247</v>
      </c>
      <c r="BA2">
        <v>28882</v>
      </c>
      <c r="BB2">
        <v>3254</v>
      </c>
      <c r="BC2">
        <v>3505</v>
      </c>
      <c r="BD2">
        <v>6358</v>
      </c>
      <c r="BE2">
        <v>3257</v>
      </c>
      <c r="BF2">
        <v>33798</v>
      </c>
      <c r="BG2">
        <v>4638</v>
      </c>
      <c r="BH2">
        <v>3052</v>
      </c>
      <c r="BI2">
        <v>59203</v>
      </c>
      <c r="BJ2">
        <v>3943</v>
      </c>
      <c r="BK2">
        <v>3313</v>
      </c>
      <c r="BL2">
        <v>3664</v>
      </c>
      <c r="BM2">
        <v>49874</v>
      </c>
      <c r="BN2">
        <v>3173</v>
      </c>
      <c r="BO2">
        <v>3131</v>
      </c>
      <c r="BP2">
        <v>4936</v>
      </c>
      <c r="BQ2">
        <v>3328</v>
      </c>
      <c r="BR2">
        <v>58904</v>
      </c>
      <c r="BS2">
        <v>5777</v>
      </c>
      <c r="BT2">
        <v>3067</v>
      </c>
      <c r="BU2">
        <v>34758</v>
      </c>
      <c r="BV2">
        <v>3688</v>
      </c>
      <c r="BW2">
        <v>3093</v>
      </c>
      <c r="BX2">
        <v>5003</v>
      </c>
      <c r="BY2">
        <v>64884</v>
      </c>
      <c r="BZ2">
        <v>3016</v>
      </c>
      <c r="CA2">
        <v>3055</v>
      </c>
      <c r="CB2">
        <v>4013</v>
      </c>
      <c r="CC2">
        <v>3547</v>
      </c>
      <c r="CD2">
        <v>50682</v>
      </c>
      <c r="CE2">
        <v>7763</v>
      </c>
      <c r="CF2">
        <v>3161</v>
      </c>
      <c r="CG2">
        <v>9033</v>
      </c>
      <c r="CH2">
        <v>3295</v>
      </c>
      <c r="CI2">
        <v>3109</v>
      </c>
      <c r="CJ2">
        <v>11402</v>
      </c>
      <c r="CK2">
        <v>41417</v>
      </c>
      <c r="CL2">
        <v>3040</v>
      </c>
      <c r="CM2">
        <v>3049</v>
      </c>
      <c r="CN2">
        <v>3722</v>
      </c>
      <c r="CO2">
        <v>3716</v>
      </c>
      <c r="CP2">
        <v>27958</v>
      </c>
      <c r="CQ2">
        <v>12550</v>
      </c>
      <c r="CR2">
        <v>3375</v>
      </c>
      <c r="CS2">
        <v>4199</v>
      </c>
      <c r="CT2">
        <v>3329</v>
      </c>
    </row>
    <row r="7" spans="1:98" x14ac:dyDescent="0.4">
      <c r="N7" s="9" t="s">
        <v>115</v>
      </c>
    </row>
    <row r="8" spans="1:98" x14ac:dyDescent="0.4">
      <c r="A8" t="s">
        <v>120</v>
      </c>
      <c r="B8">
        <v>1</v>
      </c>
      <c r="G8" t="s">
        <v>0</v>
      </c>
      <c r="H8" t="s">
        <v>1</v>
      </c>
      <c r="I8" t="s">
        <v>2</v>
      </c>
      <c r="K8" t="s">
        <v>107</v>
      </c>
      <c r="L8" t="s">
        <v>1</v>
      </c>
      <c r="M8" t="s">
        <v>2</v>
      </c>
      <c r="N8" t="s">
        <v>3</v>
      </c>
      <c r="O8" t="s">
        <v>114</v>
      </c>
    </row>
    <row r="9" spans="1:98" x14ac:dyDescent="0.4">
      <c r="A9" t="s">
        <v>82</v>
      </c>
      <c r="B9">
        <v>64876</v>
      </c>
      <c r="E9" s="5">
        <v>30</v>
      </c>
      <c r="G9">
        <f>E9*1</f>
        <v>30</v>
      </c>
      <c r="H9" t="str">
        <f t="shared" ref="H9:I9" si="0">A9</f>
        <v>A1</v>
      </c>
      <c r="I9">
        <f t="shared" si="0"/>
        <v>64876</v>
      </c>
      <c r="K9" t="s">
        <v>82</v>
      </c>
      <c r="L9" s="8" t="str">
        <f>A10</f>
        <v>A2</v>
      </c>
      <c r="M9" s="8">
        <f>B10</f>
        <v>3074</v>
      </c>
      <c r="N9" s="8">
        <f>(M9-I$15)/2047</f>
        <v>-9.2818759159745967E-3</v>
      </c>
      <c r="O9" s="8">
        <f>N9*40</f>
        <v>-0.37127503663898387</v>
      </c>
    </row>
    <row r="10" spans="1:98" x14ac:dyDescent="0.4">
      <c r="A10" t="s">
        <v>83</v>
      </c>
      <c r="B10">
        <v>3074</v>
      </c>
      <c r="E10">
        <f>E9/2</f>
        <v>15</v>
      </c>
      <c r="G10">
        <f>G9/2</f>
        <v>15</v>
      </c>
      <c r="H10" t="str">
        <f>A21</f>
        <v>B1</v>
      </c>
      <c r="I10">
        <f>B21</f>
        <v>34096</v>
      </c>
      <c r="K10" t="s">
        <v>85</v>
      </c>
      <c r="L10" s="8" t="str">
        <f>A22</f>
        <v>B2</v>
      </c>
      <c r="M10" s="8">
        <f>B22</f>
        <v>3067</v>
      </c>
      <c r="N10" s="8">
        <f t="shared" ref="N10:N73" si="1">(M10-I$15)/2047</f>
        <v>-1.2701514411333659E-2</v>
      </c>
      <c r="O10" s="8">
        <f t="shared" ref="O10:O73" si="2">N10*40</f>
        <v>-0.50806057645334635</v>
      </c>
    </row>
    <row r="11" spans="1:98" x14ac:dyDescent="0.4">
      <c r="A11" t="s">
        <v>84</v>
      </c>
      <c r="B11">
        <v>5260</v>
      </c>
      <c r="E11">
        <f>E10/2</f>
        <v>7.5</v>
      </c>
      <c r="G11">
        <f>G10/2</f>
        <v>7.5</v>
      </c>
      <c r="H11" t="str">
        <f>A33</f>
        <v>C1</v>
      </c>
      <c r="I11">
        <f>B33</f>
        <v>17895</v>
      </c>
      <c r="K11" t="s">
        <v>88</v>
      </c>
      <c r="L11" s="8" t="str">
        <f>A34</f>
        <v>C2</v>
      </c>
      <c r="M11" s="8">
        <f>B34</f>
        <v>3086</v>
      </c>
      <c r="N11" s="8">
        <f t="shared" si="1"/>
        <v>-3.4196384953590619E-3</v>
      </c>
      <c r="O11" s="8">
        <f t="shared" si="2"/>
        <v>-0.13678553981436248</v>
      </c>
    </row>
    <row r="12" spans="1:98" x14ac:dyDescent="0.4">
      <c r="A12" t="s">
        <v>9</v>
      </c>
      <c r="B12">
        <v>4090</v>
      </c>
      <c r="E12">
        <f>E11/4</f>
        <v>1.875</v>
      </c>
      <c r="G12">
        <f>G11/4</f>
        <v>1.875</v>
      </c>
      <c r="H12" t="str">
        <f>A45</f>
        <v>D1</v>
      </c>
      <c r="I12">
        <f>B45</f>
        <v>6749</v>
      </c>
      <c r="K12" t="s">
        <v>91</v>
      </c>
      <c r="L12" s="8" t="str">
        <f>A46</f>
        <v>D2</v>
      </c>
      <c r="M12" s="8">
        <f>B46</f>
        <v>3174</v>
      </c>
      <c r="N12" s="8">
        <f t="shared" si="1"/>
        <v>3.957010258915486E-2</v>
      </c>
      <c r="O12" s="8">
        <f t="shared" si="2"/>
        <v>1.5828041035661944</v>
      </c>
    </row>
    <row r="13" spans="1:98" x14ac:dyDescent="0.4">
      <c r="A13" t="s">
        <v>17</v>
      </c>
      <c r="B13">
        <v>62497</v>
      </c>
      <c r="E13">
        <f>E12/4</f>
        <v>0.46875</v>
      </c>
      <c r="G13">
        <f>G12/4</f>
        <v>0.46875</v>
      </c>
      <c r="H13" t="str">
        <f>A57</f>
        <v>E1</v>
      </c>
      <c r="I13">
        <f>B57</f>
        <v>4037</v>
      </c>
      <c r="K13" t="s">
        <v>94</v>
      </c>
      <c r="L13" s="8" t="str">
        <f>A58</f>
        <v>E2</v>
      </c>
      <c r="M13" s="8">
        <f>B58</f>
        <v>3247</v>
      </c>
      <c r="N13" s="8">
        <f t="shared" si="1"/>
        <v>7.5232046897899363E-2</v>
      </c>
      <c r="O13" s="8">
        <f t="shared" si="2"/>
        <v>3.0092818759159745</v>
      </c>
    </row>
    <row r="14" spans="1:98" x14ac:dyDescent="0.4">
      <c r="A14" t="s">
        <v>25</v>
      </c>
      <c r="B14">
        <v>47503</v>
      </c>
      <c r="E14">
        <f>E13/4</f>
        <v>0.1171875</v>
      </c>
      <c r="G14">
        <f>G13/4</f>
        <v>0.1171875</v>
      </c>
      <c r="H14" t="str">
        <f>A69</f>
        <v>F1</v>
      </c>
      <c r="I14">
        <f>B69</f>
        <v>3313</v>
      </c>
      <c r="K14" t="s">
        <v>97</v>
      </c>
      <c r="L14" s="8" t="str">
        <f>A70</f>
        <v>F2</v>
      </c>
      <c r="M14" s="8">
        <f>B70</f>
        <v>3664</v>
      </c>
      <c r="N14" s="8">
        <f t="shared" si="1"/>
        <v>0.27894479726428922</v>
      </c>
      <c r="O14" s="8">
        <f t="shared" si="2"/>
        <v>11.15779189057157</v>
      </c>
    </row>
    <row r="15" spans="1:98" x14ac:dyDescent="0.4">
      <c r="A15" t="s">
        <v>34</v>
      </c>
      <c r="B15">
        <v>3139</v>
      </c>
      <c r="G15">
        <f t="shared" ref="G15" si="3">E15*1.14</f>
        <v>0</v>
      </c>
      <c r="H15" t="str">
        <f>A81</f>
        <v>G1</v>
      </c>
      <c r="I15">
        <f>B81</f>
        <v>3093</v>
      </c>
      <c r="K15" t="s">
        <v>100</v>
      </c>
      <c r="L15" s="8" t="str">
        <f>A82</f>
        <v>G2</v>
      </c>
      <c r="M15" s="8">
        <f>B82</f>
        <v>5003</v>
      </c>
      <c r="N15" s="8">
        <f t="shared" si="1"/>
        <v>0.93307278944797267</v>
      </c>
      <c r="O15" s="8">
        <f t="shared" si="2"/>
        <v>37.322911577918909</v>
      </c>
    </row>
    <row r="16" spans="1:98" x14ac:dyDescent="0.4">
      <c r="A16" t="s">
        <v>41</v>
      </c>
      <c r="B16">
        <v>3268</v>
      </c>
      <c r="H16" t="s">
        <v>119</v>
      </c>
      <c r="I16">
        <f>SLOPE(I10:I15, G10:G15)</f>
        <v>2057.7397667690052</v>
      </c>
      <c r="K16" t="s">
        <v>103</v>
      </c>
      <c r="L16" s="8" t="str">
        <f>A94</f>
        <v>H2</v>
      </c>
      <c r="M16" s="8">
        <f>B94</f>
        <v>11402</v>
      </c>
      <c r="N16" s="8">
        <f t="shared" si="1"/>
        <v>4.0591108939912068</v>
      </c>
      <c r="O16" s="8">
        <f t="shared" si="2"/>
        <v>162.36443575964827</v>
      </c>
    </row>
    <row r="17" spans="1:15" x14ac:dyDescent="0.4">
      <c r="A17" t="s">
        <v>49</v>
      </c>
      <c r="B17">
        <v>3712</v>
      </c>
      <c r="K17" t="s">
        <v>104</v>
      </c>
      <c r="L17" s="8" t="str">
        <f>A95</f>
        <v>H3</v>
      </c>
      <c r="M17" s="8">
        <f>B95</f>
        <v>41417</v>
      </c>
      <c r="N17" s="8">
        <f t="shared" si="1"/>
        <v>18.722032242305815</v>
      </c>
      <c r="O17" s="8">
        <f t="shared" si="2"/>
        <v>748.8812896922326</v>
      </c>
    </row>
    <row r="18" spans="1:15" x14ac:dyDescent="0.4">
      <c r="A18" t="s">
        <v>57</v>
      </c>
      <c r="B18">
        <v>3548</v>
      </c>
      <c r="K18" t="s">
        <v>101</v>
      </c>
      <c r="L18" s="8" t="str">
        <f>A83</f>
        <v>G3</v>
      </c>
      <c r="M18" s="8">
        <f>B83</f>
        <v>64884</v>
      </c>
      <c r="N18" s="8">
        <f t="shared" si="1"/>
        <v>30.186126038104543</v>
      </c>
      <c r="O18" s="8">
        <f t="shared" si="2"/>
        <v>1207.4450415241818</v>
      </c>
    </row>
    <row r="19" spans="1:15" x14ac:dyDescent="0.4">
      <c r="A19" t="s">
        <v>65</v>
      </c>
      <c r="B19">
        <v>9279</v>
      </c>
      <c r="K19" t="s">
        <v>98</v>
      </c>
      <c r="L19" s="8" t="str">
        <f>A71</f>
        <v>F3</v>
      </c>
      <c r="M19" s="8">
        <f>B71</f>
        <v>49874</v>
      </c>
      <c r="N19" s="8">
        <f t="shared" si="1"/>
        <v>22.853444064484613</v>
      </c>
      <c r="O19" s="8">
        <f t="shared" si="2"/>
        <v>914.13776257938457</v>
      </c>
    </row>
    <row r="20" spans="1:15" x14ac:dyDescent="0.4">
      <c r="A20" t="s">
        <v>73</v>
      </c>
      <c r="B20">
        <v>6031</v>
      </c>
      <c r="K20" t="s">
        <v>95</v>
      </c>
      <c r="L20" s="8" t="str">
        <f>A59</f>
        <v>E3</v>
      </c>
      <c r="M20" s="8">
        <f>B59</f>
        <v>28882</v>
      </c>
      <c r="N20" s="8">
        <f t="shared" si="1"/>
        <v>12.598436736687836</v>
      </c>
      <c r="O20" s="8">
        <f t="shared" si="2"/>
        <v>503.93746946751344</v>
      </c>
    </row>
    <row r="21" spans="1:15" x14ac:dyDescent="0.4">
      <c r="A21" t="s">
        <v>85</v>
      </c>
      <c r="B21">
        <v>34096</v>
      </c>
      <c r="K21" t="s">
        <v>92</v>
      </c>
      <c r="L21" s="8" t="str">
        <f>A47</f>
        <v>D3</v>
      </c>
      <c r="M21" s="8">
        <f>B47</f>
        <v>13710</v>
      </c>
      <c r="N21" s="8">
        <f t="shared" si="1"/>
        <v>5.1866145578895946</v>
      </c>
      <c r="O21" s="8">
        <f t="shared" si="2"/>
        <v>207.46458231558378</v>
      </c>
    </row>
    <row r="22" spans="1:15" x14ac:dyDescent="0.4">
      <c r="A22" t="s">
        <v>86</v>
      </c>
      <c r="B22">
        <v>3067</v>
      </c>
      <c r="K22" t="s">
        <v>89</v>
      </c>
      <c r="L22" s="8" t="str">
        <f>A35</f>
        <v>C3</v>
      </c>
      <c r="M22" s="8">
        <f>B35</f>
        <v>10205</v>
      </c>
      <c r="N22" s="8">
        <f t="shared" si="1"/>
        <v>3.4743527112848072</v>
      </c>
      <c r="O22" s="8">
        <f t="shared" si="2"/>
        <v>138.97410845139228</v>
      </c>
    </row>
    <row r="23" spans="1:15" x14ac:dyDescent="0.4">
      <c r="A23" t="s">
        <v>87</v>
      </c>
      <c r="B23">
        <v>8000</v>
      </c>
      <c r="K23" t="s">
        <v>86</v>
      </c>
      <c r="L23" s="8" t="str">
        <f>A23</f>
        <v>B3</v>
      </c>
      <c r="M23" s="8">
        <f>B23</f>
        <v>8000</v>
      </c>
      <c r="N23" s="8">
        <f t="shared" si="1"/>
        <v>2.3971665852467026</v>
      </c>
      <c r="O23" s="8">
        <f t="shared" si="2"/>
        <v>95.886663409868106</v>
      </c>
    </row>
    <row r="24" spans="1:15" x14ac:dyDescent="0.4">
      <c r="A24" t="s">
        <v>10</v>
      </c>
      <c r="B24">
        <v>3744</v>
      </c>
      <c r="K24" t="s">
        <v>83</v>
      </c>
      <c r="L24" s="8" t="str">
        <f>A11</f>
        <v>A3</v>
      </c>
      <c r="M24" s="8">
        <f>B11</f>
        <v>5260</v>
      </c>
      <c r="N24" s="8">
        <f t="shared" si="1"/>
        <v>1.0586223742061553</v>
      </c>
      <c r="O24" s="8">
        <f t="shared" si="2"/>
        <v>42.344894968246216</v>
      </c>
    </row>
    <row r="25" spans="1:15" x14ac:dyDescent="0.4">
      <c r="A25" t="s">
        <v>18</v>
      </c>
      <c r="B25">
        <v>40545</v>
      </c>
      <c r="K25" t="s">
        <v>84</v>
      </c>
      <c r="L25" s="8" t="str">
        <f>A12</f>
        <v>A4</v>
      </c>
      <c r="M25" s="8">
        <f>B12</f>
        <v>4090</v>
      </c>
      <c r="N25" s="8">
        <f t="shared" si="1"/>
        <v>0.48705422569614071</v>
      </c>
      <c r="O25" s="8">
        <f t="shared" si="2"/>
        <v>19.482169027845629</v>
      </c>
    </row>
    <row r="26" spans="1:15" x14ac:dyDescent="0.4">
      <c r="A26" t="s">
        <v>26</v>
      </c>
      <c r="B26">
        <v>32879</v>
      </c>
      <c r="K26" t="s">
        <v>87</v>
      </c>
      <c r="L26" s="8" t="str">
        <f>A24</f>
        <v>B4</v>
      </c>
      <c r="M26" s="8">
        <f>B24</f>
        <v>3744</v>
      </c>
      <c r="N26" s="8">
        <f t="shared" si="1"/>
        <v>0.31802638006839279</v>
      </c>
      <c r="O26" s="8">
        <f t="shared" si="2"/>
        <v>12.721055202735712</v>
      </c>
    </row>
    <row r="27" spans="1:15" x14ac:dyDescent="0.4">
      <c r="A27" t="s">
        <v>35</v>
      </c>
      <c r="B27">
        <v>3084</v>
      </c>
      <c r="K27" t="s">
        <v>90</v>
      </c>
      <c r="L27" s="8" t="str">
        <f>A36</f>
        <v>C4</v>
      </c>
      <c r="M27" s="8">
        <f>B36</f>
        <v>3560</v>
      </c>
      <c r="N27" s="8">
        <f t="shared" si="1"/>
        <v>0.22813873961895456</v>
      </c>
      <c r="O27" s="8">
        <f t="shared" si="2"/>
        <v>9.1255495847581827</v>
      </c>
    </row>
    <row r="28" spans="1:15" x14ac:dyDescent="0.4">
      <c r="A28" t="s">
        <v>42</v>
      </c>
      <c r="B28">
        <v>3659</v>
      </c>
      <c r="K28" t="s">
        <v>93</v>
      </c>
      <c r="L28" s="8" t="str">
        <f>A48</f>
        <v>D4</v>
      </c>
      <c r="M28" s="8">
        <f>B48</f>
        <v>3396</v>
      </c>
      <c r="N28" s="8">
        <f t="shared" si="1"/>
        <v>0.14802149487054225</v>
      </c>
      <c r="O28" s="8">
        <f t="shared" si="2"/>
        <v>5.9208597948216903</v>
      </c>
    </row>
    <row r="29" spans="1:15" x14ac:dyDescent="0.4">
      <c r="A29" t="s">
        <v>50</v>
      </c>
      <c r="B29">
        <v>3879</v>
      </c>
      <c r="K29" t="s">
        <v>96</v>
      </c>
      <c r="L29" s="8" t="str">
        <f>A60</f>
        <v>E4</v>
      </c>
      <c r="M29" s="8">
        <f>B60</f>
        <v>3254</v>
      </c>
      <c r="N29" s="8">
        <f t="shared" si="1"/>
        <v>7.8651685393258425E-2</v>
      </c>
      <c r="O29" s="8">
        <f t="shared" si="2"/>
        <v>3.1460674157303368</v>
      </c>
    </row>
    <row r="30" spans="1:15" x14ac:dyDescent="0.4">
      <c r="A30" t="s">
        <v>58</v>
      </c>
      <c r="B30">
        <v>3265</v>
      </c>
      <c r="K30" t="s">
        <v>99</v>
      </c>
      <c r="L30" s="8" t="str">
        <f>A72</f>
        <v>F4</v>
      </c>
      <c r="M30" s="8">
        <f>B72</f>
        <v>3173</v>
      </c>
      <c r="N30" s="8">
        <f t="shared" si="1"/>
        <v>3.9081582804103565E-2</v>
      </c>
      <c r="O30" s="8">
        <f t="shared" si="2"/>
        <v>1.5632633121641426</v>
      </c>
    </row>
    <row r="31" spans="1:15" x14ac:dyDescent="0.4">
      <c r="A31" t="s">
        <v>66</v>
      </c>
      <c r="B31">
        <v>15665</v>
      </c>
      <c r="K31" t="s">
        <v>102</v>
      </c>
      <c r="L31" s="8" t="str">
        <f>A84</f>
        <v>G4</v>
      </c>
      <c r="M31" s="8">
        <f>B84</f>
        <v>3016</v>
      </c>
      <c r="N31" s="8">
        <f t="shared" si="1"/>
        <v>-3.7616023448949681E-2</v>
      </c>
      <c r="O31" s="8">
        <f t="shared" si="2"/>
        <v>-1.5046409379579873</v>
      </c>
    </row>
    <row r="32" spans="1:15" x14ac:dyDescent="0.4">
      <c r="A32" t="s">
        <v>74</v>
      </c>
      <c r="B32">
        <v>4865</v>
      </c>
      <c r="K32" t="s">
        <v>105</v>
      </c>
      <c r="L32" t="str">
        <f>A96</f>
        <v>H4</v>
      </c>
      <c r="M32">
        <f>B96</f>
        <v>3040</v>
      </c>
      <c r="N32" s="8">
        <f t="shared" si="1"/>
        <v>-2.5891548607718612E-2</v>
      </c>
      <c r="O32" s="8">
        <f t="shared" si="2"/>
        <v>-1.0356619443087445</v>
      </c>
    </row>
    <row r="33" spans="1:15" x14ac:dyDescent="0.4">
      <c r="A33" t="s">
        <v>88</v>
      </c>
      <c r="B33">
        <v>17895</v>
      </c>
      <c r="K33" t="s">
        <v>16</v>
      </c>
      <c r="L33" t="str">
        <f>A97</f>
        <v>H5</v>
      </c>
      <c r="M33">
        <f>B97</f>
        <v>3049</v>
      </c>
      <c r="N33" s="8">
        <f t="shared" si="1"/>
        <v>-2.1494870542256961E-2</v>
      </c>
      <c r="O33" s="8">
        <f t="shared" si="2"/>
        <v>-0.85979482169027843</v>
      </c>
    </row>
    <row r="34" spans="1:15" x14ac:dyDescent="0.4">
      <c r="A34" t="s">
        <v>89</v>
      </c>
      <c r="B34">
        <v>3086</v>
      </c>
      <c r="K34" t="s">
        <v>15</v>
      </c>
      <c r="L34" t="str">
        <f>A85</f>
        <v>G5</v>
      </c>
      <c r="M34">
        <f>B85</f>
        <v>3055</v>
      </c>
      <c r="N34" s="8">
        <f t="shared" si="1"/>
        <v>-1.8563751831949193E-2</v>
      </c>
      <c r="O34" s="8">
        <f t="shared" si="2"/>
        <v>-0.74255007327796774</v>
      </c>
    </row>
    <row r="35" spans="1:15" x14ac:dyDescent="0.4">
      <c r="A35" t="s">
        <v>90</v>
      </c>
      <c r="B35">
        <v>10205</v>
      </c>
      <c r="K35" t="s">
        <v>14</v>
      </c>
      <c r="L35" t="str">
        <f>A73</f>
        <v>F5</v>
      </c>
      <c r="M35">
        <f>B73</f>
        <v>3131</v>
      </c>
      <c r="N35" s="8">
        <f t="shared" si="1"/>
        <v>1.8563751831949193E-2</v>
      </c>
      <c r="O35" s="8">
        <f t="shared" si="2"/>
        <v>0.74255007327796774</v>
      </c>
    </row>
    <row r="36" spans="1:15" x14ac:dyDescent="0.4">
      <c r="A36" t="s">
        <v>11</v>
      </c>
      <c r="B36">
        <v>3560</v>
      </c>
      <c r="K36" t="s">
        <v>13</v>
      </c>
      <c r="L36" t="str">
        <f>A61</f>
        <v>E5</v>
      </c>
      <c r="M36">
        <f>B61</f>
        <v>3505</v>
      </c>
      <c r="N36" s="8">
        <f t="shared" si="1"/>
        <v>0.20127015144113336</v>
      </c>
      <c r="O36" s="8">
        <f t="shared" si="2"/>
        <v>8.0508060576453353</v>
      </c>
    </row>
    <row r="37" spans="1:15" x14ac:dyDescent="0.4">
      <c r="A37" t="s">
        <v>19</v>
      </c>
      <c r="B37">
        <v>11394</v>
      </c>
      <c r="K37" t="s">
        <v>12</v>
      </c>
      <c r="L37" t="str">
        <f>A49</f>
        <v>D5</v>
      </c>
      <c r="M37">
        <f>B49</f>
        <v>4893</v>
      </c>
      <c r="N37" s="8">
        <f t="shared" si="1"/>
        <v>0.87933561309233021</v>
      </c>
      <c r="O37" s="8">
        <f t="shared" si="2"/>
        <v>35.173424523693207</v>
      </c>
    </row>
    <row r="38" spans="1:15" x14ac:dyDescent="0.4">
      <c r="A38" t="s">
        <v>27</v>
      </c>
      <c r="B38">
        <v>14621</v>
      </c>
      <c r="K38" t="s">
        <v>11</v>
      </c>
      <c r="L38" t="str">
        <f>A37</f>
        <v>C5</v>
      </c>
      <c r="M38">
        <f>B37</f>
        <v>11394</v>
      </c>
      <c r="N38" s="8">
        <f t="shared" si="1"/>
        <v>4.0552027357107967</v>
      </c>
      <c r="O38" s="8">
        <f t="shared" si="2"/>
        <v>162.20810942843187</v>
      </c>
    </row>
    <row r="39" spans="1:15" x14ac:dyDescent="0.4">
      <c r="A39" t="s">
        <v>36</v>
      </c>
      <c r="B39">
        <v>3061</v>
      </c>
      <c r="K39" t="s">
        <v>10</v>
      </c>
      <c r="L39" t="str">
        <f>A25</f>
        <v>B5</v>
      </c>
      <c r="M39">
        <f>B25</f>
        <v>40545</v>
      </c>
      <c r="N39" s="8">
        <f t="shared" si="1"/>
        <v>18.296042989741085</v>
      </c>
      <c r="O39" s="8">
        <f t="shared" si="2"/>
        <v>731.84171958964339</v>
      </c>
    </row>
    <row r="40" spans="1:15" x14ac:dyDescent="0.4">
      <c r="A40" t="s">
        <v>43</v>
      </c>
      <c r="B40">
        <v>4599</v>
      </c>
      <c r="K40" t="s">
        <v>9</v>
      </c>
      <c r="L40" t="str">
        <f>A13</f>
        <v>A5</v>
      </c>
      <c r="M40">
        <f>B13</f>
        <v>62497</v>
      </c>
      <c r="N40" s="8">
        <f t="shared" si="1"/>
        <v>29.020029311187102</v>
      </c>
      <c r="O40" s="8">
        <f t="shared" si="2"/>
        <v>1160.8011724474841</v>
      </c>
    </row>
    <row r="41" spans="1:15" x14ac:dyDescent="0.4">
      <c r="A41" t="s">
        <v>51</v>
      </c>
      <c r="B41">
        <v>3636</v>
      </c>
      <c r="K41" t="s">
        <v>17</v>
      </c>
      <c r="L41" t="str">
        <f>A14</f>
        <v>A6</v>
      </c>
      <c r="M41">
        <f>B14</f>
        <v>47503</v>
      </c>
      <c r="N41" s="8">
        <f t="shared" si="1"/>
        <v>21.695163654127992</v>
      </c>
      <c r="O41" s="8">
        <f t="shared" si="2"/>
        <v>867.8065461651197</v>
      </c>
    </row>
    <row r="42" spans="1:15" x14ac:dyDescent="0.4">
      <c r="A42" t="s">
        <v>59</v>
      </c>
      <c r="B42">
        <v>3072</v>
      </c>
      <c r="K42" t="s">
        <v>18</v>
      </c>
      <c r="L42" t="str">
        <f>A26</f>
        <v>B6</v>
      </c>
      <c r="M42">
        <f>B26</f>
        <v>32879</v>
      </c>
      <c r="N42" s="8">
        <f t="shared" si="1"/>
        <v>14.551050317537861</v>
      </c>
      <c r="O42" s="8">
        <f t="shared" si="2"/>
        <v>582.04201270151441</v>
      </c>
    </row>
    <row r="43" spans="1:15" x14ac:dyDescent="0.4">
      <c r="A43" t="s">
        <v>67</v>
      </c>
      <c r="B43">
        <v>30191</v>
      </c>
      <c r="K43" t="s">
        <v>19</v>
      </c>
      <c r="L43" t="str">
        <f>A38</f>
        <v>C6</v>
      </c>
      <c r="M43">
        <f>B38</f>
        <v>14621</v>
      </c>
      <c r="N43" s="8">
        <f t="shared" si="1"/>
        <v>5.6316560820713235</v>
      </c>
      <c r="O43" s="8">
        <f t="shared" si="2"/>
        <v>225.26624328285294</v>
      </c>
    </row>
    <row r="44" spans="1:15" x14ac:dyDescent="0.4">
      <c r="A44" t="s">
        <v>75</v>
      </c>
      <c r="B44">
        <v>4238</v>
      </c>
      <c r="K44" t="s">
        <v>20</v>
      </c>
      <c r="L44" t="str">
        <f>A50</f>
        <v>D6</v>
      </c>
      <c r="M44">
        <f>B50</f>
        <v>8627</v>
      </c>
      <c r="N44" s="8">
        <f t="shared" si="1"/>
        <v>2.7034684904738642</v>
      </c>
      <c r="O44" s="8">
        <f t="shared" si="2"/>
        <v>108.13873961895456</v>
      </c>
    </row>
    <row r="45" spans="1:15" x14ac:dyDescent="0.4">
      <c r="A45" t="s">
        <v>91</v>
      </c>
      <c r="B45">
        <v>6749</v>
      </c>
      <c r="K45" t="s">
        <v>21</v>
      </c>
      <c r="L45" t="str">
        <f>A62</f>
        <v>E6</v>
      </c>
      <c r="M45">
        <f>B62</f>
        <v>6358</v>
      </c>
      <c r="N45" s="8">
        <f t="shared" si="1"/>
        <v>1.5950170981924767</v>
      </c>
      <c r="O45" s="8">
        <f t="shared" si="2"/>
        <v>63.800683927699069</v>
      </c>
    </row>
    <row r="46" spans="1:15" x14ac:dyDescent="0.4">
      <c r="A46" t="s">
        <v>92</v>
      </c>
      <c r="B46">
        <v>3174</v>
      </c>
      <c r="K46" t="s">
        <v>22</v>
      </c>
      <c r="L46" t="str">
        <f>A74</f>
        <v>F6</v>
      </c>
      <c r="M46">
        <f>B74</f>
        <v>4936</v>
      </c>
      <c r="N46" s="8">
        <f t="shared" si="1"/>
        <v>0.90034196384953591</v>
      </c>
      <c r="O46" s="8">
        <f t="shared" si="2"/>
        <v>36.013678553981435</v>
      </c>
    </row>
    <row r="47" spans="1:15" x14ac:dyDescent="0.4">
      <c r="A47" t="s">
        <v>93</v>
      </c>
      <c r="B47">
        <v>13710</v>
      </c>
      <c r="K47" t="s">
        <v>23</v>
      </c>
      <c r="L47" t="str">
        <f>A86</f>
        <v>G6</v>
      </c>
      <c r="M47">
        <f>B86</f>
        <v>4013</v>
      </c>
      <c r="N47" s="8">
        <f t="shared" si="1"/>
        <v>0.449438202247191</v>
      </c>
      <c r="O47" s="8">
        <f t="shared" si="2"/>
        <v>17.977528089887642</v>
      </c>
    </row>
    <row r="48" spans="1:15" x14ac:dyDescent="0.4">
      <c r="A48" t="s">
        <v>12</v>
      </c>
      <c r="B48">
        <v>3396</v>
      </c>
      <c r="K48" t="s">
        <v>24</v>
      </c>
      <c r="L48" t="str">
        <f>A98</f>
        <v>H6</v>
      </c>
      <c r="M48">
        <f>B98</f>
        <v>3722</v>
      </c>
      <c r="N48" s="8">
        <f t="shared" si="1"/>
        <v>0.30727894479726431</v>
      </c>
      <c r="O48" s="8">
        <f t="shared" si="2"/>
        <v>12.291157791890573</v>
      </c>
    </row>
    <row r="49" spans="1:15" x14ac:dyDescent="0.4">
      <c r="A49" t="s">
        <v>20</v>
      </c>
      <c r="B49">
        <v>4893</v>
      </c>
      <c r="K49" t="s">
        <v>33</v>
      </c>
      <c r="L49" t="str">
        <f>A99</f>
        <v>H7</v>
      </c>
      <c r="M49">
        <f>B99</f>
        <v>3716</v>
      </c>
      <c r="N49" s="8">
        <f t="shared" si="1"/>
        <v>0.30434782608695654</v>
      </c>
      <c r="O49" s="8">
        <f t="shared" si="2"/>
        <v>12.173913043478262</v>
      </c>
    </row>
    <row r="50" spans="1:15" x14ac:dyDescent="0.4">
      <c r="A50" t="s">
        <v>28</v>
      </c>
      <c r="B50">
        <v>8627</v>
      </c>
      <c r="K50" t="s">
        <v>31</v>
      </c>
      <c r="L50" t="str">
        <f>A87</f>
        <v>G7</v>
      </c>
      <c r="M50">
        <f>B87</f>
        <v>3547</v>
      </c>
      <c r="N50" s="8">
        <f t="shared" si="1"/>
        <v>0.22178798241328773</v>
      </c>
      <c r="O50" s="8">
        <f t="shared" si="2"/>
        <v>8.8715192965315097</v>
      </c>
    </row>
    <row r="51" spans="1:15" x14ac:dyDescent="0.4">
      <c r="A51" t="s">
        <v>37</v>
      </c>
      <c r="B51">
        <v>3055</v>
      </c>
      <c r="K51" t="s">
        <v>32</v>
      </c>
      <c r="L51" t="str">
        <f>A75</f>
        <v>F7</v>
      </c>
      <c r="M51">
        <f>B75</f>
        <v>3328</v>
      </c>
      <c r="N51" s="8">
        <f t="shared" si="1"/>
        <v>0.11480214948705422</v>
      </c>
      <c r="O51" s="8">
        <f t="shared" si="2"/>
        <v>4.5920859794821691</v>
      </c>
    </row>
    <row r="52" spans="1:15" x14ac:dyDescent="0.4">
      <c r="A52" t="s">
        <v>44</v>
      </c>
      <c r="B52">
        <v>8694</v>
      </c>
      <c r="K52" t="s">
        <v>29</v>
      </c>
      <c r="L52" t="str">
        <f>A63</f>
        <v>E7</v>
      </c>
      <c r="M52">
        <f>B63</f>
        <v>3257</v>
      </c>
      <c r="N52" s="8">
        <f t="shared" si="1"/>
        <v>8.0117244748412308E-2</v>
      </c>
      <c r="O52" s="8">
        <f t="shared" si="2"/>
        <v>3.2046897899364923</v>
      </c>
    </row>
    <row r="53" spans="1:15" x14ac:dyDescent="0.4">
      <c r="A53" t="s">
        <v>52</v>
      </c>
      <c r="B53">
        <v>3931</v>
      </c>
      <c r="K53" t="s">
        <v>28</v>
      </c>
      <c r="L53" t="str">
        <f>A51</f>
        <v>D7</v>
      </c>
      <c r="M53">
        <f>B51</f>
        <v>3055</v>
      </c>
      <c r="N53" s="8">
        <f t="shared" si="1"/>
        <v>-1.8563751831949193E-2</v>
      </c>
      <c r="O53" s="8">
        <f t="shared" si="2"/>
        <v>-0.74255007327796774</v>
      </c>
    </row>
    <row r="54" spans="1:15" x14ac:dyDescent="0.4">
      <c r="A54" t="s">
        <v>60</v>
      </c>
      <c r="B54">
        <v>3034</v>
      </c>
      <c r="K54" t="s">
        <v>27</v>
      </c>
      <c r="L54" s="8" t="str">
        <f>A39</f>
        <v>C7</v>
      </c>
      <c r="M54" s="8">
        <f>B39</f>
        <v>3061</v>
      </c>
      <c r="N54" s="8">
        <f t="shared" si="1"/>
        <v>-1.5632633121641426E-2</v>
      </c>
      <c r="O54" s="8">
        <f t="shared" si="2"/>
        <v>-0.62530532486565704</v>
      </c>
    </row>
    <row r="55" spans="1:15" x14ac:dyDescent="0.4">
      <c r="A55" t="s">
        <v>68</v>
      </c>
      <c r="B55">
        <v>52978</v>
      </c>
      <c r="K55" t="s">
        <v>26</v>
      </c>
      <c r="L55" s="8" t="str">
        <f>A27</f>
        <v>B7</v>
      </c>
      <c r="M55" s="8">
        <f>B27</f>
        <v>3084</v>
      </c>
      <c r="N55" s="8">
        <f t="shared" si="1"/>
        <v>-4.3966780654616511E-3</v>
      </c>
      <c r="O55" s="8">
        <f t="shared" si="2"/>
        <v>-0.17586712261846604</v>
      </c>
    </row>
    <row r="56" spans="1:15" x14ac:dyDescent="0.4">
      <c r="A56" t="s">
        <v>76</v>
      </c>
      <c r="B56">
        <v>3861</v>
      </c>
      <c r="K56" t="s">
        <v>25</v>
      </c>
      <c r="L56" s="8" t="str">
        <f>A15</f>
        <v>A7</v>
      </c>
      <c r="M56" s="8">
        <f>B15</f>
        <v>3139</v>
      </c>
      <c r="N56" s="8">
        <f t="shared" si="1"/>
        <v>2.247191011235955E-2</v>
      </c>
      <c r="O56" s="8">
        <f t="shared" si="2"/>
        <v>0.898876404494382</v>
      </c>
    </row>
    <row r="57" spans="1:15" x14ac:dyDescent="0.4">
      <c r="A57" t="s">
        <v>94</v>
      </c>
      <c r="B57">
        <v>4037</v>
      </c>
      <c r="K57" t="s">
        <v>34</v>
      </c>
      <c r="L57" s="8" t="str">
        <f>A16</f>
        <v>A8</v>
      </c>
      <c r="M57" s="8">
        <f>B16</f>
        <v>3268</v>
      </c>
      <c r="N57" s="8">
        <f t="shared" si="1"/>
        <v>8.5490962383976549E-2</v>
      </c>
      <c r="O57" s="8">
        <f t="shared" si="2"/>
        <v>3.4196384953590622</v>
      </c>
    </row>
    <row r="58" spans="1:15" x14ac:dyDescent="0.4">
      <c r="A58" t="s">
        <v>95</v>
      </c>
      <c r="B58">
        <v>3247</v>
      </c>
      <c r="K58" t="s">
        <v>35</v>
      </c>
      <c r="L58" s="8" t="str">
        <f>A28</f>
        <v>B8</v>
      </c>
      <c r="M58" s="8">
        <f>B28</f>
        <v>3659</v>
      </c>
      <c r="N58" s="8">
        <f t="shared" si="1"/>
        <v>0.27650219833903272</v>
      </c>
      <c r="O58" s="8">
        <f t="shared" si="2"/>
        <v>11.060087933561309</v>
      </c>
    </row>
    <row r="59" spans="1:15" x14ac:dyDescent="0.4">
      <c r="A59" t="s">
        <v>96</v>
      </c>
      <c r="B59">
        <v>28882</v>
      </c>
      <c r="K59" t="s">
        <v>36</v>
      </c>
      <c r="L59" s="8" t="str">
        <f>A40</f>
        <v>C8</v>
      </c>
      <c r="M59" s="8">
        <f>B40</f>
        <v>4599</v>
      </c>
      <c r="N59" s="8">
        <f t="shared" si="1"/>
        <v>0.73571079628724967</v>
      </c>
      <c r="O59" s="8">
        <f t="shared" si="2"/>
        <v>29.428431851489986</v>
      </c>
    </row>
    <row r="60" spans="1:15" x14ac:dyDescent="0.4">
      <c r="A60" t="s">
        <v>13</v>
      </c>
      <c r="B60">
        <v>3254</v>
      </c>
      <c r="K60" t="s">
        <v>37</v>
      </c>
      <c r="L60" s="8" t="str">
        <f>A52</f>
        <v>D8</v>
      </c>
      <c r="M60" s="8">
        <f>B52</f>
        <v>8694</v>
      </c>
      <c r="N60" s="8">
        <f t="shared" si="1"/>
        <v>2.7361993160723008</v>
      </c>
      <c r="O60" s="8">
        <f t="shared" si="2"/>
        <v>109.44797264289204</v>
      </c>
    </row>
    <row r="61" spans="1:15" x14ac:dyDescent="0.4">
      <c r="A61" t="s">
        <v>21</v>
      </c>
      <c r="B61">
        <v>3505</v>
      </c>
      <c r="K61" t="s">
        <v>38</v>
      </c>
      <c r="L61" s="8" t="str">
        <f>A64</f>
        <v>E8</v>
      </c>
      <c r="M61" s="8">
        <f>B64</f>
        <v>33798</v>
      </c>
      <c r="N61" s="8">
        <f t="shared" si="1"/>
        <v>15</v>
      </c>
      <c r="O61" s="8">
        <f t="shared" si="2"/>
        <v>600</v>
      </c>
    </row>
    <row r="62" spans="1:15" x14ac:dyDescent="0.4">
      <c r="A62" t="s">
        <v>29</v>
      </c>
      <c r="B62">
        <v>6358</v>
      </c>
      <c r="K62" t="s">
        <v>30</v>
      </c>
      <c r="L62" s="8" t="str">
        <f>A76</f>
        <v>F8</v>
      </c>
      <c r="M62" s="8">
        <f>B76</f>
        <v>58904</v>
      </c>
      <c r="N62" s="8">
        <f t="shared" si="1"/>
        <v>27.264777723497801</v>
      </c>
      <c r="O62" s="8">
        <f t="shared" si="2"/>
        <v>1090.5911089399119</v>
      </c>
    </row>
    <row r="63" spans="1:15" x14ac:dyDescent="0.4">
      <c r="A63" t="s">
        <v>38</v>
      </c>
      <c r="B63">
        <v>3257</v>
      </c>
      <c r="K63" t="s">
        <v>39</v>
      </c>
      <c r="L63" s="8" t="str">
        <f>A88</f>
        <v>G8</v>
      </c>
      <c r="M63" s="8">
        <f>B88</f>
        <v>50682</v>
      </c>
      <c r="N63" s="8">
        <f t="shared" si="1"/>
        <v>23.248168050806058</v>
      </c>
      <c r="O63" s="8">
        <f t="shared" si="2"/>
        <v>929.92672203224231</v>
      </c>
    </row>
    <row r="64" spans="1:15" x14ac:dyDescent="0.4">
      <c r="A64" t="s">
        <v>45</v>
      </c>
      <c r="B64">
        <v>33798</v>
      </c>
      <c r="K64" t="s">
        <v>40</v>
      </c>
      <c r="L64" s="8" t="str">
        <f>A100</f>
        <v>H8</v>
      </c>
      <c r="M64" s="8">
        <f>B100</f>
        <v>27958</v>
      </c>
      <c r="N64" s="8">
        <f t="shared" si="1"/>
        <v>12.14704445530044</v>
      </c>
      <c r="O64" s="8">
        <f t="shared" si="2"/>
        <v>485.88177821201759</v>
      </c>
    </row>
    <row r="65" spans="1:15" x14ac:dyDescent="0.4">
      <c r="A65" t="s">
        <v>53</v>
      </c>
      <c r="B65">
        <v>4638</v>
      </c>
      <c r="K65" t="s">
        <v>48</v>
      </c>
      <c r="L65" s="8" t="str">
        <f>A101</f>
        <v>H9</v>
      </c>
      <c r="M65" s="8">
        <f>B101</f>
        <v>12550</v>
      </c>
      <c r="N65" s="8">
        <f t="shared" si="1"/>
        <v>4.6199316072300931</v>
      </c>
      <c r="O65" s="8">
        <f t="shared" si="2"/>
        <v>184.79726428920372</v>
      </c>
    </row>
    <row r="66" spans="1:15" x14ac:dyDescent="0.4">
      <c r="A66" t="s">
        <v>61</v>
      </c>
      <c r="B66">
        <v>3052</v>
      </c>
      <c r="K66" t="s">
        <v>47</v>
      </c>
      <c r="L66" s="8" t="str">
        <f>A89</f>
        <v>G9</v>
      </c>
      <c r="M66" s="8">
        <f>B89</f>
        <v>7763</v>
      </c>
      <c r="N66" s="8">
        <f t="shared" si="1"/>
        <v>2.2813873961895457</v>
      </c>
      <c r="O66" s="8">
        <f t="shared" si="2"/>
        <v>91.255495847581827</v>
      </c>
    </row>
    <row r="67" spans="1:15" x14ac:dyDescent="0.4">
      <c r="A67" t="s">
        <v>69</v>
      </c>
      <c r="B67">
        <v>59203</v>
      </c>
      <c r="K67" t="s">
        <v>46</v>
      </c>
      <c r="L67" s="8" t="str">
        <f>A77</f>
        <v>F9</v>
      </c>
      <c r="M67" s="8">
        <f>B77</f>
        <v>5777</v>
      </c>
      <c r="N67" s="8">
        <f t="shared" si="1"/>
        <v>1.3111871030776747</v>
      </c>
      <c r="O67" s="8">
        <f t="shared" si="2"/>
        <v>52.447484123106989</v>
      </c>
    </row>
    <row r="68" spans="1:15" x14ac:dyDescent="0.4">
      <c r="A68" t="s">
        <v>77</v>
      </c>
      <c r="B68">
        <v>3943</v>
      </c>
      <c r="K68" t="s">
        <v>45</v>
      </c>
      <c r="L68" s="8" t="str">
        <f>A65</f>
        <v>E9</v>
      </c>
      <c r="M68" s="8">
        <f>B65</f>
        <v>4638</v>
      </c>
      <c r="N68" s="8">
        <f t="shared" si="1"/>
        <v>0.75476306790425007</v>
      </c>
      <c r="O68" s="8">
        <f t="shared" si="2"/>
        <v>30.190522716170001</v>
      </c>
    </row>
    <row r="69" spans="1:15" x14ac:dyDescent="0.4">
      <c r="A69" t="s">
        <v>97</v>
      </c>
      <c r="B69">
        <v>3313</v>
      </c>
      <c r="K69" t="s">
        <v>44</v>
      </c>
      <c r="L69" s="8" t="str">
        <f>A53</f>
        <v>D9</v>
      </c>
      <c r="M69" s="8">
        <f>B53</f>
        <v>3931</v>
      </c>
      <c r="N69" s="8">
        <f t="shared" si="1"/>
        <v>0.40937957987298484</v>
      </c>
      <c r="O69" s="8">
        <f t="shared" si="2"/>
        <v>16.375183194919394</v>
      </c>
    </row>
    <row r="70" spans="1:15" x14ac:dyDescent="0.4">
      <c r="A70" t="s">
        <v>98</v>
      </c>
      <c r="B70">
        <v>3664</v>
      </c>
      <c r="K70" t="s">
        <v>43</v>
      </c>
      <c r="L70" s="8" t="str">
        <f>A41</f>
        <v>C9</v>
      </c>
      <c r="M70" s="8">
        <f>B41</f>
        <v>3636</v>
      </c>
      <c r="N70" s="8">
        <f t="shared" si="1"/>
        <v>0.26526624328285298</v>
      </c>
      <c r="O70" s="8">
        <f t="shared" si="2"/>
        <v>10.610649731314119</v>
      </c>
    </row>
    <row r="71" spans="1:15" x14ac:dyDescent="0.4">
      <c r="A71" t="s">
        <v>99</v>
      </c>
      <c r="B71">
        <v>49874</v>
      </c>
      <c r="K71" t="s">
        <v>42</v>
      </c>
      <c r="L71" s="8" t="str">
        <f>A29</f>
        <v>B9</v>
      </c>
      <c r="M71" s="8">
        <f>B29</f>
        <v>3879</v>
      </c>
      <c r="N71" s="8">
        <f t="shared" si="1"/>
        <v>0.38397655105031753</v>
      </c>
      <c r="O71" s="8">
        <f t="shared" si="2"/>
        <v>15.359062042012701</v>
      </c>
    </row>
    <row r="72" spans="1:15" x14ac:dyDescent="0.4">
      <c r="A72" t="s">
        <v>14</v>
      </c>
      <c r="B72">
        <v>3173</v>
      </c>
      <c r="K72" t="s">
        <v>41</v>
      </c>
      <c r="L72" s="8" t="str">
        <f>A17</f>
        <v>A9</v>
      </c>
      <c r="M72" s="8">
        <f>B17</f>
        <v>3712</v>
      </c>
      <c r="N72" s="8">
        <f t="shared" si="1"/>
        <v>0.30239374694675136</v>
      </c>
      <c r="O72" s="8">
        <f t="shared" si="2"/>
        <v>12.095749877870055</v>
      </c>
    </row>
    <row r="73" spans="1:15" x14ac:dyDescent="0.4">
      <c r="A73" t="s">
        <v>22</v>
      </c>
      <c r="B73">
        <v>3131</v>
      </c>
      <c r="K73" t="s">
        <v>49</v>
      </c>
      <c r="L73" s="8" t="str">
        <f>A18</f>
        <v>A10</v>
      </c>
      <c r="M73" s="8">
        <f>B18</f>
        <v>3548</v>
      </c>
      <c r="N73" s="8">
        <f t="shared" si="1"/>
        <v>0.22227650219833903</v>
      </c>
      <c r="O73" s="8">
        <f t="shared" si="2"/>
        <v>8.8910600879335604</v>
      </c>
    </row>
    <row r="74" spans="1:15" x14ac:dyDescent="0.4">
      <c r="A74" t="s">
        <v>32</v>
      </c>
      <c r="B74">
        <v>4936</v>
      </c>
      <c r="K74" t="s">
        <v>50</v>
      </c>
      <c r="L74" s="8" t="str">
        <f>A30</f>
        <v>B10</v>
      </c>
      <c r="M74" s="8">
        <f>B30</f>
        <v>3265</v>
      </c>
      <c r="N74" s="8">
        <f t="shared" ref="N74:N96" si="4">(M74-I$15)/2047</f>
        <v>8.4025403028822665E-2</v>
      </c>
      <c r="O74" s="8">
        <f t="shared" ref="O74:O96" si="5">N74*40</f>
        <v>3.3610161211529066</v>
      </c>
    </row>
    <row r="75" spans="1:15" x14ac:dyDescent="0.4">
      <c r="A75" t="s">
        <v>30</v>
      </c>
      <c r="B75">
        <v>3328</v>
      </c>
      <c r="K75" t="s">
        <v>51</v>
      </c>
      <c r="L75" s="8" t="str">
        <f>A42</f>
        <v>C10</v>
      </c>
      <c r="M75" s="8">
        <f>B42</f>
        <v>3072</v>
      </c>
      <c r="N75" s="8">
        <f t="shared" si="4"/>
        <v>-1.0258915486077186E-2</v>
      </c>
      <c r="O75" s="8">
        <f t="shared" si="5"/>
        <v>-0.41035661944308743</v>
      </c>
    </row>
    <row r="76" spans="1:15" x14ac:dyDescent="0.4">
      <c r="A76" t="s">
        <v>46</v>
      </c>
      <c r="B76">
        <v>58904</v>
      </c>
      <c r="K76" t="s">
        <v>52</v>
      </c>
      <c r="L76" t="str">
        <f>A54</f>
        <v>D10</v>
      </c>
      <c r="M76">
        <f>B54</f>
        <v>3034</v>
      </c>
      <c r="N76" s="8">
        <f t="shared" si="4"/>
        <v>-2.8822667318026379E-2</v>
      </c>
      <c r="O76" s="8">
        <f t="shared" si="5"/>
        <v>-1.1529066927210552</v>
      </c>
    </row>
    <row r="77" spans="1:15" x14ac:dyDescent="0.4">
      <c r="A77" t="s">
        <v>54</v>
      </c>
      <c r="B77">
        <v>5777</v>
      </c>
      <c r="K77" t="s">
        <v>53</v>
      </c>
      <c r="L77" t="str">
        <f>A66</f>
        <v>E10</v>
      </c>
      <c r="M77">
        <f>B66</f>
        <v>3052</v>
      </c>
      <c r="N77" s="8">
        <f t="shared" si="4"/>
        <v>-2.0029311187103077E-2</v>
      </c>
      <c r="O77" s="8">
        <f t="shared" si="5"/>
        <v>-0.80117244748412308</v>
      </c>
    </row>
    <row r="78" spans="1:15" x14ac:dyDescent="0.4">
      <c r="A78" t="s">
        <v>62</v>
      </c>
      <c r="B78">
        <v>3067</v>
      </c>
      <c r="K78" t="s">
        <v>54</v>
      </c>
      <c r="L78" t="str">
        <f>A78</f>
        <v>F10</v>
      </c>
      <c r="M78">
        <f>B78</f>
        <v>3067</v>
      </c>
      <c r="N78" s="8">
        <f t="shared" si="4"/>
        <v>-1.2701514411333659E-2</v>
      </c>
      <c r="O78" s="8">
        <f t="shared" si="5"/>
        <v>-0.50806057645334635</v>
      </c>
    </row>
    <row r="79" spans="1:15" x14ac:dyDescent="0.4">
      <c r="A79" t="s">
        <v>70</v>
      </c>
      <c r="B79">
        <v>34758</v>
      </c>
      <c r="K79" t="s">
        <v>55</v>
      </c>
      <c r="L79" t="str">
        <f>A90</f>
        <v>G10</v>
      </c>
      <c r="M79">
        <f>B90</f>
        <v>3161</v>
      </c>
      <c r="N79" s="8">
        <f t="shared" si="4"/>
        <v>3.321934538348803E-2</v>
      </c>
      <c r="O79" s="8">
        <f t="shared" si="5"/>
        <v>1.3287738153395212</v>
      </c>
    </row>
    <row r="80" spans="1:15" x14ac:dyDescent="0.4">
      <c r="A80" t="s">
        <v>78</v>
      </c>
      <c r="B80">
        <v>3688</v>
      </c>
      <c r="K80" t="s">
        <v>56</v>
      </c>
      <c r="L80" t="str">
        <f>A102</f>
        <v>H10</v>
      </c>
      <c r="M80">
        <f>B102</f>
        <v>3375</v>
      </c>
      <c r="N80" s="8">
        <f t="shared" si="4"/>
        <v>0.13776257938446507</v>
      </c>
      <c r="O80" s="8">
        <f t="shared" si="5"/>
        <v>5.5105031753786022</v>
      </c>
    </row>
    <row r="81" spans="1:15" x14ac:dyDescent="0.4">
      <c r="A81" t="s">
        <v>100</v>
      </c>
      <c r="B81">
        <v>3093</v>
      </c>
      <c r="K81" t="s">
        <v>64</v>
      </c>
      <c r="L81" t="str">
        <f>A103</f>
        <v>H11</v>
      </c>
      <c r="M81">
        <f>B103</f>
        <v>4199</v>
      </c>
      <c r="N81" s="8">
        <f t="shared" si="4"/>
        <v>0.54030288226673184</v>
      </c>
      <c r="O81" s="8">
        <f t="shared" si="5"/>
        <v>21.612115290669273</v>
      </c>
    </row>
    <row r="82" spans="1:15" x14ac:dyDescent="0.4">
      <c r="A82" t="s">
        <v>101</v>
      </c>
      <c r="B82">
        <v>5003</v>
      </c>
      <c r="K82" t="s">
        <v>63</v>
      </c>
      <c r="L82" t="str">
        <f>A91</f>
        <v>G11</v>
      </c>
      <c r="M82">
        <f>B91</f>
        <v>9033</v>
      </c>
      <c r="N82" s="8">
        <f t="shared" si="4"/>
        <v>2.9018075232046896</v>
      </c>
      <c r="O82" s="8">
        <f t="shared" si="5"/>
        <v>116.07230092818759</v>
      </c>
    </row>
    <row r="83" spans="1:15" x14ac:dyDescent="0.4">
      <c r="A83" t="s">
        <v>102</v>
      </c>
      <c r="B83">
        <v>64884</v>
      </c>
      <c r="K83" t="s">
        <v>62</v>
      </c>
      <c r="L83" t="str">
        <f>A79</f>
        <v>F11</v>
      </c>
      <c r="M83">
        <f>B79</f>
        <v>34758</v>
      </c>
      <c r="N83" s="8">
        <f t="shared" si="4"/>
        <v>15.468978993649243</v>
      </c>
      <c r="O83" s="8">
        <f t="shared" si="5"/>
        <v>618.75915974596967</v>
      </c>
    </row>
    <row r="84" spans="1:15" x14ac:dyDescent="0.4">
      <c r="A84" t="s">
        <v>15</v>
      </c>
      <c r="B84">
        <v>3016</v>
      </c>
      <c r="K84" t="s">
        <v>61</v>
      </c>
      <c r="L84" t="str">
        <f>A67</f>
        <v>E11</v>
      </c>
      <c r="M84">
        <f>B67</f>
        <v>59203</v>
      </c>
      <c r="N84" s="8">
        <f t="shared" si="4"/>
        <v>27.41084513922814</v>
      </c>
      <c r="O84" s="8">
        <f t="shared" si="5"/>
        <v>1096.4338055691255</v>
      </c>
    </row>
    <row r="85" spans="1:15" x14ac:dyDescent="0.4">
      <c r="A85" t="s">
        <v>23</v>
      </c>
      <c r="B85">
        <v>3055</v>
      </c>
      <c r="K85" t="s">
        <v>60</v>
      </c>
      <c r="L85" t="str">
        <f>A55</f>
        <v>D11</v>
      </c>
      <c r="M85">
        <f>B55</f>
        <v>52978</v>
      </c>
      <c r="N85" s="8">
        <f t="shared" si="4"/>
        <v>24.36980947728383</v>
      </c>
      <c r="O85" s="8">
        <f t="shared" si="5"/>
        <v>974.79237909135327</v>
      </c>
    </row>
    <row r="86" spans="1:15" x14ac:dyDescent="0.4">
      <c r="A86" t="s">
        <v>31</v>
      </c>
      <c r="B86">
        <v>4013</v>
      </c>
      <c r="K86" t="s">
        <v>59</v>
      </c>
      <c r="L86" t="str">
        <f>A43</f>
        <v>C11</v>
      </c>
      <c r="M86">
        <f>B43</f>
        <v>30191</v>
      </c>
      <c r="N86" s="8">
        <f t="shared" si="4"/>
        <v>13.237909135319981</v>
      </c>
      <c r="O86" s="8">
        <f t="shared" si="5"/>
        <v>529.51636541279925</v>
      </c>
    </row>
    <row r="87" spans="1:15" x14ac:dyDescent="0.4">
      <c r="A87" t="s">
        <v>39</v>
      </c>
      <c r="B87">
        <v>3547</v>
      </c>
      <c r="K87" t="s">
        <v>58</v>
      </c>
      <c r="L87" t="str">
        <f>A31</f>
        <v>B11</v>
      </c>
      <c r="M87">
        <f>B31</f>
        <v>15665</v>
      </c>
      <c r="N87" s="8">
        <f t="shared" si="4"/>
        <v>6.1416707376648754</v>
      </c>
      <c r="O87" s="8">
        <f t="shared" si="5"/>
        <v>245.66682950659501</v>
      </c>
    </row>
    <row r="88" spans="1:15" x14ac:dyDescent="0.4">
      <c r="A88" t="s">
        <v>47</v>
      </c>
      <c r="B88">
        <v>50682</v>
      </c>
      <c r="K88" t="s">
        <v>57</v>
      </c>
      <c r="L88" t="str">
        <f>A19</f>
        <v>A11</v>
      </c>
      <c r="M88">
        <f>B19</f>
        <v>9279</v>
      </c>
      <c r="N88" s="8">
        <f t="shared" si="4"/>
        <v>3.0219833903273083</v>
      </c>
      <c r="O88" s="8">
        <f t="shared" si="5"/>
        <v>120.87933561309234</v>
      </c>
    </row>
    <row r="89" spans="1:15" x14ac:dyDescent="0.4">
      <c r="A89" t="s">
        <v>55</v>
      </c>
      <c r="B89">
        <v>7763</v>
      </c>
      <c r="K89" t="s">
        <v>65</v>
      </c>
      <c r="L89" t="str">
        <f>A20</f>
        <v>A12</v>
      </c>
      <c r="M89">
        <f>B20</f>
        <v>6031</v>
      </c>
      <c r="N89" s="8">
        <f t="shared" si="4"/>
        <v>1.4352711284807034</v>
      </c>
      <c r="O89" s="8">
        <f t="shared" si="5"/>
        <v>57.410845139228137</v>
      </c>
    </row>
    <row r="90" spans="1:15" x14ac:dyDescent="0.4">
      <c r="A90" t="s">
        <v>63</v>
      </c>
      <c r="B90">
        <v>3161</v>
      </c>
      <c r="K90" t="s">
        <v>66</v>
      </c>
      <c r="L90" t="str">
        <f>A32</f>
        <v>B12</v>
      </c>
      <c r="M90">
        <f>B32</f>
        <v>4865</v>
      </c>
      <c r="N90" s="8">
        <f t="shared" si="4"/>
        <v>0.86565705911089397</v>
      </c>
      <c r="O90" s="8">
        <f t="shared" si="5"/>
        <v>34.62628236443576</v>
      </c>
    </row>
    <row r="91" spans="1:15" x14ac:dyDescent="0.4">
      <c r="A91" t="s">
        <v>71</v>
      </c>
      <c r="B91">
        <v>9033</v>
      </c>
      <c r="K91" t="s">
        <v>67</v>
      </c>
      <c r="L91" t="str">
        <f>A44</f>
        <v>C12</v>
      </c>
      <c r="M91">
        <f>B44</f>
        <v>4238</v>
      </c>
      <c r="N91" s="8">
        <f t="shared" si="4"/>
        <v>0.55935515388373225</v>
      </c>
      <c r="O91" s="8">
        <f t="shared" si="5"/>
        <v>22.374206155349292</v>
      </c>
    </row>
    <row r="92" spans="1:15" x14ac:dyDescent="0.4">
      <c r="A92" t="s">
        <v>79</v>
      </c>
      <c r="B92">
        <v>3295</v>
      </c>
      <c r="K92" t="s">
        <v>68</v>
      </c>
      <c r="L92" t="str">
        <f>A56</f>
        <v>D12</v>
      </c>
      <c r="M92">
        <f>B56</f>
        <v>3861</v>
      </c>
      <c r="N92" s="8">
        <f t="shared" si="4"/>
        <v>0.37518319491939423</v>
      </c>
      <c r="O92" s="8">
        <f t="shared" si="5"/>
        <v>15.007327796775769</v>
      </c>
    </row>
    <row r="93" spans="1:15" x14ac:dyDescent="0.4">
      <c r="A93" t="s">
        <v>103</v>
      </c>
      <c r="B93">
        <v>3109</v>
      </c>
      <c r="K93" t="s">
        <v>69</v>
      </c>
      <c r="L93" t="str">
        <f>A68</f>
        <v>E12</v>
      </c>
      <c r="M93">
        <f>B68</f>
        <v>3943</v>
      </c>
      <c r="N93" s="8">
        <f t="shared" si="4"/>
        <v>0.41524181729360038</v>
      </c>
      <c r="O93" s="8">
        <f t="shared" si="5"/>
        <v>16.609672691744017</v>
      </c>
    </row>
    <row r="94" spans="1:15" x14ac:dyDescent="0.4">
      <c r="A94" t="s">
        <v>104</v>
      </c>
      <c r="B94">
        <v>11402</v>
      </c>
      <c r="K94" t="s">
        <v>70</v>
      </c>
      <c r="L94" t="str">
        <f>A80</f>
        <v>F12</v>
      </c>
      <c r="M94">
        <f>B80</f>
        <v>3688</v>
      </c>
      <c r="N94" s="8">
        <f t="shared" si="4"/>
        <v>0.29066927210552029</v>
      </c>
      <c r="O94" s="8">
        <f t="shared" si="5"/>
        <v>11.626770884220811</v>
      </c>
    </row>
    <row r="95" spans="1:15" x14ac:dyDescent="0.4">
      <c r="A95" t="s">
        <v>105</v>
      </c>
      <c r="B95">
        <v>41417</v>
      </c>
      <c r="K95" t="s">
        <v>71</v>
      </c>
      <c r="L95" t="str">
        <f>A92</f>
        <v>G12</v>
      </c>
      <c r="M95">
        <f>B92</f>
        <v>3295</v>
      </c>
      <c r="N95" s="8">
        <f t="shared" si="4"/>
        <v>9.8680996580361502E-2</v>
      </c>
      <c r="O95" s="8">
        <f t="shared" si="5"/>
        <v>3.9472398632144601</v>
      </c>
    </row>
    <row r="96" spans="1:15" x14ac:dyDescent="0.4">
      <c r="A96" t="s">
        <v>16</v>
      </c>
      <c r="B96">
        <v>3040</v>
      </c>
      <c r="K96" t="s">
        <v>72</v>
      </c>
      <c r="L96" t="str">
        <f>A104</f>
        <v>H12</v>
      </c>
      <c r="M96">
        <f>B104</f>
        <v>3329</v>
      </c>
      <c r="N96" s="8">
        <f t="shared" si="4"/>
        <v>0.11529066927210552</v>
      </c>
      <c r="O96" s="8">
        <f t="shared" si="5"/>
        <v>4.6116267708842207</v>
      </c>
    </row>
    <row r="97" spans="1:2" x14ac:dyDescent="0.4">
      <c r="A97" t="s">
        <v>24</v>
      </c>
      <c r="B97">
        <v>3049</v>
      </c>
    </row>
    <row r="98" spans="1:2" x14ac:dyDescent="0.4">
      <c r="A98" t="s">
        <v>33</v>
      </c>
      <c r="B98">
        <v>3722</v>
      </c>
    </row>
    <row r="99" spans="1:2" x14ac:dyDescent="0.4">
      <c r="A99" t="s">
        <v>40</v>
      </c>
      <c r="B99">
        <v>3716</v>
      </c>
    </row>
    <row r="100" spans="1:2" x14ac:dyDescent="0.4">
      <c r="A100" t="s">
        <v>48</v>
      </c>
      <c r="B100">
        <v>27958</v>
      </c>
    </row>
    <row r="101" spans="1:2" x14ac:dyDescent="0.4">
      <c r="A101" t="s">
        <v>56</v>
      </c>
      <c r="B101">
        <v>12550</v>
      </c>
    </row>
    <row r="102" spans="1:2" x14ac:dyDescent="0.4">
      <c r="A102" t="s">
        <v>64</v>
      </c>
      <c r="B102">
        <v>3375</v>
      </c>
    </row>
    <row r="103" spans="1:2" x14ac:dyDescent="0.4">
      <c r="A103" t="s">
        <v>72</v>
      </c>
      <c r="B103">
        <v>4199</v>
      </c>
    </row>
    <row r="104" spans="1:2" x14ac:dyDescent="0.4">
      <c r="A104" t="s">
        <v>80</v>
      </c>
      <c r="B104">
        <v>3329</v>
      </c>
    </row>
  </sheetData>
  <phoneticPr fontId="0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T104"/>
  <sheetViews>
    <sheetView workbookViewId="0">
      <selection activeCell="A7" sqref="A7:B104"/>
    </sheetView>
  </sheetViews>
  <sheetFormatPr defaultRowHeight="12.7" x14ac:dyDescent="0.4"/>
  <cols>
    <col min="11" max="11" width="24.41015625" customWidth="1"/>
    <col min="12" max="12" width="15.87890625" customWidth="1"/>
  </cols>
  <sheetData>
    <row r="1" spans="1:98" x14ac:dyDescent="0.4">
      <c r="B1" t="s">
        <v>120</v>
      </c>
      <c r="C1" t="s">
        <v>82</v>
      </c>
      <c r="D1" t="s">
        <v>83</v>
      </c>
      <c r="E1" t="s">
        <v>84</v>
      </c>
      <c r="F1" t="s">
        <v>9</v>
      </c>
      <c r="G1" t="s">
        <v>17</v>
      </c>
      <c r="H1" t="s">
        <v>25</v>
      </c>
      <c r="I1" t="s">
        <v>34</v>
      </c>
      <c r="J1" t="s">
        <v>41</v>
      </c>
      <c r="K1" t="s">
        <v>49</v>
      </c>
      <c r="L1" t="s">
        <v>57</v>
      </c>
      <c r="M1" t="s">
        <v>65</v>
      </c>
      <c r="N1" t="s">
        <v>73</v>
      </c>
      <c r="O1" t="s">
        <v>85</v>
      </c>
      <c r="P1" t="s">
        <v>86</v>
      </c>
      <c r="Q1" t="s">
        <v>87</v>
      </c>
      <c r="R1" t="s">
        <v>10</v>
      </c>
      <c r="S1" t="s">
        <v>18</v>
      </c>
      <c r="T1" t="s">
        <v>26</v>
      </c>
      <c r="U1" t="s">
        <v>35</v>
      </c>
      <c r="V1" t="s">
        <v>42</v>
      </c>
      <c r="W1" t="s">
        <v>50</v>
      </c>
      <c r="X1" t="s">
        <v>58</v>
      </c>
      <c r="Y1" t="s">
        <v>66</v>
      </c>
      <c r="Z1" t="s">
        <v>74</v>
      </c>
      <c r="AA1" t="s">
        <v>88</v>
      </c>
      <c r="AB1" t="s">
        <v>89</v>
      </c>
      <c r="AC1" t="s">
        <v>90</v>
      </c>
      <c r="AD1" t="s">
        <v>11</v>
      </c>
      <c r="AE1" t="s">
        <v>19</v>
      </c>
      <c r="AF1" t="s">
        <v>27</v>
      </c>
      <c r="AG1" t="s">
        <v>36</v>
      </c>
      <c r="AH1" t="s">
        <v>43</v>
      </c>
      <c r="AI1" t="s">
        <v>51</v>
      </c>
      <c r="AJ1" t="s">
        <v>59</v>
      </c>
      <c r="AK1" t="s">
        <v>67</v>
      </c>
      <c r="AL1" t="s">
        <v>75</v>
      </c>
      <c r="AM1" t="s">
        <v>91</v>
      </c>
      <c r="AN1" t="s">
        <v>92</v>
      </c>
      <c r="AO1" t="s">
        <v>93</v>
      </c>
      <c r="AP1" t="s">
        <v>12</v>
      </c>
      <c r="AQ1" t="s">
        <v>20</v>
      </c>
      <c r="AR1" t="s">
        <v>28</v>
      </c>
      <c r="AS1" t="s">
        <v>37</v>
      </c>
      <c r="AT1" t="s">
        <v>44</v>
      </c>
      <c r="AU1" t="s">
        <v>52</v>
      </c>
      <c r="AV1" t="s">
        <v>60</v>
      </c>
      <c r="AW1" t="s">
        <v>68</v>
      </c>
      <c r="AX1" t="s">
        <v>76</v>
      </c>
      <c r="AY1" t="s">
        <v>94</v>
      </c>
      <c r="AZ1" t="s">
        <v>95</v>
      </c>
      <c r="BA1" t="s">
        <v>96</v>
      </c>
      <c r="BB1" t="s">
        <v>13</v>
      </c>
      <c r="BC1" t="s">
        <v>21</v>
      </c>
      <c r="BD1" t="s">
        <v>29</v>
      </c>
      <c r="BE1" t="s">
        <v>38</v>
      </c>
      <c r="BF1" t="s">
        <v>45</v>
      </c>
      <c r="BG1" t="s">
        <v>53</v>
      </c>
      <c r="BH1" t="s">
        <v>61</v>
      </c>
      <c r="BI1" t="s">
        <v>69</v>
      </c>
      <c r="BJ1" t="s">
        <v>77</v>
      </c>
      <c r="BK1" t="s">
        <v>97</v>
      </c>
      <c r="BL1" t="s">
        <v>98</v>
      </c>
      <c r="BM1" t="s">
        <v>99</v>
      </c>
      <c r="BN1" t="s">
        <v>14</v>
      </c>
      <c r="BO1" t="s">
        <v>22</v>
      </c>
      <c r="BP1" t="s">
        <v>32</v>
      </c>
      <c r="BQ1" t="s">
        <v>30</v>
      </c>
      <c r="BR1" t="s">
        <v>46</v>
      </c>
      <c r="BS1" t="s">
        <v>54</v>
      </c>
      <c r="BT1" t="s">
        <v>62</v>
      </c>
      <c r="BU1" t="s">
        <v>70</v>
      </c>
      <c r="BV1" t="s">
        <v>78</v>
      </c>
      <c r="BW1" t="s">
        <v>100</v>
      </c>
      <c r="BX1" t="s">
        <v>101</v>
      </c>
      <c r="BY1" t="s">
        <v>102</v>
      </c>
      <c r="BZ1" t="s">
        <v>15</v>
      </c>
      <c r="CA1" t="s">
        <v>23</v>
      </c>
      <c r="CB1" t="s">
        <v>31</v>
      </c>
      <c r="CC1" t="s">
        <v>39</v>
      </c>
      <c r="CD1" t="s">
        <v>47</v>
      </c>
      <c r="CE1" t="s">
        <v>55</v>
      </c>
      <c r="CF1" t="s">
        <v>63</v>
      </c>
      <c r="CG1" t="s">
        <v>71</v>
      </c>
      <c r="CH1" t="s">
        <v>79</v>
      </c>
      <c r="CI1" t="s">
        <v>103</v>
      </c>
      <c r="CJ1" t="s">
        <v>104</v>
      </c>
      <c r="CK1" t="s">
        <v>105</v>
      </c>
      <c r="CL1" t="s">
        <v>16</v>
      </c>
      <c r="CM1" t="s">
        <v>24</v>
      </c>
      <c r="CN1" t="s">
        <v>33</v>
      </c>
      <c r="CO1" t="s">
        <v>40</v>
      </c>
      <c r="CP1" t="s">
        <v>48</v>
      </c>
      <c r="CQ1" t="s">
        <v>56</v>
      </c>
      <c r="CR1" t="s">
        <v>64</v>
      </c>
      <c r="CS1" t="s">
        <v>72</v>
      </c>
      <c r="CT1" t="s">
        <v>80</v>
      </c>
    </row>
    <row r="2" spans="1:98" x14ac:dyDescent="0.4">
      <c r="B2">
        <v>1</v>
      </c>
      <c r="C2">
        <v>64879</v>
      </c>
      <c r="D2">
        <v>2894</v>
      </c>
      <c r="E2">
        <v>5140</v>
      </c>
      <c r="F2">
        <v>3960</v>
      </c>
      <c r="G2">
        <v>63712</v>
      </c>
      <c r="H2">
        <v>47150</v>
      </c>
      <c r="I2">
        <v>2951</v>
      </c>
      <c r="J2">
        <v>3095</v>
      </c>
      <c r="K2">
        <v>3561</v>
      </c>
      <c r="L2">
        <v>3339</v>
      </c>
      <c r="M2">
        <v>9231</v>
      </c>
      <c r="N2">
        <v>5842</v>
      </c>
      <c r="O2">
        <v>33414</v>
      </c>
      <c r="P2">
        <v>2911</v>
      </c>
      <c r="Q2">
        <v>7989</v>
      </c>
      <c r="R2">
        <v>3595</v>
      </c>
      <c r="S2">
        <v>40683</v>
      </c>
      <c r="T2">
        <v>32742</v>
      </c>
      <c r="U2">
        <v>2898</v>
      </c>
      <c r="V2">
        <v>3396</v>
      </c>
      <c r="W2">
        <v>3698</v>
      </c>
      <c r="X2">
        <v>3114</v>
      </c>
      <c r="Y2">
        <v>15629</v>
      </c>
      <c r="Z2">
        <v>4784</v>
      </c>
      <c r="AA2">
        <v>17782</v>
      </c>
      <c r="AB2">
        <v>2948</v>
      </c>
      <c r="AC2">
        <v>10059</v>
      </c>
      <c r="AD2">
        <v>3392</v>
      </c>
      <c r="AE2">
        <v>11390</v>
      </c>
      <c r="AF2">
        <v>14386</v>
      </c>
      <c r="AG2">
        <v>2851</v>
      </c>
      <c r="AH2">
        <v>4483</v>
      </c>
      <c r="AI2">
        <v>3497</v>
      </c>
      <c r="AJ2">
        <v>2822</v>
      </c>
      <c r="AK2">
        <v>30543</v>
      </c>
      <c r="AL2">
        <v>4424</v>
      </c>
      <c r="AM2">
        <v>6463</v>
      </c>
      <c r="AN2">
        <v>2946</v>
      </c>
      <c r="AO2">
        <v>13642</v>
      </c>
      <c r="AP2">
        <v>3224</v>
      </c>
      <c r="AQ2">
        <v>4748</v>
      </c>
      <c r="AR2">
        <v>8592</v>
      </c>
      <c r="AS2">
        <v>2845</v>
      </c>
      <c r="AT2">
        <v>8793</v>
      </c>
      <c r="AU2">
        <v>3734</v>
      </c>
      <c r="AV2">
        <v>2866</v>
      </c>
      <c r="AW2">
        <v>54746</v>
      </c>
      <c r="AX2">
        <v>3796</v>
      </c>
      <c r="AY2">
        <v>3860</v>
      </c>
      <c r="AZ2">
        <v>3062</v>
      </c>
      <c r="BA2">
        <v>29627</v>
      </c>
      <c r="BB2">
        <v>3060</v>
      </c>
      <c r="BC2">
        <v>3335</v>
      </c>
      <c r="BD2">
        <v>6332</v>
      </c>
      <c r="BE2">
        <v>3073</v>
      </c>
      <c r="BF2">
        <v>33160</v>
      </c>
      <c r="BG2">
        <v>4449</v>
      </c>
      <c r="BH2">
        <v>2845</v>
      </c>
      <c r="BI2">
        <v>60026</v>
      </c>
      <c r="BJ2">
        <v>3828</v>
      </c>
      <c r="BK2">
        <v>3118</v>
      </c>
      <c r="BL2">
        <v>3530</v>
      </c>
      <c r="BM2">
        <v>50424</v>
      </c>
      <c r="BN2">
        <v>3029</v>
      </c>
      <c r="BO2">
        <v>2936</v>
      </c>
      <c r="BP2">
        <v>4794</v>
      </c>
      <c r="BQ2">
        <v>3168</v>
      </c>
      <c r="BR2">
        <v>60539</v>
      </c>
      <c r="BS2">
        <v>5635</v>
      </c>
      <c r="BT2">
        <v>2896</v>
      </c>
      <c r="BU2">
        <v>34014</v>
      </c>
      <c r="BV2">
        <v>3526</v>
      </c>
      <c r="BW2">
        <v>2888</v>
      </c>
      <c r="BX2">
        <v>4843</v>
      </c>
      <c r="BY2">
        <v>64884</v>
      </c>
      <c r="BZ2">
        <v>2817</v>
      </c>
      <c r="CA2">
        <v>2833</v>
      </c>
      <c r="CB2">
        <v>3806</v>
      </c>
      <c r="CC2">
        <v>3311</v>
      </c>
      <c r="CD2">
        <v>50679</v>
      </c>
      <c r="CE2">
        <v>7555</v>
      </c>
      <c r="CF2">
        <v>2962</v>
      </c>
      <c r="CG2">
        <v>8976</v>
      </c>
      <c r="CH2">
        <v>3111</v>
      </c>
      <c r="CI2">
        <v>2857</v>
      </c>
      <c r="CJ2">
        <v>11100</v>
      </c>
      <c r="CK2">
        <v>40750</v>
      </c>
      <c r="CL2">
        <v>2843</v>
      </c>
      <c r="CM2">
        <v>2825</v>
      </c>
      <c r="CN2">
        <v>3495</v>
      </c>
      <c r="CO2">
        <v>3437</v>
      </c>
      <c r="CP2">
        <v>27525</v>
      </c>
      <c r="CQ2">
        <v>12891</v>
      </c>
      <c r="CR2">
        <v>3205</v>
      </c>
      <c r="CS2">
        <v>4007</v>
      </c>
      <c r="CT2">
        <v>3177</v>
      </c>
    </row>
    <row r="7" spans="1:98" ht="17.350000000000001" x14ac:dyDescent="0.5">
      <c r="N7" s="4" t="s">
        <v>110</v>
      </c>
    </row>
    <row r="8" spans="1:98" x14ac:dyDescent="0.4">
      <c r="A8" t="s">
        <v>120</v>
      </c>
      <c r="B8">
        <v>1</v>
      </c>
      <c r="G8" t="s">
        <v>0</v>
      </c>
      <c r="H8" t="s">
        <v>1</v>
      </c>
      <c r="I8" t="s">
        <v>2</v>
      </c>
      <c r="K8" t="s">
        <v>107</v>
      </c>
      <c r="L8" t="s">
        <v>1</v>
      </c>
      <c r="M8" t="s">
        <v>2</v>
      </c>
      <c r="N8" t="s">
        <v>3</v>
      </c>
      <c r="O8" t="s">
        <v>118</v>
      </c>
    </row>
    <row r="9" spans="1:98" x14ac:dyDescent="0.4">
      <c r="A9" t="s">
        <v>82</v>
      </c>
      <c r="B9">
        <v>64879</v>
      </c>
      <c r="G9">
        <f>'Plate 1'!G9</f>
        <v>30</v>
      </c>
      <c r="H9" t="str">
        <f t="shared" ref="H9:I9" si="0">A9</f>
        <v>A1</v>
      </c>
      <c r="I9">
        <f t="shared" si="0"/>
        <v>64879</v>
      </c>
      <c r="K9" t="s">
        <v>82</v>
      </c>
      <c r="L9" t="str">
        <f>A10</f>
        <v>A2</v>
      </c>
      <c r="M9">
        <f>B10</f>
        <v>2894</v>
      </c>
      <c r="N9" s="8">
        <f>(M9-I$15)/I$16</f>
        <v>2.9540324499258488E-3</v>
      </c>
      <c r="O9">
        <f>N9*40</f>
        <v>0.11816129799703395</v>
      </c>
    </row>
    <row r="10" spans="1:98" x14ac:dyDescent="0.4">
      <c r="A10" t="s">
        <v>83</v>
      </c>
      <c r="B10">
        <v>2894</v>
      </c>
      <c r="G10">
        <f>'Plate 1'!G10</f>
        <v>15</v>
      </c>
      <c r="H10" t="str">
        <f>A21</f>
        <v>B1</v>
      </c>
      <c r="I10">
        <f>B21</f>
        <v>33414</v>
      </c>
      <c r="K10" t="s">
        <v>85</v>
      </c>
      <c r="L10" t="str">
        <f>A22</f>
        <v>B2</v>
      </c>
      <c r="M10">
        <f>B22</f>
        <v>2911</v>
      </c>
      <c r="N10" s="8">
        <f t="shared" ref="N10:N73" si="1">(M10-I$15)/I$16</f>
        <v>1.1323791058049086E-2</v>
      </c>
      <c r="O10">
        <f t="shared" ref="O10:O73" si="2">N10*40</f>
        <v>0.45295164232196344</v>
      </c>
    </row>
    <row r="11" spans="1:98" x14ac:dyDescent="0.4">
      <c r="A11" t="s">
        <v>84</v>
      </c>
      <c r="B11">
        <v>5140</v>
      </c>
      <c r="G11">
        <f>'Plate 1'!G11</f>
        <v>7.5</v>
      </c>
      <c r="H11" t="str">
        <f>A33</f>
        <v>C1</v>
      </c>
      <c r="I11">
        <f>B33</f>
        <v>17782</v>
      </c>
      <c r="K11" t="s">
        <v>88</v>
      </c>
      <c r="L11" t="str">
        <f>A34</f>
        <v>C2</v>
      </c>
      <c r="M11">
        <f>B34</f>
        <v>2948</v>
      </c>
      <c r="N11" s="8">
        <f t="shared" si="1"/>
        <v>2.9540324499258485E-2</v>
      </c>
      <c r="O11">
        <f t="shared" si="2"/>
        <v>1.1816129799703394</v>
      </c>
    </row>
    <row r="12" spans="1:98" x14ac:dyDescent="0.4">
      <c r="A12" t="s">
        <v>9</v>
      </c>
      <c r="B12">
        <v>3960</v>
      </c>
      <c r="G12">
        <f>'Plate 1'!G12</f>
        <v>1.875</v>
      </c>
      <c r="H12" t="str">
        <f>A45</f>
        <v>D1</v>
      </c>
      <c r="I12">
        <f>B45</f>
        <v>6463</v>
      </c>
      <c r="K12" t="s">
        <v>91</v>
      </c>
      <c r="L12" t="str">
        <f>A46</f>
        <v>D2</v>
      </c>
      <c r="M12">
        <f>B46</f>
        <v>2946</v>
      </c>
      <c r="N12" s="8">
        <f t="shared" si="1"/>
        <v>2.855564701594987E-2</v>
      </c>
      <c r="O12">
        <f t="shared" si="2"/>
        <v>1.1422258806379948</v>
      </c>
    </row>
    <row r="13" spans="1:98" x14ac:dyDescent="0.4">
      <c r="A13" t="s">
        <v>17</v>
      </c>
      <c r="B13">
        <v>63712</v>
      </c>
      <c r="G13">
        <f>'Plate 1'!G13</f>
        <v>0.46875</v>
      </c>
      <c r="H13" t="str">
        <f>A57</f>
        <v>E1</v>
      </c>
      <c r="I13">
        <f>B57</f>
        <v>3860</v>
      </c>
      <c r="K13" t="s">
        <v>94</v>
      </c>
      <c r="L13" t="str">
        <f>A58</f>
        <v>E2</v>
      </c>
      <c r="M13">
        <f>B58</f>
        <v>3062</v>
      </c>
      <c r="N13" s="8">
        <f t="shared" si="1"/>
        <v>8.566694104784961E-2</v>
      </c>
      <c r="O13">
        <f t="shared" si="2"/>
        <v>3.4266776419139844</v>
      </c>
    </row>
    <row r="14" spans="1:98" x14ac:dyDescent="0.4">
      <c r="A14" t="s">
        <v>25</v>
      </c>
      <c r="B14">
        <v>47150</v>
      </c>
      <c r="G14">
        <f>'Plate 1'!G14</f>
        <v>0.1171875</v>
      </c>
      <c r="H14" t="str">
        <f>A69</f>
        <v>F1</v>
      </c>
      <c r="I14">
        <f>B69</f>
        <v>3118</v>
      </c>
      <c r="K14" t="s">
        <v>97</v>
      </c>
      <c r="L14" t="str">
        <f>A70</f>
        <v>F2</v>
      </c>
      <c r="M14">
        <f>B70</f>
        <v>3530</v>
      </c>
      <c r="N14" s="8">
        <f t="shared" si="1"/>
        <v>0.31608147214206583</v>
      </c>
      <c r="O14">
        <f t="shared" si="2"/>
        <v>12.643258885682634</v>
      </c>
    </row>
    <row r="15" spans="1:98" x14ac:dyDescent="0.4">
      <c r="A15" t="s">
        <v>34</v>
      </c>
      <c r="B15">
        <v>2951</v>
      </c>
      <c r="G15">
        <f>'Plate 1'!G15</f>
        <v>0</v>
      </c>
      <c r="H15" t="str">
        <f>A81</f>
        <v>G1</v>
      </c>
      <c r="I15">
        <f>B81</f>
        <v>2888</v>
      </c>
      <c r="K15" t="s">
        <v>100</v>
      </c>
      <c r="L15" t="str">
        <f>A82</f>
        <v>G2</v>
      </c>
      <c r="M15">
        <f>B82</f>
        <v>4843</v>
      </c>
      <c r="N15" s="8">
        <f t="shared" si="1"/>
        <v>0.96252223993417241</v>
      </c>
      <c r="O15">
        <f t="shared" si="2"/>
        <v>38.500889597366893</v>
      </c>
    </row>
    <row r="16" spans="1:98" x14ac:dyDescent="0.4">
      <c r="A16" t="s">
        <v>41</v>
      </c>
      <c r="B16">
        <v>3095</v>
      </c>
      <c r="H16" t="s">
        <v>119</v>
      </c>
      <c r="I16">
        <f>SLOPE(I10:I15, G10:G15)</f>
        <v>2031.1218992027696</v>
      </c>
      <c r="K16" t="s">
        <v>103</v>
      </c>
      <c r="L16" t="str">
        <f>A94</f>
        <v>H2</v>
      </c>
      <c r="M16">
        <f>B94</f>
        <v>11100</v>
      </c>
      <c r="N16" s="8">
        <f t="shared" si="1"/>
        <v>4.0430857464651782</v>
      </c>
      <c r="O16">
        <f t="shared" si="2"/>
        <v>161.72342985860712</v>
      </c>
    </row>
    <row r="17" spans="1:15" x14ac:dyDescent="0.4">
      <c r="A17" t="s">
        <v>49</v>
      </c>
      <c r="B17">
        <v>3561</v>
      </c>
      <c r="K17" t="s">
        <v>104</v>
      </c>
      <c r="L17" t="str">
        <f>A95</f>
        <v>H3</v>
      </c>
      <c r="M17">
        <f>B95</f>
        <v>40750</v>
      </c>
      <c r="N17" s="8">
        <f t="shared" si="1"/>
        <v>18.640929436515414</v>
      </c>
      <c r="O17">
        <f t="shared" si="2"/>
        <v>745.63717746061661</v>
      </c>
    </row>
    <row r="18" spans="1:15" x14ac:dyDescent="0.4">
      <c r="A18" t="s">
        <v>57</v>
      </c>
      <c r="B18">
        <v>3339</v>
      </c>
      <c r="K18" t="s">
        <v>101</v>
      </c>
      <c r="L18" t="str">
        <f>A83</f>
        <v>G3</v>
      </c>
      <c r="M18">
        <f>B83</f>
        <v>64884</v>
      </c>
      <c r="N18" s="8">
        <f t="shared" si="1"/>
        <v>30.523032627600486</v>
      </c>
      <c r="O18">
        <f t="shared" si="2"/>
        <v>1220.9213051040194</v>
      </c>
    </row>
    <row r="19" spans="1:15" x14ac:dyDescent="0.4">
      <c r="A19" t="s">
        <v>65</v>
      </c>
      <c r="B19">
        <v>9231</v>
      </c>
      <c r="K19" t="s">
        <v>98</v>
      </c>
      <c r="L19" t="str">
        <f>A71</f>
        <v>F3</v>
      </c>
      <c r="M19">
        <f>B71</f>
        <v>50424</v>
      </c>
      <c r="N19" s="8">
        <f t="shared" si="1"/>
        <v>23.40381442327919</v>
      </c>
      <c r="O19">
        <f t="shared" si="2"/>
        <v>936.15257693116757</v>
      </c>
    </row>
    <row r="20" spans="1:15" x14ac:dyDescent="0.4">
      <c r="A20" t="s">
        <v>73</v>
      </c>
      <c r="B20">
        <v>5842</v>
      </c>
      <c r="K20" t="s">
        <v>95</v>
      </c>
      <c r="L20" t="str">
        <f>A59</f>
        <v>E3</v>
      </c>
      <c r="M20">
        <f>B59</f>
        <v>29627</v>
      </c>
      <c r="N20" s="8">
        <f t="shared" si="1"/>
        <v>13.164645613094544</v>
      </c>
      <c r="O20">
        <f t="shared" si="2"/>
        <v>526.58582452378175</v>
      </c>
    </row>
    <row r="21" spans="1:15" x14ac:dyDescent="0.4">
      <c r="A21" t="s">
        <v>85</v>
      </c>
      <c r="B21">
        <v>33414</v>
      </c>
      <c r="K21" t="s">
        <v>92</v>
      </c>
      <c r="L21" t="str">
        <f>A47</f>
        <v>D3</v>
      </c>
      <c r="M21">
        <f>B47</f>
        <v>13642</v>
      </c>
      <c r="N21" s="8">
        <f t="shared" si="1"/>
        <v>5.2946108277504296</v>
      </c>
      <c r="O21">
        <f t="shared" si="2"/>
        <v>211.78443311001718</v>
      </c>
    </row>
    <row r="22" spans="1:15" x14ac:dyDescent="0.4">
      <c r="A22" t="s">
        <v>86</v>
      </c>
      <c r="B22">
        <v>2911</v>
      </c>
      <c r="K22" t="s">
        <v>89</v>
      </c>
      <c r="L22" t="str">
        <f>A35</f>
        <v>C3</v>
      </c>
      <c r="M22">
        <f>B35</f>
        <v>10059</v>
      </c>
      <c r="N22" s="8">
        <f t="shared" si="1"/>
        <v>3.5305611164030433</v>
      </c>
      <c r="O22">
        <f t="shared" si="2"/>
        <v>141.22244465612172</v>
      </c>
    </row>
    <row r="23" spans="1:15" x14ac:dyDescent="0.4">
      <c r="A23" t="s">
        <v>87</v>
      </c>
      <c r="B23">
        <v>7989</v>
      </c>
      <c r="K23" t="s">
        <v>86</v>
      </c>
      <c r="L23" t="str">
        <f>A23</f>
        <v>B3</v>
      </c>
      <c r="M23">
        <f>B23</f>
        <v>7989</v>
      </c>
      <c r="N23" s="8">
        <f t="shared" si="1"/>
        <v>2.5114199211786259</v>
      </c>
      <c r="O23">
        <f t="shared" si="2"/>
        <v>100.45679684714503</v>
      </c>
    </row>
    <row r="24" spans="1:15" x14ac:dyDescent="0.4">
      <c r="A24" t="s">
        <v>10</v>
      </c>
      <c r="B24">
        <v>3595</v>
      </c>
      <c r="K24" t="s">
        <v>83</v>
      </c>
      <c r="L24" t="str">
        <f>A11</f>
        <v>A3</v>
      </c>
      <c r="M24">
        <f>B11</f>
        <v>5140</v>
      </c>
      <c r="N24" s="8">
        <f t="shared" si="1"/>
        <v>1.1087468462055019</v>
      </c>
      <c r="O24">
        <f t="shared" si="2"/>
        <v>44.349873848220078</v>
      </c>
    </row>
    <row r="25" spans="1:15" x14ac:dyDescent="0.4">
      <c r="A25" t="s">
        <v>18</v>
      </c>
      <c r="B25">
        <v>40683</v>
      </c>
      <c r="K25" t="s">
        <v>84</v>
      </c>
      <c r="L25" t="str">
        <f>A12</f>
        <v>A4</v>
      </c>
      <c r="M25">
        <f>B12</f>
        <v>3960</v>
      </c>
      <c r="N25" s="8">
        <f t="shared" si="1"/>
        <v>0.52778713105341835</v>
      </c>
      <c r="O25">
        <f t="shared" si="2"/>
        <v>21.111485242136734</v>
      </c>
    </row>
    <row r="26" spans="1:15" x14ac:dyDescent="0.4">
      <c r="A26" t="s">
        <v>26</v>
      </c>
      <c r="B26">
        <v>32742</v>
      </c>
      <c r="K26" t="s">
        <v>87</v>
      </c>
      <c r="L26" t="str">
        <f>A24</f>
        <v>B4</v>
      </c>
      <c r="M26">
        <f>B24</f>
        <v>3595</v>
      </c>
      <c r="N26" s="8">
        <f t="shared" si="1"/>
        <v>0.34808349034959585</v>
      </c>
      <c r="O26">
        <f t="shared" si="2"/>
        <v>13.923339613983835</v>
      </c>
    </row>
    <row r="27" spans="1:15" x14ac:dyDescent="0.4">
      <c r="A27" t="s">
        <v>35</v>
      </c>
      <c r="B27">
        <v>2898</v>
      </c>
      <c r="K27" t="s">
        <v>90</v>
      </c>
      <c r="L27" t="str">
        <f>A36</f>
        <v>C4</v>
      </c>
      <c r="M27">
        <f>B36</f>
        <v>3392</v>
      </c>
      <c r="N27" s="8">
        <f t="shared" si="1"/>
        <v>0.24813872579377128</v>
      </c>
      <c r="O27">
        <f t="shared" si="2"/>
        <v>9.925549031750851</v>
      </c>
    </row>
    <row r="28" spans="1:15" x14ac:dyDescent="0.4">
      <c r="A28" t="s">
        <v>42</v>
      </c>
      <c r="B28">
        <v>3396</v>
      </c>
      <c r="K28" t="s">
        <v>93</v>
      </c>
      <c r="L28" t="str">
        <f>A48</f>
        <v>D4</v>
      </c>
      <c r="M28">
        <f>B48</f>
        <v>3224</v>
      </c>
      <c r="N28" s="8">
        <f t="shared" si="1"/>
        <v>0.16542581719584754</v>
      </c>
      <c r="O28">
        <f t="shared" si="2"/>
        <v>6.6170326878339019</v>
      </c>
    </row>
    <row r="29" spans="1:15" x14ac:dyDescent="0.4">
      <c r="A29" t="s">
        <v>50</v>
      </c>
      <c r="B29">
        <v>3698</v>
      </c>
      <c r="K29" t="s">
        <v>96</v>
      </c>
      <c r="L29" t="str">
        <f>A60</f>
        <v>E4</v>
      </c>
      <c r="M29">
        <f>B60</f>
        <v>3060</v>
      </c>
      <c r="N29" s="8">
        <f t="shared" si="1"/>
        <v>8.4682263564540991E-2</v>
      </c>
      <c r="O29">
        <f t="shared" si="2"/>
        <v>3.3872905425816398</v>
      </c>
    </row>
    <row r="30" spans="1:15" x14ac:dyDescent="0.4">
      <c r="A30" t="s">
        <v>58</v>
      </c>
      <c r="B30">
        <v>3114</v>
      </c>
      <c r="K30" t="s">
        <v>99</v>
      </c>
      <c r="L30" t="str">
        <f>A72</f>
        <v>F4</v>
      </c>
      <c r="M30">
        <f>B72</f>
        <v>3029</v>
      </c>
      <c r="N30" s="8">
        <f t="shared" si="1"/>
        <v>6.9419762573257437E-2</v>
      </c>
      <c r="O30">
        <f t="shared" si="2"/>
        <v>2.7767905029302975</v>
      </c>
    </row>
    <row r="31" spans="1:15" x14ac:dyDescent="0.4">
      <c r="A31" t="s">
        <v>66</v>
      </c>
      <c r="B31">
        <v>15629</v>
      </c>
      <c r="K31" t="s">
        <v>102</v>
      </c>
      <c r="L31" t="str">
        <f>A84</f>
        <v>G4</v>
      </c>
      <c r="M31">
        <f>B84</f>
        <v>2817</v>
      </c>
      <c r="N31" s="8">
        <f t="shared" si="1"/>
        <v>-3.4956050657455877E-2</v>
      </c>
      <c r="O31">
        <f t="shared" si="2"/>
        <v>-1.3982420262982351</v>
      </c>
    </row>
    <row r="32" spans="1:15" x14ac:dyDescent="0.4">
      <c r="A32" t="s">
        <v>74</v>
      </c>
      <c r="B32">
        <v>4784</v>
      </c>
      <c r="K32" t="s">
        <v>105</v>
      </c>
      <c r="L32" t="str">
        <f>A96</f>
        <v>H4</v>
      </c>
      <c r="M32">
        <f>B96</f>
        <v>2843</v>
      </c>
      <c r="N32" s="8">
        <f t="shared" si="1"/>
        <v>-2.2155243374443866E-2</v>
      </c>
      <c r="O32">
        <f t="shared" si="2"/>
        <v>-0.88620973497775468</v>
      </c>
    </row>
    <row r="33" spans="1:15" x14ac:dyDescent="0.4">
      <c r="A33" t="s">
        <v>88</v>
      </c>
      <c r="B33">
        <v>17782</v>
      </c>
      <c r="K33" t="s">
        <v>16</v>
      </c>
      <c r="L33" t="str">
        <f>A97</f>
        <v>H5</v>
      </c>
      <c r="M33">
        <f>B97</f>
        <v>2825</v>
      </c>
      <c r="N33" s="8">
        <f t="shared" si="1"/>
        <v>-3.1017340724221409E-2</v>
      </c>
      <c r="O33">
        <f t="shared" si="2"/>
        <v>-1.2406936289688564</v>
      </c>
    </row>
    <row r="34" spans="1:15" x14ac:dyDescent="0.4">
      <c r="A34" t="s">
        <v>89</v>
      </c>
      <c r="B34">
        <v>2948</v>
      </c>
      <c r="K34" t="s">
        <v>15</v>
      </c>
      <c r="L34" t="str">
        <f>A85</f>
        <v>G5</v>
      </c>
      <c r="M34">
        <f>B85</f>
        <v>2833</v>
      </c>
      <c r="N34" s="8">
        <f t="shared" si="1"/>
        <v>-2.7078630790986945E-2</v>
      </c>
      <c r="O34">
        <f t="shared" si="2"/>
        <v>-1.0831452316394778</v>
      </c>
    </row>
    <row r="35" spans="1:15" x14ac:dyDescent="0.4">
      <c r="A35" t="s">
        <v>90</v>
      </c>
      <c r="B35">
        <v>10059</v>
      </c>
      <c r="K35" t="s">
        <v>14</v>
      </c>
      <c r="L35" t="str">
        <f>A73</f>
        <v>F5</v>
      </c>
      <c r="M35">
        <f>B73</f>
        <v>2936</v>
      </c>
      <c r="N35" s="8">
        <f t="shared" si="1"/>
        <v>2.3632259599406791E-2</v>
      </c>
      <c r="O35">
        <f t="shared" si="2"/>
        <v>0.94529038397627163</v>
      </c>
    </row>
    <row r="36" spans="1:15" x14ac:dyDescent="0.4">
      <c r="A36" t="s">
        <v>11</v>
      </c>
      <c r="B36">
        <v>3392</v>
      </c>
      <c r="K36" t="s">
        <v>13</v>
      </c>
      <c r="L36" t="str">
        <f>A61</f>
        <v>E5</v>
      </c>
      <c r="M36">
        <f>B61</f>
        <v>3335</v>
      </c>
      <c r="N36" s="8">
        <f t="shared" si="1"/>
        <v>0.22007541751947574</v>
      </c>
      <c r="O36">
        <f t="shared" si="2"/>
        <v>8.803016700779029</v>
      </c>
    </row>
    <row r="37" spans="1:15" x14ac:dyDescent="0.4">
      <c r="A37" t="s">
        <v>19</v>
      </c>
      <c r="B37">
        <v>11390</v>
      </c>
      <c r="K37" t="s">
        <v>12</v>
      </c>
      <c r="L37" t="str">
        <f>A49</f>
        <v>D5</v>
      </c>
      <c r="M37">
        <f>B49</f>
        <v>4748</v>
      </c>
      <c r="N37" s="8">
        <f t="shared" si="1"/>
        <v>0.91575005947701305</v>
      </c>
      <c r="O37">
        <f t="shared" si="2"/>
        <v>36.630002379080523</v>
      </c>
    </row>
    <row r="38" spans="1:15" x14ac:dyDescent="0.4">
      <c r="A38" t="s">
        <v>27</v>
      </c>
      <c r="B38">
        <v>14386</v>
      </c>
      <c r="K38" t="s">
        <v>11</v>
      </c>
      <c r="L38" t="str">
        <f>A37</f>
        <v>C5</v>
      </c>
      <c r="M38">
        <f>B37</f>
        <v>11390</v>
      </c>
      <c r="N38" s="8">
        <f t="shared" si="1"/>
        <v>4.1858639815449274</v>
      </c>
      <c r="O38">
        <f t="shared" si="2"/>
        <v>167.43455926179709</v>
      </c>
    </row>
    <row r="39" spans="1:15" x14ac:dyDescent="0.4">
      <c r="A39" t="s">
        <v>36</v>
      </c>
      <c r="B39">
        <v>2851</v>
      </c>
      <c r="K39" t="s">
        <v>10</v>
      </c>
      <c r="L39" t="str">
        <f>A25</f>
        <v>B5</v>
      </c>
      <c r="M39">
        <f>B25</f>
        <v>40683</v>
      </c>
      <c r="N39" s="8">
        <f t="shared" si="1"/>
        <v>18.607942740824576</v>
      </c>
      <c r="O39">
        <f t="shared" si="2"/>
        <v>744.317709632983</v>
      </c>
    </row>
    <row r="40" spans="1:15" x14ac:dyDescent="0.4">
      <c r="A40" t="s">
        <v>43</v>
      </c>
      <c r="B40">
        <v>4483</v>
      </c>
      <c r="K40" t="s">
        <v>9</v>
      </c>
      <c r="L40" t="str">
        <f>A13</f>
        <v>A5</v>
      </c>
      <c r="M40">
        <f>B13</f>
        <v>63712</v>
      </c>
      <c r="N40" s="8">
        <f t="shared" si="1"/>
        <v>29.946011622381636</v>
      </c>
      <c r="O40">
        <f t="shared" si="2"/>
        <v>1197.8404648952655</v>
      </c>
    </row>
    <row r="41" spans="1:15" x14ac:dyDescent="0.4">
      <c r="A41" t="s">
        <v>51</v>
      </c>
      <c r="B41">
        <v>3497</v>
      </c>
      <c r="K41" t="s">
        <v>17</v>
      </c>
      <c r="L41" t="str">
        <f>A14</f>
        <v>A6</v>
      </c>
      <c r="M41">
        <f>B14</f>
        <v>47150</v>
      </c>
      <c r="N41" s="8">
        <f t="shared" si="1"/>
        <v>21.791897383102985</v>
      </c>
      <c r="O41">
        <f t="shared" si="2"/>
        <v>871.67589532411944</v>
      </c>
    </row>
    <row r="42" spans="1:15" x14ac:dyDescent="0.4">
      <c r="A42" t="s">
        <v>59</v>
      </c>
      <c r="B42">
        <v>2822</v>
      </c>
      <c r="K42" t="s">
        <v>18</v>
      </c>
      <c r="L42" t="str">
        <f>A26</f>
        <v>B6</v>
      </c>
      <c r="M42">
        <f>B26</f>
        <v>32742</v>
      </c>
      <c r="N42" s="8">
        <f t="shared" si="1"/>
        <v>14.698280793347715</v>
      </c>
      <c r="O42">
        <f t="shared" si="2"/>
        <v>587.93123173390859</v>
      </c>
    </row>
    <row r="43" spans="1:15" x14ac:dyDescent="0.4">
      <c r="A43" t="s">
        <v>67</v>
      </c>
      <c r="B43">
        <v>30543</v>
      </c>
      <c r="K43" t="s">
        <v>19</v>
      </c>
      <c r="L43" t="str">
        <f>A38</f>
        <v>C6</v>
      </c>
      <c r="M43">
        <f>B38</f>
        <v>14386</v>
      </c>
      <c r="N43" s="8">
        <f t="shared" si="1"/>
        <v>5.6609108515412343</v>
      </c>
      <c r="O43">
        <f t="shared" si="2"/>
        <v>226.43643406164938</v>
      </c>
    </row>
    <row r="44" spans="1:15" x14ac:dyDescent="0.4">
      <c r="A44" t="s">
        <v>75</v>
      </c>
      <c r="B44">
        <v>4424</v>
      </c>
      <c r="K44" t="s">
        <v>20</v>
      </c>
      <c r="L44" t="str">
        <f>A50</f>
        <v>D6</v>
      </c>
      <c r="M44">
        <f>B50</f>
        <v>8592</v>
      </c>
      <c r="N44" s="8">
        <f t="shared" si="1"/>
        <v>2.8083001823961733</v>
      </c>
      <c r="O44">
        <f t="shared" si="2"/>
        <v>112.33200729584694</v>
      </c>
    </row>
    <row r="45" spans="1:15" x14ac:dyDescent="0.4">
      <c r="A45" t="s">
        <v>91</v>
      </c>
      <c r="B45">
        <v>6463</v>
      </c>
      <c r="K45" t="s">
        <v>21</v>
      </c>
      <c r="L45" t="str">
        <f>A62</f>
        <v>E6</v>
      </c>
      <c r="M45">
        <f>B62</f>
        <v>6332</v>
      </c>
      <c r="N45" s="8">
        <f t="shared" si="1"/>
        <v>1.6956146262574372</v>
      </c>
      <c r="O45">
        <f t="shared" si="2"/>
        <v>67.824585050297486</v>
      </c>
    </row>
    <row r="46" spans="1:15" x14ac:dyDescent="0.4">
      <c r="A46" t="s">
        <v>92</v>
      </c>
      <c r="B46">
        <v>2946</v>
      </c>
      <c r="K46" t="s">
        <v>22</v>
      </c>
      <c r="L46" t="str">
        <f>A74</f>
        <v>F6</v>
      </c>
      <c r="M46">
        <f>B74</f>
        <v>4794</v>
      </c>
      <c r="N46" s="8">
        <f t="shared" si="1"/>
        <v>0.93839764159311123</v>
      </c>
      <c r="O46">
        <f t="shared" si="2"/>
        <v>37.535905663724449</v>
      </c>
    </row>
    <row r="47" spans="1:15" x14ac:dyDescent="0.4">
      <c r="A47" t="s">
        <v>93</v>
      </c>
      <c r="B47">
        <v>13642</v>
      </c>
      <c r="K47" t="s">
        <v>23</v>
      </c>
      <c r="L47" t="str">
        <f>A86</f>
        <v>G6</v>
      </c>
      <c r="M47">
        <f>B86</f>
        <v>3806</v>
      </c>
      <c r="N47" s="8">
        <f t="shared" si="1"/>
        <v>0.45196696483865484</v>
      </c>
      <c r="O47">
        <f t="shared" si="2"/>
        <v>18.078678593546194</v>
      </c>
    </row>
    <row r="48" spans="1:15" x14ac:dyDescent="0.4">
      <c r="A48" t="s">
        <v>12</v>
      </c>
      <c r="B48">
        <v>3224</v>
      </c>
      <c r="K48" t="s">
        <v>24</v>
      </c>
      <c r="L48" t="str">
        <f>A98</f>
        <v>H6</v>
      </c>
      <c r="M48">
        <f>B98</f>
        <v>3495</v>
      </c>
      <c r="N48" s="8">
        <f t="shared" si="1"/>
        <v>0.298849616184165</v>
      </c>
      <c r="O48">
        <f t="shared" si="2"/>
        <v>11.9539846473666</v>
      </c>
    </row>
    <row r="49" spans="1:15" x14ac:dyDescent="0.4">
      <c r="A49" t="s">
        <v>20</v>
      </c>
      <c r="B49">
        <v>4748</v>
      </c>
      <c r="K49" t="s">
        <v>33</v>
      </c>
      <c r="L49" t="str">
        <f>A99</f>
        <v>H7</v>
      </c>
      <c r="M49">
        <f>B99</f>
        <v>3437</v>
      </c>
      <c r="N49" s="8">
        <f t="shared" si="1"/>
        <v>0.27029396916821513</v>
      </c>
      <c r="O49">
        <f t="shared" si="2"/>
        <v>10.811758766728605</v>
      </c>
    </row>
    <row r="50" spans="1:15" x14ac:dyDescent="0.4">
      <c r="A50" t="s">
        <v>28</v>
      </c>
      <c r="B50">
        <v>8592</v>
      </c>
      <c r="K50" t="s">
        <v>31</v>
      </c>
      <c r="L50" t="str">
        <f>A87</f>
        <v>G7</v>
      </c>
      <c r="M50">
        <f>B87</f>
        <v>3311</v>
      </c>
      <c r="N50" s="8">
        <f t="shared" si="1"/>
        <v>0.20825928771977234</v>
      </c>
      <c r="O50">
        <f t="shared" si="2"/>
        <v>8.3303715087908934</v>
      </c>
    </row>
    <row r="51" spans="1:15" x14ac:dyDescent="0.4">
      <c r="A51" t="s">
        <v>37</v>
      </c>
      <c r="B51">
        <v>2845</v>
      </c>
      <c r="K51" t="s">
        <v>32</v>
      </c>
      <c r="L51" t="str">
        <f>A75</f>
        <v>F7</v>
      </c>
      <c r="M51">
        <f>B75</f>
        <v>3168</v>
      </c>
      <c r="N51" s="8">
        <f t="shared" si="1"/>
        <v>0.13785484766320627</v>
      </c>
      <c r="O51">
        <f t="shared" si="2"/>
        <v>5.5141939065282504</v>
      </c>
    </row>
    <row r="52" spans="1:15" x14ac:dyDescent="0.4">
      <c r="A52" t="s">
        <v>44</v>
      </c>
      <c r="B52">
        <v>8793</v>
      </c>
      <c r="K52" t="s">
        <v>29</v>
      </c>
      <c r="L52" t="str">
        <f>A63</f>
        <v>E7</v>
      </c>
      <c r="M52">
        <f>B63</f>
        <v>3073</v>
      </c>
      <c r="N52" s="8">
        <f t="shared" si="1"/>
        <v>9.1082667206047005E-2</v>
      </c>
      <c r="O52">
        <f t="shared" si="2"/>
        <v>3.6433066882418803</v>
      </c>
    </row>
    <row r="53" spans="1:15" x14ac:dyDescent="0.4">
      <c r="A53" t="s">
        <v>52</v>
      </c>
      <c r="B53">
        <v>3734</v>
      </c>
      <c r="K53" t="s">
        <v>28</v>
      </c>
      <c r="L53" t="str">
        <f>A51</f>
        <v>D7</v>
      </c>
      <c r="M53">
        <f>B51</f>
        <v>2845</v>
      </c>
      <c r="N53" s="8">
        <f t="shared" si="1"/>
        <v>-2.1170565891135248E-2</v>
      </c>
      <c r="O53">
        <f t="shared" si="2"/>
        <v>-0.84682263564540994</v>
      </c>
    </row>
    <row r="54" spans="1:15" x14ac:dyDescent="0.4">
      <c r="A54" t="s">
        <v>60</v>
      </c>
      <c r="B54">
        <v>2866</v>
      </c>
      <c r="K54" t="s">
        <v>27</v>
      </c>
      <c r="L54" t="str">
        <f>A39</f>
        <v>C7</v>
      </c>
      <c r="M54">
        <f>B39</f>
        <v>2851</v>
      </c>
      <c r="N54" s="8">
        <f t="shared" si="1"/>
        <v>-1.8216533441209399E-2</v>
      </c>
      <c r="O54">
        <f t="shared" si="2"/>
        <v>-0.72866133764837593</v>
      </c>
    </row>
    <row r="55" spans="1:15" x14ac:dyDescent="0.4">
      <c r="A55" t="s">
        <v>68</v>
      </c>
      <c r="B55">
        <v>54746</v>
      </c>
      <c r="K55" t="s">
        <v>26</v>
      </c>
      <c r="L55" t="str">
        <f>A27</f>
        <v>B7</v>
      </c>
      <c r="M55">
        <f>B27</f>
        <v>2898</v>
      </c>
      <c r="N55" s="8">
        <f t="shared" si="1"/>
        <v>4.9233874165430808E-3</v>
      </c>
      <c r="O55">
        <f t="shared" si="2"/>
        <v>0.19693549666172322</v>
      </c>
    </row>
    <row r="56" spans="1:15" x14ac:dyDescent="0.4">
      <c r="A56" t="s">
        <v>76</v>
      </c>
      <c r="B56">
        <v>3796</v>
      </c>
      <c r="K56" t="s">
        <v>25</v>
      </c>
      <c r="L56" t="str">
        <f>A15</f>
        <v>A7</v>
      </c>
      <c r="M56">
        <f>B15</f>
        <v>2951</v>
      </c>
      <c r="N56" s="8">
        <f t="shared" si="1"/>
        <v>3.1017340724221409E-2</v>
      </c>
      <c r="O56">
        <f t="shared" si="2"/>
        <v>1.2406936289688564</v>
      </c>
    </row>
    <row r="57" spans="1:15" x14ac:dyDescent="0.4">
      <c r="A57" t="s">
        <v>94</v>
      </c>
      <c r="B57">
        <v>3860</v>
      </c>
      <c r="K57" t="s">
        <v>34</v>
      </c>
      <c r="L57" t="str">
        <f>A16</f>
        <v>A8</v>
      </c>
      <c r="M57">
        <f>B16</f>
        <v>3095</v>
      </c>
      <c r="N57" s="8">
        <f t="shared" si="1"/>
        <v>0.10191411952244178</v>
      </c>
      <c r="O57">
        <f t="shared" si="2"/>
        <v>4.0765647808976713</v>
      </c>
    </row>
    <row r="58" spans="1:15" x14ac:dyDescent="0.4">
      <c r="A58" t="s">
        <v>95</v>
      </c>
      <c r="B58">
        <v>3062</v>
      </c>
      <c r="K58" t="s">
        <v>35</v>
      </c>
      <c r="L58" t="str">
        <f>A28</f>
        <v>B8</v>
      </c>
      <c r="M58">
        <f>B28</f>
        <v>3396</v>
      </c>
      <c r="N58" s="8">
        <f t="shared" si="1"/>
        <v>0.25010808076038854</v>
      </c>
      <c r="O58">
        <f t="shared" si="2"/>
        <v>10.004323230415542</v>
      </c>
    </row>
    <row r="59" spans="1:15" x14ac:dyDescent="0.4">
      <c r="A59" t="s">
        <v>96</v>
      </c>
      <c r="B59">
        <v>29627</v>
      </c>
      <c r="K59" t="s">
        <v>36</v>
      </c>
      <c r="L59" t="str">
        <f>A40</f>
        <v>C8</v>
      </c>
      <c r="M59">
        <f>B40</f>
        <v>4483</v>
      </c>
      <c r="N59" s="8">
        <f t="shared" si="1"/>
        <v>0.78528029293862145</v>
      </c>
      <c r="O59">
        <f t="shared" si="2"/>
        <v>31.411211717544859</v>
      </c>
    </row>
    <row r="60" spans="1:15" x14ac:dyDescent="0.4">
      <c r="A60" t="s">
        <v>13</v>
      </c>
      <c r="B60">
        <v>3060</v>
      </c>
      <c r="K60" t="s">
        <v>37</v>
      </c>
      <c r="L60" t="str">
        <f>A52</f>
        <v>D8</v>
      </c>
      <c r="M60">
        <f>B52</f>
        <v>8793</v>
      </c>
      <c r="N60" s="8">
        <f t="shared" si="1"/>
        <v>2.9072602694686895</v>
      </c>
      <c r="O60">
        <f t="shared" si="2"/>
        <v>116.29041077874759</v>
      </c>
    </row>
    <row r="61" spans="1:15" x14ac:dyDescent="0.4">
      <c r="A61" t="s">
        <v>21</v>
      </c>
      <c r="B61">
        <v>3335</v>
      </c>
      <c r="K61" t="s">
        <v>38</v>
      </c>
      <c r="L61" t="str">
        <f>A64</f>
        <v>E8</v>
      </c>
      <c r="M61">
        <f>B64</f>
        <v>33160</v>
      </c>
      <c r="N61" s="8">
        <f t="shared" si="1"/>
        <v>14.904078387359215</v>
      </c>
      <c r="O61">
        <f t="shared" si="2"/>
        <v>596.16313549436859</v>
      </c>
    </row>
    <row r="62" spans="1:15" x14ac:dyDescent="0.4">
      <c r="A62" t="s">
        <v>29</v>
      </c>
      <c r="B62">
        <v>6332</v>
      </c>
      <c r="K62" t="s">
        <v>30</v>
      </c>
      <c r="L62" t="str">
        <f>A76</f>
        <v>F8</v>
      </c>
      <c r="M62">
        <f>B76</f>
        <v>60539</v>
      </c>
      <c r="N62" s="8">
        <f t="shared" si="1"/>
        <v>28.383820795112516</v>
      </c>
      <c r="O62">
        <f t="shared" si="2"/>
        <v>1135.3528318045007</v>
      </c>
    </row>
    <row r="63" spans="1:15" x14ac:dyDescent="0.4">
      <c r="A63" t="s">
        <v>38</v>
      </c>
      <c r="B63">
        <v>3073</v>
      </c>
      <c r="K63" t="s">
        <v>39</v>
      </c>
      <c r="L63" t="str">
        <f>A88</f>
        <v>G8</v>
      </c>
      <c r="M63">
        <f>B88</f>
        <v>50679</v>
      </c>
      <c r="N63" s="8">
        <f t="shared" si="1"/>
        <v>23.52936080240104</v>
      </c>
      <c r="O63">
        <f t="shared" si="2"/>
        <v>941.17443209604164</v>
      </c>
    </row>
    <row r="64" spans="1:15" x14ac:dyDescent="0.4">
      <c r="A64" t="s">
        <v>45</v>
      </c>
      <c r="B64">
        <v>33160</v>
      </c>
      <c r="K64" t="s">
        <v>40</v>
      </c>
      <c r="L64" t="str">
        <f>A100</f>
        <v>H8</v>
      </c>
      <c r="M64">
        <f>B100</f>
        <v>27525</v>
      </c>
      <c r="N64" s="8">
        <f t="shared" si="1"/>
        <v>12.129749578137188</v>
      </c>
      <c r="O64">
        <f t="shared" si="2"/>
        <v>485.18998312548752</v>
      </c>
    </row>
    <row r="65" spans="1:15" x14ac:dyDescent="0.4">
      <c r="A65" t="s">
        <v>53</v>
      </c>
      <c r="B65">
        <v>4449</v>
      </c>
      <c r="K65" t="s">
        <v>48</v>
      </c>
      <c r="L65" t="str">
        <f>A101</f>
        <v>H9</v>
      </c>
      <c r="M65">
        <f>B101</f>
        <v>12891</v>
      </c>
      <c r="N65" s="8">
        <f t="shared" si="1"/>
        <v>4.924864432768044</v>
      </c>
      <c r="O65">
        <f t="shared" si="2"/>
        <v>196.99457731072175</v>
      </c>
    </row>
    <row r="66" spans="1:15" x14ac:dyDescent="0.4">
      <c r="A66" t="s">
        <v>61</v>
      </c>
      <c r="B66">
        <v>2845</v>
      </c>
      <c r="K66" t="s">
        <v>47</v>
      </c>
      <c r="L66" t="str">
        <f>A89</f>
        <v>G9</v>
      </c>
      <c r="M66">
        <f>B89</f>
        <v>7555</v>
      </c>
      <c r="N66" s="8">
        <f t="shared" si="1"/>
        <v>2.2977449073006562</v>
      </c>
      <c r="O66">
        <f t="shared" si="2"/>
        <v>91.909796292026243</v>
      </c>
    </row>
    <row r="67" spans="1:15" x14ac:dyDescent="0.4">
      <c r="A67" t="s">
        <v>69</v>
      </c>
      <c r="B67">
        <v>60026</v>
      </c>
      <c r="K67" t="s">
        <v>46</v>
      </c>
      <c r="L67" t="str">
        <f>A77</f>
        <v>F9</v>
      </c>
      <c r="M67">
        <f>B77</f>
        <v>5635</v>
      </c>
      <c r="N67" s="8">
        <f t="shared" si="1"/>
        <v>1.3524545233243843</v>
      </c>
      <c r="O67">
        <f t="shared" si="2"/>
        <v>54.098180932975374</v>
      </c>
    </row>
    <row r="68" spans="1:15" x14ac:dyDescent="0.4">
      <c r="A68" t="s">
        <v>77</v>
      </c>
      <c r="B68">
        <v>3828</v>
      </c>
      <c r="K68" t="s">
        <v>45</v>
      </c>
      <c r="L68" t="str">
        <f>A65</f>
        <v>E9</v>
      </c>
      <c r="M68">
        <f>B65</f>
        <v>4449</v>
      </c>
      <c r="N68" s="8">
        <f t="shared" si="1"/>
        <v>0.768540775722375</v>
      </c>
      <c r="O68">
        <f t="shared" si="2"/>
        <v>30.741631028895</v>
      </c>
    </row>
    <row r="69" spans="1:15" x14ac:dyDescent="0.4">
      <c r="A69" t="s">
        <v>97</v>
      </c>
      <c r="B69">
        <v>3118</v>
      </c>
      <c r="K69" t="s">
        <v>44</v>
      </c>
      <c r="L69" t="str">
        <f>A53</f>
        <v>D9</v>
      </c>
      <c r="M69">
        <f>B53</f>
        <v>3734</v>
      </c>
      <c r="N69" s="8">
        <f t="shared" si="1"/>
        <v>0.41651857543954468</v>
      </c>
      <c r="O69">
        <f t="shared" si="2"/>
        <v>16.660743017581787</v>
      </c>
    </row>
    <row r="70" spans="1:15" x14ac:dyDescent="0.4">
      <c r="A70" t="s">
        <v>98</v>
      </c>
      <c r="B70">
        <v>3530</v>
      </c>
      <c r="K70" t="s">
        <v>43</v>
      </c>
      <c r="L70" t="str">
        <f>A41</f>
        <v>C9</v>
      </c>
      <c r="M70">
        <f>B41</f>
        <v>3497</v>
      </c>
      <c r="N70" s="8">
        <f t="shared" si="1"/>
        <v>0.29983429366747366</v>
      </c>
      <c r="O70">
        <f t="shared" si="2"/>
        <v>11.993371746698946</v>
      </c>
    </row>
    <row r="71" spans="1:15" x14ac:dyDescent="0.4">
      <c r="A71" t="s">
        <v>99</v>
      </c>
      <c r="B71">
        <v>50424</v>
      </c>
      <c r="K71" t="s">
        <v>42</v>
      </c>
      <c r="L71" t="str">
        <f>A29</f>
        <v>B9</v>
      </c>
      <c r="M71">
        <f>B29</f>
        <v>3698</v>
      </c>
      <c r="N71" s="8">
        <f t="shared" si="1"/>
        <v>0.39879438073998957</v>
      </c>
      <c r="O71">
        <f t="shared" si="2"/>
        <v>15.951775229599583</v>
      </c>
    </row>
    <row r="72" spans="1:15" x14ac:dyDescent="0.4">
      <c r="A72" t="s">
        <v>14</v>
      </c>
      <c r="B72">
        <v>3029</v>
      </c>
      <c r="K72" t="s">
        <v>41</v>
      </c>
      <c r="L72" t="str">
        <f>A17</f>
        <v>A9</v>
      </c>
      <c r="M72">
        <f>B17</f>
        <v>3561</v>
      </c>
      <c r="N72" s="8">
        <f t="shared" si="1"/>
        <v>0.33134397313334935</v>
      </c>
      <c r="O72">
        <f t="shared" si="2"/>
        <v>13.253758925333974</v>
      </c>
    </row>
    <row r="73" spans="1:15" x14ac:dyDescent="0.4">
      <c r="A73" t="s">
        <v>22</v>
      </c>
      <c r="B73">
        <v>2936</v>
      </c>
      <c r="K73" t="s">
        <v>49</v>
      </c>
      <c r="L73" t="str">
        <f>A18</f>
        <v>A10</v>
      </c>
      <c r="M73">
        <f>B18</f>
        <v>3339</v>
      </c>
      <c r="N73" s="8">
        <f t="shared" si="1"/>
        <v>0.22204477248609295</v>
      </c>
      <c r="O73">
        <f t="shared" si="2"/>
        <v>8.8817908994437182</v>
      </c>
    </row>
    <row r="74" spans="1:15" x14ac:dyDescent="0.4">
      <c r="A74" t="s">
        <v>32</v>
      </c>
      <c r="B74">
        <v>4794</v>
      </c>
      <c r="K74" t="s">
        <v>50</v>
      </c>
      <c r="L74" t="str">
        <f>A30</f>
        <v>B10</v>
      </c>
      <c r="M74">
        <f>B30</f>
        <v>3114</v>
      </c>
      <c r="N74" s="8">
        <f t="shared" ref="N74:N96" si="3">(M74-I$15)/I$16</f>
        <v>0.11126855561387364</v>
      </c>
      <c r="O74">
        <f t="shared" ref="O74:O96" si="4">N74*40</f>
        <v>4.4507422245549453</v>
      </c>
    </row>
    <row r="75" spans="1:15" x14ac:dyDescent="0.4">
      <c r="A75" t="s">
        <v>30</v>
      </c>
      <c r="B75">
        <v>3168</v>
      </c>
      <c r="K75" t="s">
        <v>51</v>
      </c>
      <c r="L75" t="str">
        <f>A42</f>
        <v>C10</v>
      </c>
      <c r="M75">
        <f>B42</f>
        <v>2822</v>
      </c>
      <c r="N75" s="8">
        <f t="shared" si="3"/>
        <v>-3.2494356949184337E-2</v>
      </c>
      <c r="O75">
        <f t="shared" si="4"/>
        <v>-1.2997742779673735</v>
      </c>
    </row>
    <row r="76" spans="1:15" x14ac:dyDescent="0.4">
      <c r="A76" t="s">
        <v>46</v>
      </c>
      <c r="B76">
        <v>60539</v>
      </c>
      <c r="K76" t="s">
        <v>52</v>
      </c>
      <c r="L76" t="str">
        <f>A54</f>
        <v>D10</v>
      </c>
      <c r="M76">
        <f>B54</f>
        <v>2866</v>
      </c>
      <c r="N76" s="8">
        <f t="shared" si="3"/>
        <v>-1.0831452316394779E-2</v>
      </c>
      <c r="O76">
        <f t="shared" si="4"/>
        <v>-0.43325809265579113</v>
      </c>
    </row>
    <row r="77" spans="1:15" x14ac:dyDescent="0.4">
      <c r="A77" t="s">
        <v>54</v>
      </c>
      <c r="B77">
        <v>5635</v>
      </c>
      <c r="K77" t="s">
        <v>53</v>
      </c>
      <c r="L77" t="str">
        <f>A66</f>
        <v>E10</v>
      </c>
      <c r="M77">
        <f>B66</f>
        <v>2845</v>
      </c>
      <c r="N77" s="8">
        <f t="shared" si="3"/>
        <v>-2.1170565891135248E-2</v>
      </c>
      <c r="O77">
        <f t="shared" si="4"/>
        <v>-0.84682263564540994</v>
      </c>
    </row>
    <row r="78" spans="1:15" x14ac:dyDescent="0.4">
      <c r="A78" t="s">
        <v>62</v>
      </c>
      <c r="B78">
        <v>2896</v>
      </c>
      <c r="K78" t="s">
        <v>54</v>
      </c>
      <c r="L78" t="str">
        <f>A78</f>
        <v>F10</v>
      </c>
      <c r="M78">
        <f>B78</f>
        <v>2896</v>
      </c>
      <c r="N78" s="8">
        <f t="shared" si="3"/>
        <v>3.9387099332344648E-3</v>
      </c>
      <c r="O78">
        <f t="shared" si="4"/>
        <v>0.15754839732937859</v>
      </c>
    </row>
    <row r="79" spans="1:15" x14ac:dyDescent="0.4">
      <c r="A79" t="s">
        <v>70</v>
      </c>
      <c r="B79">
        <v>34014</v>
      </c>
      <c r="K79" t="s">
        <v>55</v>
      </c>
      <c r="L79" t="str">
        <f>A90</f>
        <v>G10</v>
      </c>
      <c r="M79">
        <f>B90</f>
        <v>2962</v>
      </c>
      <c r="N79" s="8">
        <f t="shared" si="3"/>
        <v>3.6433066882418798E-2</v>
      </c>
      <c r="O79">
        <f t="shared" si="4"/>
        <v>1.4573226752967519</v>
      </c>
    </row>
    <row r="80" spans="1:15" x14ac:dyDescent="0.4">
      <c r="A80" t="s">
        <v>78</v>
      </c>
      <c r="B80">
        <v>3526</v>
      </c>
      <c r="K80" t="s">
        <v>56</v>
      </c>
      <c r="L80" t="str">
        <f>A102</f>
        <v>H10</v>
      </c>
      <c r="M80">
        <f>B102</f>
        <v>3205</v>
      </c>
      <c r="N80" s="8">
        <f t="shared" si="3"/>
        <v>0.15607138110441568</v>
      </c>
      <c r="O80">
        <f t="shared" si="4"/>
        <v>6.242855244176627</v>
      </c>
    </row>
    <row r="81" spans="1:15" x14ac:dyDescent="0.4">
      <c r="A81" t="s">
        <v>100</v>
      </c>
      <c r="B81">
        <v>2888</v>
      </c>
      <c r="K81" t="s">
        <v>64</v>
      </c>
      <c r="L81" t="str">
        <f>A103</f>
        <v>H11</v>
      </c>
      <c r="M81">
        <f>B103</f>
        <v>4007</v>
      </c>
      <c r="N81" s="8">
        <f t="shared" si="3"/>
        <v>0.55092705191117075</v>
      </c>
      <c r="O81">
        <f t="shared" si="4"/>
        <v>22.037082076446829</v>
      </c>
    </row>
    <row r="82" spans="1:15" x14ac:dyDescent="0.4">
      <c r="A82" t="s">
        <v>101</v>
      </c>
      <c r="B82">
        <v>4843</v>
      </c>
      <c r="K82" t="s">
        <v>63</v>
      </c>
      <c r="L82" t="str">
        <f>A91</f>
        <v>G11</v>
      </c>
      <c r="M82">
        <f>B91</f>
        <v>8976</v>
      </c>
      <c r="N82" s="8">
        <f t="shared" si="3"/>
        <v>2.9973582591914276</v>
      </c>
      <c r="O82">
        <f t="shared" si="4"/>
        <v>119.8943303676571</v>
      </c>
    </row>
    <row r="83" spans="1:15" x14ac:dyDescent="0.4">
      <c r="A83" t="s">
        <v>102</v>
      </c>
      <c r="B83">
        <v>64884</v>
      </c>
      <c r="K83" t="s">
        <v>62</v>
      </c>
      <c r="L83" t="str">
        <f>A79</f>
        <v>F11</v>
      </c>
      <c r="M83">
        <f>B79</f>
        <v>34014</v>
      </c>
      <c r="N83" s="8">
        <f t="shared" si="3"/>
        <v>15.324535672731994</v>
      </c>
      <c r="O83">
        <f t="shared" si="4"/>
        <v>612.98142690927978</v>
      </c>
    </row>
    <row r="84" spans="1:15" x14ac:dyDescent="0.4">
      <c r="A84" t="s">
        <v>15</v>
      </c>
      <c r="B84">
        <v>2817</v>
      </c>
      <c r="K84" t="s">
        <v>61</v>
      </c>
      <c r="L84" t="str">
        <f>A67</f>
        <v>E11</v>
      </c>
      <c r="M84">
        <f>B67</f>
        <v>60026</v>
      </c>
      <c r="N84" s="8">
        <f t="shared" si="3"/>
        <v>28.131251020643855</v>
      </c>
      <c r="O84">
        <f t="shared" si="4"/>
        <v>1125.2500408257542</v>
      </c>
    </row>
    <row r="85" spans="1:15" x14ac:dyDescent="0.4">
      <c r="A85" t="s">
        <v>23</v>
      </c>
      <c r="B85">
        <v>2833</v>
      </c>
      <c r="K85" t="s">
        <v>60</v>
      </c>
      <c r="L85" t="str">
        <f>A55</f>
        <v>D11</v>
      </c>
      <c r="M85">
        <f>B55</f>
        <v>54746</v>
      </c>
      <c r="N85" s="8">
        <f t="shared" si="3"/>
        <v>25.53170246470911</v>
      </c>
      <c r="O85">
        <f t="shared" si="4"/>
        <v>1021.2680985883644</v>
      </c>
    </row>
    <row r="86" spans="1:15" x14ac:dyDescent="0.4">
      <c r="A86" t="s">
        <v>31</v>
      </c>
      <c r="B86">
        <v>3806</v>
      </c>
      <c r="K86" t="s">
        <v>59</v>
      </c>
      <c r="L86" t="str">
        <f>A43</f>
        <v>C11</v>
      </c>
      <c r="M86">
        <f>B43</f>
        <v>30543</v>
      </c>
      <c r="N86" s="8">
        <f t="shared" si="3"/>
        <v>13.615627900449891</v>
      </c>
      <c r="O86">
        <f t="shared" si="4"/>
        <v>544.62511601799565</v>
      </c>
    </row>
    <row r="87" spans="1:15" x14ac:dyDescent="0.4">
      <c r="A87" t="s">
        <v>39</v>
      </c>
      <c r="B87">
        <v>3311</v>
      </c>
      <c r="K87" t="s">
        <v>58</v>
      </c>
      <c r="L87" t="str">
        <f>A31</f>
        <v>B11</v>
      </c>
      <c r="M87">
        <f>B31</f>
        <v>15629</v>
      </c>
      <c r="N87" s="8">
        <f t="shared" si="3"/>
        <v>6.2728879074175392</v>
      </c>
      <c r="O87">
        <f t="shared" si="4"/>
        <v>250.91551629670158</v>
      </c>
    </row>
    <row r="88" spans="1:15" x14ac:dyDescent="0.4">
      <c r="A88" t="s">
        <v>47</v>
      </c>
      <c r="B88">
        <v>50679</v>
      </c>
      <c r="K88" t="s">
        <v>57</v>
      </c>
      <c r="L88" t="str">
        <f>A19</f>
        <v>A11</v>
      </c>
      <c r="M88">
        <f>B19</f>
        <v>9231</v>
      </c>
      <c r="N88" s="8">
        <f t="shared" si="3"/>
        <v>3.1229046383132761</v>
      </c>
      <c r="O88">
        <f t="shared" si="4"/>
        <v>124.91618553253105</v>
      </c>
    </row>
    <row r="89" spans="1:15" x14ac:dyDescent="0.4">
      <c r="A89" t="s">
        <v>55</v>
      </c>
      <c r="B89">
        <v>7555</v>
      </c>
      <c r="K89" t="s">
        <v>65</v>
      </c>
      <c r="L89" t="str">
        <f>A20</f>
        <v>A12</v>
      </c>
      <c r="M89">
        <f>B20</f>
        <v>5842</v>
      </c>
      <c r="N89" s="8">
        <f t="shared" si="3"/>
        <v>1.4543686428468261</v>
      </c>
      <c r="O89">
        <f t="shared" si="4"/>
        <v>58.174745713873044</v>
      </c>
    </row>
    <row r="90" spans="1:15" x14ac:dyDescent="0.4">
      <c r="A90" t="s">
        <v>63</v>
      </c>
      <c r="B90">
        <v>2962</v>
      </c>
      <c r="K90" t="s">
        <v>66</v>
      </c>
      <c r="L90" t="str">
        <f>A32</f>
        <v>B12</v>
      </c>
      <c r="M90">
        <f>B32</f>
        <v>4784</v>
      </c>
      <c r="N90" s="8">
        <f t="shared" si="3"/>
        <v>0.93347425417656815</v>
      </c>
      <c r="O90">
        <f t="shared" si="4"/>
        <v>37.338970167062726</v>
      </c>
    </row>
    <row r="91" spans="1:15" x14ac:dyDescent="0.4">
      <c r="A91" t="s">
        <v>71</v>
      </c>
      <c r="B91">
        <v>8976</v>
      </c>
      <c r="K91" t="s">
        <v>67</v>
      </c>
      <c r="L91" t="str">
        <f>A44</f>
        <v>C12</v>
      </c>
      <c r="M91">
        <f>B44</f>
        <v>4424</v>
      </c>
      <c r="N91" s="8">
        <f t="shared" si="3"/>
        <v>0.7562323071810173</v>
      </c>
      <c r="O91">
        <f t="shared" si="4"/>
        <v>30.249292287240692</v>
      </c>
    </row>
    <row r="92" spans="1:15" x14ac:dyDescent="0.4">
      <c r="A92" t="s">
        <v>79</v>
      </c>
      <c r="B92">
        <v>3111</v>
      </c>
      <c r="K92" t="s">
        <v>68</v>
      </c>
      <c r="L92" t="str">
        <f>A56</f>
        <v>D12</v>
      </c>
      <c r="M92">
        <f>B56</f>
        <v>3796</v>
      </c>
      <c r="N92" s="8">
        <f t="shared" si="3"/>
        <v>0.44704357742211176</v>
      </c>
      <c r="O92">
        <f t="shared" si="4"/>
        <v>17.88174309688447</v>
      </c>
    </row>
    <row r="93" spans="1:15" x14ac:dyDescent="0.4">
      <c r="A93" t="s">
        <v>103</v>
      </c>
      <c r="B93">
        <v>2857</v>
      </c>
      <c r="K93" t="s">
        <v>69</v>
      </c>
      <c r="L93" t="str">
        <f>A68</f>
        <v>E12</v>
      </c>
      <c r="M93">
        <f>B68</f>
        <v>3828</v>
      </c>
      <c r="N93" s="8">
        <f t="shared" si="3"/>
        <v>0.4627984171550496</v>
      </c>
      <c r="O93">
        <f t="shared" si="4"/>
        <v>18.511936686201985</v>
      </c>
    </row>
    <row r="94" spans="1:15" x14ac:dyDescent="0.4">
      <c r="A94" t="s">
        <v>104</v>
      </c>
      <c r="B94">
        <v>11100</v>
      </c>
      <c r="K94" t="s">
        <v>70</v>
      </c>
      <c r="L94" t="str">
        <f>A80</f>
        <v>F12</v>
      </c>
      <c r="M94">
        <f>B80</f>
        <v>3526</v>
      </c>
      <c r="N94" s="8">
        <f t="shared" si="3"/>
        <v>0.31411211717544857</v>
      </c>
      <c r="O94">
        <f t="shared" si="4"/>
        <v>12.564484687017943</v>
      </c>
    </row>
    <row r="95" spans="1:15" x14ac:dyDescent="0.4">
      <c r="A95" t="s">
        <v>105</v>
      </c>
      <c r="B95">
        <v>40750</v>
      </c>
      <c r="K95" t="s">
        <v>71</v>
      </c>
      <c r="L95" t="str">
        <f>A92</f>
        <v>G12</v>
      </c>
      <c r="M95">
        <f>B92</f>
        <v>3111</v>
      </c>
      <c r="N95" s="8">
        <f t="shared" si="3"/>
        <v>0.1097915393889107</v>
      </c>
      <c r="O95">
        <f t="shared" si="4"/>
        <v>4.3916615755564283</v>
      </c>
    </row>
    <row r="96" spans="1:15" x14ac:dyDescent="0.4">
      <c r="A96" t="s">
        <v>16</v>
      </c>
      <c r="B96">
        <v>2843</v>
      </c>
      <c r="K96" t="s">
        <v>72</v>
      </c>
      <c r="L96" t="str">
        <f>A104</f>
        <v>H12</v>
      </c>
      <c r="M96">
        <f>B104</f>
        <v>3177</v>
      </c>
      <c r="N96" s="8">
        <f t="shared" si="3"/>
        <v>0.14228589633809505</v>
      </c>
      <c r="O96">
        <f t="shared" si="4"/>
        <v>5.6914358535238021</v>
      </c>
    </row>
    <row r="97" spans="1:2" x14ac:dyDescent="0.4">
      <c r="A97" t="s">
        <v>24</v>
      </c>
      <c r="B97">
        <v>2825</v>
      </c>
    </row>
    <row r="98" spans="1:2" x14ac:dyDescent="0.4">
      <c r="A98" t="s">
        <v>33</v>
      </c>
      <c r="B98">
        <v>3495</v>
      </c>
    </row>
    <row r="99" spans="1:2" x14ac:dyDescent="0.4">
      <c r="A99" t="s">
        <v>40</v>
      </c>
      <c r="B99">
        <v>3437</v>
      </c>
    </row>
    <row r="100" spans="1:2" x14ac:dyDescent="0.4">
      <c r="A100" t="s">
        <v>48</v>
      </c>
      <c r="B100">
        <v>27525</v>
      </c>
    </row>
    <row r="101" spans="1:2" x14ac:dyDescent="0.4">
      <c r="A101" t="s">
        <v>56</v>
      </c>
      <c r="B101">
        <v>12891</v>
      </c>
    </row>
    <row r="102" spans="1:2" x14ac:dyDescent="0.4">
      <c r="A102" t="s">
        <v>64</v>
      </c>
      <c r="B102">
        <v>3205</v>
      </c>
    </row>
    <row r="103" spans="1:2" x14ac:dyDescent="0.4">
      <c r="A103" t="s">
        <v>72</v>
      </c>
      <c r="B103">
        <v>4007</v>
      </c>
    </row>
    <row r="104" spans="1:2" x14ac:dyDescent="0.4">
      <c r="A104" t="s">
        <v>80</v>
      </c>
      <c r="B104">
        <v>3177</v>
      </c>
    </row>
  </sheetData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T104"/>
  <sheetViews>
    <sheetView workbookViewId="0">
      <selection activeCell="N9" sqref="N9:N96"/>
    </sheetView>
  </sheetViews>
  <sheetFormatPr defaultRowHeight="12.7" x14ac:dyDescent="0.4"/>
  <cols>
    <col min="11" max="11" width="24.41015625" customWidth="1"/>
    <col min="12" max="12" width="15.87890625" customWidth="1"/>
  </cols>
  <sheetData>
    <row r="1" spans="1:98" x14ac:dyDescent="0.4">
      <c r="B1" t="s">
        <v>120</v>
      </c>
      <c r="C1" t="s">
        <v>82</v>
      </c>
      <c r="D1" t="s">
        <v>83</v>
      </c>
      <c r="E1" t="s">
        <v>84</v>
      </c>
      <c r="F1" t="s">
        <v>9</v>
      </c>
      <c r="G1" t="s">
        <v>17</v>
      </c>
      <c r="H1" t="s">
        <v>25</v>
      </c>
      <c r="I1" t="s">
        <v>34</v>
      </c>
      <c r="J1" t="s">
        <v>41</v>
      </c>
      <c r="K1" t="s">
        <v>49</v>
      </c>
      <c r="L1" t="s">
        <v>57</v>
      </c>
      <c r="M1" t="s">
        <v>65</v>
      </c>
      <c r="N1" t="s">
        <v>73</v>
      </c>
      <c r="O1" t="s">
        <v>85</v>
      </c>
      <c r="P1" t="s">
        <v>86</v>
      </c>
      <c r="Q1" t="s">
        <v>87</v>
      </c>
      <c r="R1" t="s">
        <v>10</v>
      </c>
      <c r="S1" t="s">
        <v>18</v>
      </c>
      <c r="T1" t="s">
        <v>26</v>
      </c>
      <c r="U1" t="s">
        <v>35</v>
      </c>
      <c r="V1" t="s">
        <v>42</v>
      </c>
      <c r="W1" t="s">
        <v>50</v>
      </c>
      <c r="X1" t="s">
        <v>58</v>
      </c>
      <c r="Y1" t="s">
        <v>66</v>
      </c>
      <c r="Z1" t="s">
        <v>74</v>
      </c>
      <c r="AA1" t="s">
        <v>88</v>
      </c>
      <c r="AB1" t="s">
        <v>89</v>
      </c>
      <c r="AC1" t="s">
        <v>90</v>
      </c>
      <c r="AD1" t="s">
        <v>11</v>
      </c>
      <c r="AE1" t="s">
        <v>19</v>
      </c>
      <c r="AF1" t="s">
        <v>27</v>
      </c>
      <c r="AG1" t="s">
        <v>36</v>
      </c>
      <c r="AH1" t="s">
        <v>43</v>
      </c>
      <c r="AI1" t="s">
        <v>51</v>
      </c>
      <c r="AJ1" t="s">
        <v>59</v>
      </c>
      <c r="AK1" t="s">
        <v>67</v>
      </c>
      <c r="AL1" t="s">
        <v>75</v>
      </c>
      <c r="AM1" t="s">
        <v>91</v>
      </c>
      <c r="AN1" t="s">
        <v>92</v>
      </c>
      <c r="AO1" t="s">
        <v>93</v>
      </c>
      <c r="AP1" t="s">
        <v>12</v>
      </c>
      <c r="AQ1" t="s">
        <v>20</v>
      </c>
      <c r="AR1" t="s">
        <v>28</v>
      </c>
      <c r="AS1" t="s">
        <v>37</v>
      </c>
      <c r="AT1" t="s">
        <v>44</v>
      </c>
      <c r="AU1" t="s">
        <v>52</v>
      </c>
      <c r="AV1" t="s">
        <v>60</v>
      </c>
      <c r="AW1" t="s">
        <v>68</v>
      </c>
      <c r="AX1" t="s">
        <v>76</v>
      </c>
      <c r="AY1" t="s">
        <v>94</v>
      </c>
      <c r="AZ1" t="s">
        <v>95</v>
      </c>
      <c r="BA1" t="s">
        <v>96</v>
      </c>
      <c r="BB1" t="s">
        <v>13</v>
      </c>
      <c r="BC1" t="s">
        <v>21</v>
      </c>
      <c r="BD1" t="s">
        <v>29</v>
      </c>
      <c r="BE1" t="s">
        <v>38</v>
      </c>
      <c r="BF1" t="s">
        <v>45</v>
      </c>
      <c r="BG1" t="s">
        <v>53</v>
      </c>
      <c r="BH1" t="s">
        <v>61</v>
      </c>
      <c r="BI1" t="s">
        <v>69</v>
      </c>
      <c r="BJ1" t="s">
        <v>77</v>
      </c>
      <c r="BK1" t="s">
        <v>97</v>
      </c>
      <c r="BL1" t="s">
        <v>98</v>
      </c>
      <c r="BM1" t="s">
        <v>99</v>
      </c>
      <c r="BN1" t="s">
        <v>14</v>
      </c>
      <c r="BO1" t="s">
        <v>22</v>
      </c>
      <c r="BP1" t="s">
        <v>32</v>
      </c>
      <c r="BQ1" t="s">
        <v>30</v>
      </c>
      <c r="BR1" t="s">
        <v>46</v>
      </c>
      <c r="BS1" t="s">
        <v>54</v>
      </c>
      <c r="BT1" t="s">
        <v>62</v>
      </c>
      <c r="BU1" t="s">
        <v>70</v>
      </c>
      <c r="BV1" t="s">
        <v>78</v>
      </c>
      <c r="BW1" t="s">
        <v>100</v>
      </c>
      <c r="BX1" t="s">
        <v>101</v>
      </c>
      <c r="BY1" t="s">
        <v>102</v>
      </c>
      <c r="BZ1" t="s">
        <v>15</v>
      </c>
      <c r="CA1" t="s">
        <v>23</v>
      </c>
      <c r="CB1" t="s">
        <v>31</v>
      </c>
      <c r="CC1" t="s">
        <v>39</v>
      </c>
      <c r="CD1" t="s">
        <v>47</v>
      </c>
      <c r="CE1" t="s">
        <v>55</v>
      </c>
      <c r="CF1" t="s">
        <v>63</v>
      </c>
      <c r="CG1" t="s">
        <v>71</v>
      </c>
      <c r="CH1" t="s">
        <v>79</v>
      </c>
      <c r="CI1" t="s">
        <v>103</v>
      </c>
      <c r="CJ1" t="s">
        <v>104</v>
      </c>
      <c r="CK1" t="s">
        <v>105</v>
      </c>
      <c r="CL1" t="s">
        <v>16</v>
      </c>
      <c r="CM1" t="s">
        <v>24</v>
      </c>
      <c r="CN1" t="s">
        <v>33</v>
      </c>
      <c r="CO1" t="s">
        <v>40</v>
      </c>
      <c r="CP1" t="s">
        <v>48</v>
      </c>
      <c r="CQ1" t="s">
        <v>56</v>
      </c>
      <c r="CR1" t="s">
        <v>64</v>
      </c>
      <c r="CS1" t="s">
        <v>72</v>
      </c>
      <c r="CT1" t="s">
        <v>80</v>
      </c>
    </row>
    <row r="2" spans="1:98" x14ac:dyDescent="0.4">
      <c r="B2">
        <v>1</v>
      </c>
      <c r="C2">
        <v>63097</v>
      </c>
      <c r="D2">
        <v>2670</v>
      </c>
      <c r="E2">
        <v>4789</v>
      </c>
      <c r="F2">
        <v>3682</v>
      </c>
      <c r="G2">
        <v>60081</v>
      </c>
      <c r="H2">
        <v>44198</v>
      </c>
      <c r="I2">
        <v>2716</v>
      </c>
      <c r="J2">
        <v>2861</v>
      </c>
      <c r="K2">
        <v>3285</v>
      </c>
      <c r="L2">
        <v>3086</v>
      </c>
      <c r="M2">
        <v>8589</v>
      </c>
      <c r="N2">
        <v>5413</v>
      </c>
      <c r="O2">
        <v>31181</v>
      </c>
      <c r="P2">
        <v>2683</v>
      </c>
      <c r="Q2">
        <v>7456</v>
      </c>
      <c r="R2">
        <v>3341</v>
      </c>
      <c r="S2">
        <v>38411</v>
      </c>
      <c r="T2">
        <v>30978</v>
      </c>
      <c r="U2">
        <v>2683</v>
      </c>
      <c r="V2">
        <v>3157</v>
      </c>
      <c r="W2">
        <v>3450</v>
      </c>
      <c r="X2">
        <v>2883</v>
      </c>
      <c r="Y2">
        <v>14571</v>
      </c>
      <c r="Z2">
        <v>4415</v>
      </c>
      <c r="AA2">
        <v>16694</v>
      </c>
      <c r="AB2">
        <v>2712</v>
      </c>
      <c r="AC2">
        <v>9429</v>
      </c>
      <c r="AD2">
        <v>3186</v>
      </c>
      <c r="AE2">
        <v>10693</v>
      </c>
      <c r="AF2">
        <v>13513</v>
      </c>
      <c r="AG2">
        <v>2638</v>
      </c>
      <c r="AH2">
        <v>4159</v>
      </c>
      <c r="AI2">
        <v>3235</v>
      </c>
      <c r="AJ2">
        <v>2618</v>
      </c>
      <c r="AK2">
        <v>28456</v>
      </c>
      <c r="AL2">
        <v>4084</v>
      </c>
      <c r="AM2">
        <v>6001</v>
      </c>
      <c r="AN2">
        <v>2735</v>
      </c>
      <c r="AO2">
        <v>12780</v>
      </c>
      <c r="AP2">
        <v>2998</v>
      </c>
      <c r="AQ2">
        <v>4433</v>
      </c>
      <c r="AR2">
        <v>8227</v>
      </c>
      <c r="AS2">
        <v>2631</v>
      </c>
      <c r="AT2">
        <v>8102</v>
      </c>
      <c r="AU2">
        <v>3464</v>
      </c>
      <c r="AV2">
        <v>2651</v>
      </c>
      <c r="AW2">
        <v>50819</v>
      </c>
      <c r="AX2">
        <v>3488</v>
      </c>
      <c r="AY2">
        <v>3558</v>
      </c>
      <c r="AZ2">
        <v>2843</v>
      </c>
      <c r="BA2">
        <v>27499</v>
      </c>
      <c r="BB2">
        <v>2843</v>
      </c>
      <c r="BC2">
        <v>3107</v>
      </c>
      <c r="BD2">
        <v>5859</v>
      </c>
      <c r="BE2">
        <v>2849</v>
      </c>
      <c r="BF2">
        <v>31187</v>
      </c>
      <c r="BG2">
        <v>4125</v>
      </c>
      <c r="BH2">
        <v>2627</v>
      </c>
      <c r="BI2">
        <v>55492</v>
      </c>
      <c r="BJ2">
        <v>3535</v>
      </c>
      <c r="BK2">
        <v>2870</v>
      </c>
      <c r="BL2">
        <v>3265</v>
      </c>
      <c r="BM2">
        <v>47025</v>
      </c>
      <c r="BN2">
        <v>2811</v>
      </c>
      <c r="BO2">
        <v>2722</v>
      </c>
      <c r="BP2">
        <v>4458</v>
      </c>
      <c r="BQ2">
        <v>2943</v>
      </c>
      <c r="BR2">
        <v>56126</v>
      </c>
      <c r="BS2">
        <v>4762</v>
      </c>
      <c r="BT2">
        <v>2686</v>
      </c>
      <c r="BU2">
        <v>31457</v>
      </c>
      <c r="BV2">
        <v>3239</v>
      </c>
      <c r="BW2">
        <v>2651</v>
      </c>
      <c r="BX2">
        <v>4512</v>
      </c>
      <c r="BY2">
        <v>64695</v>
      </c>
      <c r="BZ2">
        <v>2602</v>
      </c>
      <c r="CA2">
        <v>2625</v>
      </c>
      <c r="CB2">
        <v>3546</v>
      </c>
      <c r="CC2">
        <v>3049</v>
      </c>
      <c r="CD2">
        <v>47290</v>
      </c>
      <c r="CE2">
        <v>7016</v>
      </c>
      <c r="CF2">
        <v>2733</v>
      </c>
      <c r="CG2">
        <v>8416</v>
      </c>
      <c r="CH2">
        <v>2869</v>
      </c>
      <c r="CI2">
        <v>2622</v>
      </c>
      <c r="CJ2">
        <v>10439</v>
      </c>
      <c r="CK2">
        <v>38275</v>
      </c>
      <c r="CL2">
        <v>2618</v>
      </c>
      <c r="CM2">
        <v>2599</v>
      </c>
      <c r="CN2">
        <v>3230</v>
      </c>
      <c r="CO2">
        <v>3160</v>
      </c>
      <c r="CP2">
        <v>25739</v>
      </c>
      <c r="CQ2">
        <v>12244</v>
      </c>
      <c r="CR2">
        <v>2955</v>
      </c>
      <c r="CS2">
        <v>3697</v>
      </c>
      <c r="CT2">
        <v>2918</v>
      </c>
    </row>
    <row r="7" spans="1:98" x14ac:dyDescent="0.4">
      <c r="N7" s="1" t="s">
        <v>109</v>
      </c>
    </row>
    <row r="8" spans="1:98" x14ac:dyDescent="0.4">
      <c r="A8" t="s">
        <v>120</v>
      </c>
      <c r="B8">
        <v>1</v>
      </c>
      <c r="G8" t="s">
        <v>0</v>
      </c>
      <c r="H8" t="s">
        <v>1</v>
      </c>
      <c r="I8" t="s">
        <v>2</v>
      </c>
      <c r="K8" t="s">
        <v>107</v>
      </c>
      <c r="L8" t="s">
        <v>1</v>
      </c>
      <c r="M8" t="s">
        <v>2</v>
      </c>
      <c r="N8" t="s">
        <v>3</v>
      </c>
      <c r="O8" t="s">
        <v>118</v>
      </c>
    </row>
    <row r="9" spans="1:98" x14ac:dyDescent="0.4">
      <c r="A9" t="s">
        <v>82</v>
      </c>
      <c r="B9">
        <v>63097</v>
      </c>
      <c r="G9">
        <f>'Plate 1'!G9</f>
        <v>30</v>
      </c>
      <c r="H9" t="str">
        <f t="shared" ref="H9:I9" si="0">A9</f>
        <v>A1</v>
      </c>
      <c r="I9">
        <f t="shared" si="0"/>
        <v>63097</v>
      </c>
      <c r="K9" t="s">
        <v>82</v>
      </c>
      <c r="L9" t="str">
        <f>A10</f>
        <v>A2</v>
      </c>
      <c r="M9">
        <f>B10</f>
        <v>2670</v>
      </c>
      <c r="N9" s="8">
        <f>(M9-I$15)/1986</f>
        <v>9.5669687814702916E-3</v>
      </c>
      <c r="O9">
        <f>N9*40</f>
        <v>0.38267875125881168</v>
      </c>
    </row>
    <row r="10" spans="1:98" x14ac:dyDescent="0.4">
      <c r="A10" t="s">
        <v>83</v>
      </c>
      <c r="B10">
        <v>2670</v>
      </c>
      <c r="G10">
        <f>'Plate 1'!G10</f>
        <v>15</v>
      </c>
      <c r="H10" t="str">
        <f>A21</f>
        <v>B1</v>
      </c>
      <c r="I10">
        <f>B21</f>
        <v>31181</v>
      </c>
      <c r="K10" t="s">
        <v>85</v>
      </c>
      <c r="L10" t="str">
        <f>A22</f>
        <v>B2</v>
      </c>
      <c r="M10">
        <f>B22</f>
        <v>2683</v>
      </c>
      <c r="N10" s="8">
        <f t="shared" ref="N10:N73" si="1">(M10-I$15)/1986</f>
        <v>1.6112789526686808E-2</v>
      </c>
      <c r="O10">
        <f t="shared" ref="O10:O73" si="2">N10*40</f>
        <v>0.64451158106747231</v>
      </c>
    </row>
    <row r="11" spans="1:98" x14ac:dyDescent="0.4">
      <c r="A11" t="s">
        <v>84</v>
      </c>
      <c r="B11">
        <v>4789</v>
      </c>
      <c r="G11">
        <f>'Plate 1'!G11</f>
        <v>7.5</v>
      </c>
      <c r="H11" t="str">
        <f>A33</f>
        <v>C1</v>
      </c>
      <c r="I11">
        <f>B33</f>
        <v>16694</v>
      </c>
      <c r="K11" t="s">
        <v>88</v>
      </c>
      <c r="L11" t="str">
        <f>A34</f>
        <v>C2</v>
      </c>
      <c r="M11">
        <f>B34</f>
        <v>2712</v>
      </c>
      <c r="N11" s="8">
        <f t="shared" si="1"/>
        <v>3.0715005035246726E-2</v>
      </c>
      <c r="O11">
        <f t="shared" si="2"/>
        <v>1.2286002014098689</v>
      </c>
    </row>
    <row r="12" spans="1:98" x14ac:dyDescent="0.4">
      <c r="A12" t="s">
        <v>9</v>
      </c>
      <c r="B12">
        <v>3682</v>
      </c>
      <c r="G12">
        <f>'Plate 1'!G12</f>
        <v>1.875</v>
      </c>
      <c r="H12" t="str">
        <f>A45</f>
        <v>D1</v>
      </c>
      <c r="I12">
        <f>B45</f>
        <v>6001</v>
      </c>
      <c r="K12" t="s">
        <v>91</v>
      </c>
      <c r="L12" t="str">
        <f>A46</f>
        <v>D2</v>
      </c>
      <c r="M12">
        <f>B46</f>
        <v>2735</v>
      </c>
      <c r="N12" s="8">
        <f t="shared" si="1"/>
        <v>4.2296072507552872E-2</v>
      </c>
      <c r="O12">
        <f t="shared" si="2"/>
        <v>1.6918429003021149</v>
      </c>
    </row>
    <row r="13" spans="1:98" x14ac:dyDescent="0.4">
      <c r="A13" t="s">
        <v>17</v>
      </c>
      <c r="B13">
        <v>60081</v>
      </c>
      <c r="G13">
        <f>'Plate 1'!G13</f>
        <v>0.46875</v>
      </c>
      <c r="H13" t="str">
        <f>A57</f>
        <v>E1</v>
      </c>
      <c r="I13">
        <f>B57</f>
        <v>3558</v>
      </c>
      <c r="K13" t="s">
        <v>94</v>
      </c>
      <c r="L13" t="str">
        <f>A58</f>
        <v>E2</v>
      </c>
      <c r="M13">
        <f>B58</f>
        <v>2843</v>
      </c>
      <c r="N13" s="8">
        <f t="shared" si="1"/>
        <v>9.6676737160120846E-2</v>
      </c>
      <c r="O13">
        <f t="shared" si="2"/>
        <v>3.8670694864048336</v>
      </c>
    </row>
    <row r="14" spans="1:98" x14ac:dyDescent="0.4">
      <c r="A14" t="s">
        <v>25</v>
      </c>
      <c r="B14">
        <v>44198</v>
      </c>
      <c r="G14">
        <f>'Plate 1'!G14</f>
        <v>0.1171875</v>
      </c>
      <c r="H14" t="str">
        <f>A69</f>
        <v>F1</v>
      </c>
      <c r="I14">
        <f>B69</f>
        <v>2870</v>
      </c>
      <c r="K14" t="s">
        <v>97</v>
      </c>
      <c r="L14" t="str">
        <f>A70</f>
        <v>F2</v>
      </c>
      <c r="M14">
        <f>B70</f>
        <v>3265</v>
      </c>
      <c r="N14" s="8">
        <f t="shared" si="1"/>
        <v>0.30916414904330314</v>
      </c>
      <c r="O14">
        <f t="shared" si="2"/>
        <v>12.366565961732125</v>
      </c>
    </row>
    <row r="15" spans="1:98" x14ac:dyDescent="0.4">
      <c r="A15" t="s">
        <v>34</v>
      </c>
      <c r="B15">
        <v>2716</v>
      </c>
      <c r="G15">
        <f>'Plate 1'!G15</f>
        <v>0</v>
      </c>
      <c r="H15" t="str">
        <f>A81</f>
        <v>G1</v>
      </c>
      <c r="I15">
        <f>B81</f>
        <v>2651</v>
      </c>
      <c r="K15" t="s">
        <v>100</v>
      </c>
      <c r="L15" t="str">
        <f>A82</f>
        <v>G2</v>
      </c>
      <c r="M15">
        <f>B82</f>
        <v>4512</v>
      </c>
      <c r="N15" s="8">
        <f t="shared" si="1"/>
        <v>0.93705941591137965</v>
      </c>
      <c r="O15">
        <f t="shared" si="2"/>
        <v>37.482376636455186</v>
      </c>
    </row>
    <row r="16" spans="1:98" x14ac:dyDescent="0.4">
      <c r="A16" t="s">
        <v>41</v>
      </c>
      <c r="B16">
        <v>2861</v>
      </c>
      <c r="H16" t="s">
        <v>119</v>
      </c>
      <c r="I16">
        <f>SLOPE(I10:I15, G10:G15)</f>
        <v>1900.4072622522078</v>
      </c>
      <c r="K16" t="s">
        <v>103</v>
      </c>
      <c r="L16" t="str">
        <f>A94</f>
        <v>H2</v>
      </c>
      <c r="M16">
        <f>B94</f>
        <v>10439</v>
      </c>
      <c r="N16" s="8">
        <f t="shared" si="1"/>
        <v>3.9214501510574018</v>
      </c>
      <c r="O16">
        <f t="shared" si="2"/>
        <v>156.85800604229607</v>
      </c>
    </row>
    <row r="17" spans="1:15" x14ac:dyDescent="0.4">
      <c r="A17" t="s">
        <v>49</v>
      </c>
      <c r="B17">
        <v>3285</v>
      </c>
      <c r="K17" t="s">
        <v>104</v>
      </c>
      <c r="L17" t="str">
        <f>A95</f>
        <v>H3</v>
      </c>
      <c r="M17">
        <f>B95</f>
        <v>38275</v>
      </c>
      <c r="N17" s="8">
        <f t="shared" si="1"/>
        <v>17.937562940584087</v>
      </c>
      <c r="O17">
        <f t="shared" si="2"/>
        <v>717.50251762336347</v>
      </c>
    </row>
    <row r="18" spans="1:15" x14ac:dyDescent="0.4">
      <c r="A18" t="s">
        <v>57</v>
      </c>
      <c r="B18">
        <v>3086</v>
      </c>
      <c r="K18" t="s">
        <v>101</v>
      </c>
      <c r="L18" t="str">
        <f>A83</f>
        <v>G3</v>
      </c>
      <c r="M18">
        <f>B83</f>
        <v>64695</v>
      </c>
      <c r="N18" s="8">
        <f t="shared" si="1"/>
        <v>31.240684793554884</v>
      </c>
      <c r="O18">
        <f t="shared" si="2"/>
        <v>1249.6273917421954</v>
      </c>
    </row>
    <row r="19" spans="1:15" x14ac:dyDescent="0.4">
      <c r="A19" t="s">
        <v>65</v>
      </c>
      <c r="B19">
        <v>8589</v>
      </c>
      <c r="K19" t="s">
        <v>98</v>
      </c>
      <c r="L19" t="str">
        <f>A71</f>
        <v>F3</v>
      </c>
      <c r="M19">
        <f>B71</f>
        <v>47025</v>
      </c>
      <c r="N19" s="8">
        <f t="shared" si="1"/>
        <v>22.343403826787512</v>
      </c>
      <c r="O19">
        <f t="shared" si="2"/>
        <v>893.73615307150044</v>
      </c>
    </row>
    <row r="20" spans="1:15" x14ac:dyDescent="0.4">
      <c r="A20" t="s">
        <v>73</v>
      </c>
      <c r="B20">
        <v>5413</v>
      </c>
      <c r="K20" t="s">
        <v>95</v>
      </c>
      <c r="L20" t="str">
        <f>A59</f>
        <v>E3</v>
      </c>
      <c r="M20">
        <f>B59</f>
        <v>27499</v>
      </c>
      <c r="N20" s="8">
        <f t="shared" si="1"/>
        <v>12.511581067472306</v>
      </c>
      <c r="O20">
        <f t="shared" si="2"/>
        <v>500.46324269889226</v>
      </c>
    </row>
    <row r="21" spans="1:15" x14ac:dyDescent="0.4">
      <c r="A21" t="s">
        <v>85</v>
      </c>
      <c r="B21">
        <v>31181</v>
      </c>
      <c r="K21" t="s">
        <v>92</v>
      </c>
      <c r="L21" t="str">
        <f>A47</f>
        <v>D3</v>
      </c>
      <c r="M21">
        <f>B47</f>
        <v>12780</v>
      </c>
      <c r="N21" s="8">
        <f t="shared" si="1"/>
        <v>5.1002014098690838</v>
      </c>
      <c r="O21">
        <f t="shared" si="2"/>
        <v>204.00805639476334</v>
      </c>
    </row>
    <row r="22" spans="1:15" x14ac:dyDescent="0.4">
      <c r="A22" t="s">
        <v>86</v>
      </c>
      <c r="B22">
        <v>2683</v>
      </c>
      <c r="K22" t="s">
        <v>89</v>
      </c>
      <c r="L22" t="str">
        <f>A35</f>
        <v>C3</v>
      </c>
      <c r="M22">
        <f>B35</f>
        <v>9429</v>
      </c>
      <c r="N22" s="8">
        <f t="shared" si="1"/>
        <v>3.4128902316213496</v>
      </c>
      <c r="O22">
        <f t="shared" si="2"/>
        <v>136.51560926485399</v>
      </c>
    </row>
    <row r="23" spans="1:15" x14ac:dyDescent="0.4">
      <c r="A23" t="s">
        <v>87</v>
      </c>
      <c r="B23">
        <v>7456</v>
      </c>
      <c r="K23" t="s">
        <v>86</v>
      </c>
      <c r="L23" t="str">
        <f>A23</f>
        <v>B3</v>
      </c>
      <c r="M23">
        <f>B23</f>
        <v>7456</v>
      </c>
      <c r="N23" s="8">
        <f t="shared" si="1"/>
        <v>2.4194360523665659</v>
      </c>
      <c r="O23">
        <f t="shared" si="2"/>
        <v>96.777442094662632</v>
      </c>
    </row>
    <row r="24" spans="1:15" x14ac:dyDescent="0.4">
      <c r="A24" t="s">
        <v>10</v>
      </c>
      <c r="B24">
        <v>3341</v>
      </c>
      <c r="K24" t="s">
        <v>83</v>
      </c>
      <c r="L24" t="str">
        <f>A11</f>
        <v>A3</v>
      </c>
      <c r="M24">
        <f>B11</f>
        <v>4789</v>
      </c>
      <c r="N24" s="8">
        <f t="shared" si="1"/>
        <v>1.0765357502517623</v>
      </c>
      <c r="O24">
        <f t="shared" si="2"/>
        <v>43.061430010070495</v>
      </c>
    </row>
    <row r="25" spans="1:15" x14ac:dyDescent="0.4">
      <c r="A25" t="s">
        <v>18</v>
      </c>
      <c r="B25">
        <v>38411</v>
      </c>
      <c r="K25" t="s">
        <v>84</v>
      </c>
      <c r="L25" t="str">
        <f>A12</f>
        <v>A4</v>
      </c>
      <c r="M25">
        <f>B12</f>
        <v>3682</v>
      </c>
      <c r="N25" s="8">
        <f t="shared" si="1"/>
        <v>0.51913393756294057</v>
      </c>
      <c r="O25">
        <f t="shared" si="2"/>
        <v>20.765357502517624</v>
      </c>
    </row>
    <row r="26" spans="1:15" x14ac:dyDescent="0.4">
      <c r="A26" t="s">
        <v>26</v>
      </c>
      <c r="B26">
        <v>30978</v>
      </c>
      <c r="K26" t="s">
        <v>87</v>
      </c>
      <c r="L26" t="str">
        <f>A24</f>
        <v>B4</v>
      </c>
      <c r="M26">
        <f>B24</f>
        <v>3341</v>
      </c>
      <c r="N26" s="8">
        <f t="shared" si="1"/>
        <v>0.34743202416918428</v>
      </c>
      <c r="O26">
        <f t="shared" si="2"/>
        <v>13.897280966767372</v>
      </c>
    </row>
    <row r="27" spans="1:15" x14ac:dyDescent="0.4">
      <c r="A27" t="s">
        <v>35</v>
      </c>
      <c r="B27">
        <v>2683</v>
      </c>
      <c r="K27" t="s">
        <v>90</v>
      </c>
      <c r="L27" t="str">
        <f>A36</f>
        <v>C4</v>
      </c>
      <c r="M27">
        <f>B36</f>
        <v>3186</v>
      </c>
      <c r="N27" s="8">
        <f t="shared" si="1"/>
        <v>0.26938569989929506</v>
      </c>
      <c r="O27">
        <f t="shared" si="2"/>
        <v>10.775427995971803</v>
      </c>
    </row>
    <row r="28" spans="1:15" x14ac:dyDescent="0.4">
      <c r="A28" t="s">
        <v>42</v>
      </c>
      <c r="B28">
        <v>3157</v>
      </c>
      <c r="K28" t="s">
        <v>93</v>
      </c>
      <c r="L28" t="str">
        <f>A48</f>
        <v>D4</v>
      </c>
      <c r="M28">
        <f>B48</f>
        <v>2998</v>
      </c>
      <c r="N28" s="8">
        <f t="shared" si="1"/>
        <v>0.17472306143001007</v>
      </c>
      <c r="O28">
        <f t="shared" si="2"/>
        <v>6.9889224572004025</v>
      </c>
    </row>
    <row r="29" spans="1:15" x14ac:dyDescent="0.4">
      <c r="A29" t="s">
        <v>50</v>
      </c>
      <c r="B29">
        <v>3450</v>
      </c>
      <c r="K29" t="s">
        <v>96</v>
      </c>
      <c r="L29" t="str">
        <f>A60</f>
        <v>E4</v>
      </c>
      <c r="M29">
        <f>B60</f>
        <v>2843</v>
      </c>
      <c r="N29" s="8">
        <f t="shared" si="1"/>
        <v>9.6676737160120846E-2</v>
      </c>
      <c r="O29">
        <f t="shared" si="2"/>
        <v>3.8670694864048336</v>
      </c>
    </row>
    <row r="30" spans="1:15" x14ac:dyDescent="0.4">
      <c r="A30" t="s">
        <v>58</v>
      </c>
      <c r="B30">
        <v>2883</v>
      </c>
      <c r="K30" t="s">
        <v>99</v>
      </c>
      <c r="L30" t="str">
        <f>A72</f>
        <v>F4</v>
      </c>
      <c r="M30">
        <f>B72</f>
        <v>2811</v>
      </c>
      <c r="N30" s="8">
        <f t="shared" si="1"/>
        <v>8.0563947633434038E-2</v>
      </c>
      <c r="O30">
        <f t="shared" si="2"/>
        <v>3.2225579053373616</v>
      </c>
    </row>
    <row r="31" spans="1:15" x14ac:dyDescent="0.4">
      <c r="A31" t="s">
        <v>66</v>
      </c>
      <c r="B31">
        <v>14571</v>
      </c>
      <c r="K31" t="s">
        <v>102</v>
      </c>
      <c r="L31" t="str">
        <f>A84</f>
        <v>G4</v>
      </c>
      <c r="M31">
        <f>B84</f>
        <v>2602</v>
      </c>
      <c r="N31" s="8">
        <f t="shared" si="1"/>
        <v>-2.4672708962739175E-2</v>
      </c>
      <c r="O31">
        <f t="shared" si="2"/>
        <v>-0.98690835850956704</v>
      </c>
    </row>
    <row r="32" spans="1:15" x14ac:dyDescent="0.4">
      <c r="A32" t="s">
        <v>74</v>
      </c>
      <c r="B32">
        <v>4415</v>
      </c>
      <c r="K32" t="s">
        <v>105</v>
      </c>
      <c r="L32" t="str">
        <f>A96</f>
        <v>H4</v>
      </c>
      <c r="M32">
        <f>B96</f>
        <v>2618</v>
      </c>
      <c r="N32" s="8">
        <f t="shared" si="1"/>
        <v>-1.6616314199395771E-2</v>
      </c>
      <c r="O32">
        <f t="shared" si="2"/>
        <v>-0.66465256797583083</v>
      </c>
    </row>
    <row r="33" spans="1:15" x14ac:dyDescent="0.4">
      <c r="A33" t="s">
        <v>88</v>
      </c>
      <c r="B33">
        <v>16694</v>
      </c>
      <c r="K33" t="s">
        <v>16</v>
      </c>
      <c r="L33" t="str">
        <f>A97</f>
        <v>H5</v>
      </c>
      <c r="M33">
        <f>B97</f>
        <v>2599</v>
      </c>
      <c r="N33" s="8">
        <f t="shared" si="1"/>
        <v>-2.6183282980866064E-2</v>
      </c>
      <c r="O33">
        <f t="shared" si="2"/>
        <v>-1.0473313192346425</v>
      </c>
    </row>
    <row r="34" spans="1:15" x14ac:dyDescent="0.4">
      <c r="A34" t="s">
        <v>89</v>
      </c>
      <c r="B34">
        <v>2712</v>
      </c>
      <c r="K34" t="s">
        <v>15</v>
      </c>
      <c r="L34" t="str">
        <f>A85</f>
        <v>G5</v>
      </c>
      <c r="M34">
        <f>B85</f>
        <v>2625</v>
      </c>
      <c r="N34" s="8">
        <f t="shared" si="1"/>
        <v>-1.3091641490433032E-2</v>
      </c>
      <c r="O34">
        <f t="shared" si="2"/>
        <v>-0.52366565961732126</v>
      </c>
    </row>
    <row r="35" spans="1:15" x14ac:dyDescent="0.4">
      <c r="A35" t="s">
        <v>90</v>
      </c>
      <c r="B35">
        <v>9429</v>
      </c>
      <c r="K35" t="s">
        <v>14</v>
      </c>
      <c r="L35" t="str">
        <f>A73</f>
        <v>F5</v>
      </c>
      <c r="M35">
        <f>B73</f>
        <v>2722</v>
      </c>
      <c r="N35" s="8">
        <f t="shared" si="1"/>
        <v>3.5750251762336357E-2</v>
      </c>
      <c r="O35">
        <f t="shared" si="2"/>
        <v>1.4300100704934544</v>
      </c>
    </row>
    <row r="36" spans="1:15" x14ac:dyDescent="0.4">
      <c r="A36" t="s">
        <v>11</v>
      </c>
      <c r="B36">
        <v>3186</v>
      </c>
      <c r="K36" t="s">
        <v>13</v>
      </c>
      <c r="L36" t="str">
        <f>A61</f>
        <v>E5</v>
      </c>
      <c r="M36">
        <f>B61</f>
        <v>3107</v>
      </c>
      <c r="N36" s="8">
        <f t="shared" si="1"/>
        <v>0.22960725075528701</v>
      </c>
      <c r="O36">
        <f t="shared" si="2"/>
        <v>9.1842900302114803</v>
      </c>
    </row>
    <row r="37" spans="1:15" x14ac:dyDescent="0.4">
      <c r="A37" t="s">
        <v>19</v>
      </c>
      <c r="B37">
        <v>10693</v>
      </c>
      <c r="K37" t="s">
        <v>12</v>
      </c>
      <c r="L37" t="str">
        <f>A49</f>
        <v>D5</v>
      </c>
      <c r="M37">
        <f>B49</f>
        <v>4433</v>
      </c>
      <c r="N37" s="8">
        <f t="shared" si="1"/>
        <v>0.89728096676737157</v>
      </c>
      <c r="O37">
        <f t="shared" si="2"/>
        <v>35.891238670694861</v>
      </c>
    </row>
    <row r="38" spans="1:15" x14ac:dyDescent="0.4">
      <c r="A38" t="s">
        <v>27</v>
      </c>
      <c r="B38">
        <v>13513</v>
      </c>
      <c r="K38" t="s">
        <v>11</v>
      </c>
      <c r="L38" t="str">
        <f>A37</f>
        <v>C5</v>
      </c>
      <c r="M38">
        <f>B37</f>
        <v>10693</v>
      </c>
      <c r="N38" s="8">
        <f t="shared" si="1"/>
        <v>4.049345417925478</v>
      </c>
      <c r="O38">
        <f t="shared" si="2"/>
        <v>161.97381671701913</v>
      </c>
    </row>
    <row r="39" spans="1:15" x14ac:dyDescent="0.4">
      <c r="A39" t="s">
        <v>36</v>
      </c>
      <c r="B39">
        <v>2638</v>
      </c>
      <c r="K39" t="s">
        <v>10</v>
      </c>
      <c r="L39" t="str">
        <f>A25</f>
        <v>B5</v>
      </c>
      <c r="M39">
        <f>B25</f>
        <v>38411</v>
      </c>
      <c r="N39" s="8">
        <f t="shared" si="1"/>
        <v>18.006042296072508</v>
      </c>
      <c r="O39">
        <f t="shared" si="2"/>
        <v>720.24169184290031</v>
      </c>
    </row>
    <row r="40" spans="1:15" x14ac:dyDescent="0.4">
      <c r="A40" t="s">
        <v>43</v>
      </c>
      <c r="B40">
        <v>4159</v>
      </c>
      <c r="K40" t="s">
        <v>9</v>
      </c>
      <c r="L40" t="str">
        <f>A13</f>
        <v>A5</v>
      </c>
      <c r="M40">
        <f>B13</f>
        <v>60081</v>
      </c>
      <c r="N40" s="8">
        <f t="shared" si="1"/>
        <v>28.917421953675731</v>
      </c>
      <c r="O40">
        <f t="shared" si="2"/>
        <v>1156.6968781470293</v>
      </c>
    </row>
    <row r="41" spans="1:15" x14ac:dyDescent="0.4">
      <c r="A41" t="s">
        <v>51</v>
      </c>
      <c r="B41">
        <v>3235</v>
      </c>
      <c r="K41" t="s">
        <v>17</v>
      </c>
      <c r="L41" t="str">
        <f>A14</f>
        <v>A6</v>
      </c>
      <c r="M41">
        <f>B14</f>
        <v>44198</v>
      </c>
      <c r="N41" s="8">
        <f t="shared" si="1"/>
        <v>20.919939577039276</v>
      </c>
      <c r="O41">
        <f t="shared" si="2"/>
        <v>836.79758308157102</v>
      </c>
    </row>
    <row r="42" spans="1:15" x14ac:dyDescent="0.4">
      <c r="A42" t="s">
        <v>59</v>
      </c>
      <c r="B42">
        <v>2618</v>
      </c>
      <c r="K42" t="s">
        <v>18</v>
      </c>
      <c r="L42" t="str">
        <f>A26</f>
        <v>B6</v>
      </c>
      <c r="M42">
        <f>B26</f>
        <v>30978</v>
      </c>
      <c r="N42" s="8">
        <f t="shared" si="1"/>
        <v>14.263343403826788</v>
      </c>
      <c r="O42">
        <f t="shared" si="2"/>
        <v>570.53373615307146</v>
      </c>
    </row>
    <row r="43" spans="1:15" x14ac:dyDescent="0.4">
      <c r="A43" t="s">
        <v>67</v>
      </c>
      <c r="B43">
        <v>28456</v>
      </c>
      <c r="K43" t="s">
        <v>19</v>
      </c>
      <c r="L43" t="str">
        <f>A38</f>
        <v>C6</v>
      </c>
      <c r="M43">
        <f>B38</f>
        <v>13513</v>
      </c>
      <c r="N43" s="8">
        <f t="shared" si="1"/>
        <v>5.4692849949647533</v>
      </c>
      <c r="O43">
        <f t="shared" si="2"/>
        <v>218.77139979859012</v>
      </c>
    </row>
    <row r="44" spans="1:15" x14ac:dyDescent="0.4">
      <c r="A44" t="s">
        <v>75</v>
      </c>
      <c r="B44">
        <v>4084</v>
      </c>
      <c r="K44" t="s">
        <v>20</v>
      </c>
      <c r="L44" t="str">
        <f>A50</f>
        <v>D6</v>
      </c>
      <c r="M44">
        <f>B50</f>
        <v>8227</v>
      </c>
      <c r="N44" s="8">
        <f t="shared" si="1"/>
        <v>2.8076535750251761</v>
      </c>
      <c r="O44">
        <f t="shared" si="2"/>
        <v>112.30614300100704</v>
      </c>
    </row>
    <row r="45" spans="1:15" x14ac:dyDescent="0.4">
      <c r="A45" t="s">
        <v>91</v>
      </c>
      <c r="B45">
        <v>6001</v>
      </c>
      <c r="K45" t="s">
        <v>21</v>
      </c>
      <c r="L45" t="str">
        <f>A62</f>
        <v>E6</v>
      </c>
      <c r="M45">
        <f>B62</f>
        <v>5859</v>
      </c>
      <c r="N45" s="8">
        <f t="shared" si="1"/>
        <v>1.6153071500503524</v>
      </c>
      <c r="O45">
        <f t="shared" si="2"/>
        <v>64.612286002014102</v>
      </c>
    </row>
    <row r="46" spans="1:15" x14ac:dyDescent="0.4">
      <c r="A46" t="s">
        <v>92</v>
      </c>
      <c r="B46">
        <v>2735</v>
      </c>
      <c r="K46" t="s">
        <v>22</v>
      </c>
      <c r="L46" t="str">
        <f>A74</f>
        <v>F6</v>
      </c>
      <c r="M46">
        <f>B74</f>
        <v>4458</v>
      </c>
      <c r="N46" s="8">
        <f t="shared" si="1"/>
        <v>0.90986908358509566</v>
      </c>
      <c r="O46">
        <f t="shared" si="2"/>
        <v>36.394763343403824</v>
      </c>
    </row>
    <row r="47" spans="1:15" x14ac:dyDescent="0.4">
      <c r="A47" t="s">
        <v>93</v>
      </c>
      <c r="B47">
        <v>12780</v>
      </c>
      <c r="K47" t="s">
        <v>23</v>
      </c>
      <c r="L47" t="str">
        <f>A86</f>
        <v>G6</v>
      </c>
      <c r="M47">
        <f>B86</f>
        <v>3546</v>
      </c>
      <c r="N47" s="8">
        <f t="shared" si="1"/>
        <v>0.45065458207452164</v>
      </c>
      <c r="O47">
        <f t="shared" si="2"/>
        <v>18.026183282980867</v>
      </c>
    </row>
    <row r="48" spans="1:15" x14ac:dyDescent="0.4">
      <c r="A48" t="s">
        <v>12</v>
      </c>
      <c r="B48">
        <v>2998</v>
      </c>
      <c r="K48" t="s">
        <v>24</v>
      </c>
      <c r="L48" t="str">
        <f>A98</f>
        <v>H6</v>
      </c>
      <c r="M48">
        <f>B98</f>
        <v>3230</v>
      </c>
      <c r="N48" s="8">
        <f t="shared" si="1"/>
        <v>0.29154078549848944</v>
      </c>
      <c r="O48">
        <f t="shared" si="2"/>
        <v>11.661631419939578</v>
      </c>
    </row>
    <row r="49" spans="1:15" x14ac:dyDescent="0.4">
      <c r="A49" t="s">
        <v>20</v>
      </c>
      <c r="B49">
        <v>4433</v>
      </c>
      <c r="K49" t="s">
        <v>33</v>
      </c>
      <c r="L49" t="str">
        <f>A99</f>
        <v>H7</v>
      </c>
      <c r="M49">
        <f>B99</f>
        <v>3160</v>
      </c>
      <c r="N49" s="8">
        <f t="shared" si="1"/>
        <v>0.25629405840886205</v>
      </c>
      <c r="O49">
        <f t="shared" si="2"/>
        <v>10.251762336354481</v>
      </c>
    </row>
    <row r="50" spans="1:15" x14ac:dyDescent="0.4">
      <c r="A50" t="s">
        <v>28</v>
      </c>
      <c r="B50">
        <v>8227</v>
      </c>
      <c r="K50" t="s">
        <v>31</v>
      </c>
      <c r="L50" t="str">
        <f>A87</f>
        <v>G7</v>
      </c>
      <c r="M50">
        <f>B87</f>
        <v>3049</v>
      </c>
      <c r="N50" s="8">
        <f t="shared" si="1"/>
        <v>0.20040281973816718</v>
      </c>
      <c r="O50">
        <f t="shared" si="2"/>
        <v>8.0161127895266873</v>
      </c>
    </row>
    <row r="51" spans="1:15" x14ac:dyDescent="0.4">
      <c r="A51" t="s">
        <v>37</v>
      </c>
      <c r="B51">
        <v>2631</v>
      </c>
      <c r="K51" t="s">
        <v>32</v>
      </c>
      <c r="L51" t="str">
        <f>A75</f>
        <v>F7</v>
      </c>
      <c r="M51">
        <f>B75</f>
        <v>2943</v>
      </c>
      <c r="N51" s="8">
        <f t="shared" si="1"/>
        <v>0.14702920443101711</v>
      </c>
      <c r="O51">
        <f t="shared" si="2"/>
        <v>5.8811681772406841</v>
      </c>
    </row>
    <row r="52" spans="1:15" x14ac:dyDescent="0.4">
      <c r="A52" t="s">
        <v>44</v>
      </c>
      <c r="B52">
        <v>8102</v>
      </c>
      <c r="K52" t="s">
        <v>29</v>
      </c>
      <c r="L52" t="str">
        <f>A63</f>
        <v>E7</v>
      </c>
      <c r="M52">
        <f>B63</f>
        <v>2849</v>
      </c>
      <c r="N52" s="8">
        <f t="shared" si="1"/>
        <v>9.9697885196374625E-2</v>
      </c>
      <c r="O52">
        <f t="shared" si="2"/>
        <v>3.987915407854985</v>
      </c>
    </row>
    <row r="53" spans="1:15" x14ac:dyDescent="0.4">
      <c r="A53" t="s">
        <v>52</v>
      </c>
      <c r="B53">
        <v>3464</v>
      </c>
      <c r="K53" t="s">
        <v>28</v>
      </c>
      <c r="L53" t="str">
        <f>A51</f>
        <v>D7</v>
      </c>
      <c r="M53">
        <f>B51</f>
        <v>2631</v>
      </c>
      <c r="N53" s="8">
        <f t="shared" si="1"/>
        <v>-1.0070493454179255E-2</v>
      </c>
      <c r="O53">
        <f t="shared" si="2"/>
        <v>-0.4028197381671702</v>
      </c>
    </row>
    <row r="54" spans="1:15" x14ac:dyDescent="0.4">
      <c r="A54" t="s">
        <v>60</v>
      </c>
      <c r="B54">
        <v>2651</v>
      </c>
      <c r="K54" t="s">
        <v>27</v>
      </c>
      <c r="L54" t="str">
        <f>A39</f>
        <v>C7</v>
      </c>
      <c r="M54">
        <f>B39</f>
        <v>2638</v>
      </c>
      <c r="N54" s="8">
        <f t="shared" si="1"/>
        <v>-6.545820745216516E-3</v>
      </c>
      <c r="O54">
        <f t="shared" si="2"/>
        <v>-0.26183282980866063</v>
      </c>
    </row>
    <row r="55" spans="1:15" x14ac:dyDescent="0.4">
      <c r="A55" t="s">
        <v>68</v>
      </c>
      <c r="B55">
        <v>50819</v>
      </c>
      <c r="K55" t="s">
        <v>26</v>
      </c>
      <c r="L55" t="str">
        <f>A27</f>
        <v>B7</v>
      </c>
      <c r="M55">
        <f>B27</f>
        <v>2683</v>
      </c>
      <c r="N55" s="8">
        <f t="shared" si="1"/>
        <v>1.6112789526686808E-2</v>
      </c>
      <c r="O55">
        <f t="shared" si="2"/>
        <v>0.64451158106747231</v>
      </c>
    </row>
    <row r="56" spans="1:15" x14ac:dyDescent="0.4">
      <c r="A56" t="s">
        <v>76</v>
      </c>
      <c r="B56">
        <v>3488</v>
      </c>
      <c r="K56" t="s">
        <v>25</v>
      </c>
      <c r="L56" t="str">
        <f>A15</f>
        <v>A7</v>
      </c>
      <c r="M56">
        <f>B15</f>
        <v>2716</v>
      </c>
      <c r="N56" s="8">
        <f t="shared" si="1"/>
        <v>3.2729103726082578E-2</v>
      </c>
      <c r="O56">
        <f t="shared" si="2"/>
        <v>1.309164149043303</v>
      </c>
    </row>
    <row r="57" spans="1:15" x14ac:dyDescent="0.4">
      <c r="A57" t="s">
        <v>94</v>
      </c>
      <c r="B57">
        <v>3558</v>
      </c>
      <c r="K57" t="s">
        <v>34</v>
      </c>
      <c r="L57" t="str">
        <f>A16</f>
        <v>A8</v>
      </c>
      <c r="M57">
        <f>B16</f>
        <v>2861</v>
      </c>
      <c r="N57" s="8">
        <f t="shared" si="1"/>
        <v>0.10574018126888217</v>
      </c>
      <c r="O57">
        <f t="shared" si="2"/>
        <v>4.2296072507552864</v>
      </c>
    </row>
    <row r="58" spans="1:15" x14ac:dyDescent="0.4">
      <c r="A58" t="s">
        <v>95</v>
      </c>
      <c r="B58">
        <v>2843</v>
      </c>
      <c r="K58" t="s">
        <v>35</v>
      </c>
      <c r="L58" t="str">
        <f>A28</f>
        <v>B8</v>
      </c>
      <c r="M58">
        <f>B28</f>
        <v>3157</v>
      </c>
      <c r="N58" s="8">
        <f t="shared" si="1"/>
        <v>0.25478348439073517</v>
      </c>
      <c r="O58">
        <f t="shared" si="2"/>
        <v>10.191339375629408</v>
      </c>
    </row>
    <row r="59" spans="1:15" x14ac:dyDescent="0.4">
      <c r="A59" t="s">
        <v>96</v>
      </c>
      <c r="B59">
        <v>27499</v>
      </c>
      <c r="K59" t="s">
        <v>36</v>
      </c>
      <c r="L59" t="str">
        <f>A40</f>
        <v>C8</v>
      </c>
      <c r="M59">
        <f>B40</f>
        <v>4159</v>
      </c>
      <c r="N59" s="8">
        <f t="shared" si="1"/>
        <v>0.75931520644511585</v>
      </c>
      <c r="O59">
        <f t="shared" si="2"/>
        <v>30.372608257804636</v>
      </c>
    </row>
    <row r="60" spans="1:15" x14ac:dyDescent="0.4">
      <c r="A60" t="s">
        <v>13</v>
      </c>
      <c r="B60">
        <v>2843</v>
      </c>
      <c r="K60" t="s">
        <v>37</v>
      </c>
      <c r="L60" t="str">
        <f>A52</f>
        <v>D8</v>
      </c>
      <c r="M60">
        <f>B52</f>
        <v>8102</v>
      </c>
      <c r="N60" s="8">
        <f t="shared" si="1"/>
        <v>2.7447129909365557</v>
      </c>
      <c r="O60">
        <f t="shared" si="2"/>
        <v>109.78851963746223</v>
      </c>
    </row>
    <row r="61" spans="1:15" x14ac:dyDescent="0.4">
      <c r="A61" t="s">
        <v>21</v>
      </c>
      <c r="B61">
        <v>3107</v>
      </c>
      <c r="K61" t="s">
        <v>38</v>
      </c>
      <c r="L61" t="str">
        <f>A64</f>
        <v>E8</v>
      </c>
      <c r="M61">
        <f>B64</f>
        <v>31187</v>
      </c>
      <c r="N61" s="8">
        <f t="shared" si="1"/>
        <v>14.368580060422961</v>
      </c>
      <c r="O61">
        <f t="shared" si="2"/>
        <v>574.74320241691839</v>
      </c>
    </row>
    <row r="62" spans="1:15" x14ac:dyDescent="0.4">
      <c r="A62" t="s">
        <v>29</v>
      </c>
      <c r="B62">
        <v>5859</v>
      </c>
      <c r="K62" t="s">
        <v>30</v>
      </c>
      <c r="L62" t="str">
        <f>A76</f>
        <v>F8</v>
      </c>
      <c r="M62">
        <f>B76</f>
        <v>56126</v>
      </c>
      <c r="N62" s="8">
        <f t="shared" si="1"/>
        <v>26.925981873111784</v>
      </c>
      <c r="O62">
        <f t="shared" si="2"/>
        <v>1077.0392749244713</v>
      </c>
    </row>
    <row r="63" spans="1:15" x14ac:dyDescent="0.4">
      <c r="A63" t="s">
        <v>38</v>
      </c>
      <c r="B63">
        <v>2849</v>
      </c>
      <c r="K63" t="s">
        <v>39</v>
      </c>
      <c r="L63" t="str">
        <f>A88</f>
        <v>G8</v>
      </c>
      <c r="M63">
        <f>B88</f>
        <v>47290</v>
      </c>
      <c r="N63" s="8">
        <f t="shared" si="1"/>
        <v>22.476837865055387</v>
      </c>
      <c r="O63">
        <f t="shared" si="2"/>
        <v>899.07351460221548</v>
      </c>
    </row>
    <row r="64" spans="1:15" x14ac:dyDescent="0.4">
      <c r="A64" t="s">
        <v>45</v>
      </c>
      <c r="B64">
        <v>31187</v>
      </c>
      <c r="K64" t="s">
        <v>40</v>
      </c>
      <c r="L64" t="str">
        <f>A100</f>
        <v>H8</v>
      </c>
      <c r="M64">
        <f>B100</f>
        <v>25739</v>
      </c>
      <c r="N64" s="8">
        <f t="shared" si="1"/>
        <v>11.625377643504532</v>
      </c>
      <c r="O64">
        <f t="shared" si="2"/>
        <v>465.0151057401813</v>
      </c>
    </row>
    <row r="65" spans="1:15" x14ac:dyDescent="0.4">
      <c r="A65" t="s">
        <v>53</v>
      </c>
      <c r="B65">
        <v>4125</v>
      </c>
      <c r="K65" t="s">
        <v>48</v>
      </c>
      <c r="L65" t="str">
        <f>A101</f>
        <v>H9</v>
      </c>
      <c r="M65">
        <f>B101</f>
        <v>12244</v>
      </c>
      <c r="N65" s="8">
        <f t="shared" si="1"/>
        <v>4.8303121852970792</v>
      </c>
      <c r="O65">
        <f t="shared" si="2"/>
        <v>193.21248741188316</v>
      </c>
    </row>
    <row r="66" spans="1:15" x14ac:dyDescent="0.4">
      <c r="A66" t="s">
        <v>61</v>
      </c>
      <c r="B66">
        <v>2627</v>
      </c>
      <c r="K66" t="s">
        <v>47</v>
      </c>
      <c r="L66" t="str">
        <f>A89</f>
        <v>G9</v>
      </c>
      <c r="M66">
        <f>B89</f>
        <v>7016</v>
      </c>
      <c r="N66" s="8">
        <f t="shared" si="1"/>
        <v>2.1978851963746222</v>
      </c>
      <c r="O66">
        <f t="shared" si="2"/>
        <v>87.915407854984892</v>
      </c>
    </row>
    <row r="67" spans="1:15" x14ac:dyDescent="0.4">
      <c r="A67" t="s">
        <v>69</v>
      </c>
      <c r="B67">
        <v>55492</v>
      </c>
      <c r="K67" t="s">
        <v>46</v>
      </c>
      <c r="L67" t="str">
        <f>A77</f>
        <v>F9</v>
      </c>
      <c r="M67">
        <f>B77</f>
        <v>4762</v>
      </c>
      <c r="N67" s="8">
        <f t="shared" si="1"/>
        <v>1.0629405840886204</v>
      </c>
      <c r="O67">
        <f t="shared" si="2"/>
        <v>42.517623363544814</v>
      </c>
    </row>
    <row r="68" spans="1:15" x14ac:dyDescent="0.4">
      <c r="A68" t="s">
        <v>77</v>
      </c>
      <c r="B68">
        <v>3535</v>
      </c>
      <c r="K68" t="s">
        <v>45</v>
      </c>
      <c r="L68" t="str">
        <f>A65</f>
        <v>E9</v>
      </c>
      <c r="M68">
        <f>B65</f>
        <v>4125</v>
      </c>
      <c r="N68" s="8">
        <f t="shared" si="1"/>
        <v>0.74219536757301108</v>
      </c>
      <c r="O68">
        <f t="shared" si="2"/>
        <v>29.687814702920441</v>
      </c>
    </row>
    <row r="69" spans="1:15" x14ac:dyDescent="0.4">
      <c r="A69" t="s">
        <v>97</v>
      </c>
      <c r="B69">
        <v>2870</v>
      </c>
      <c r="K69" t="s">
        <v>44</v>
      </c>
      <c r="L69" t="str">
        <f>A53</f>
        <v>D9</v>
      </c>
      <c r="M69">
        <f>B53</f>
        <v>3464</v>
      </c>
      <c r="N69" s="8">
        <f t="shared" si="1"/>
        <v>0.40936555891238668</v>
      </c>
      <c r="O69">
        <f t="shared" si="2"/>
        <v>16.374622356495468</v>
      </c>
    </row>
    <row r="70" spans="1:15" x14ac:dyDescent="0.4">
      <c r="A70" t="s">
        <v>98</v>
      </c>
      <c r="B70">
        <v>3265</v>
      </c>
      <c r="K70" t="s">
        <v>43</v>
      </c>
      <c r="L70" t="str">
        <f>A41</f>
        <v>C9</v>
      </c>
      <c r="M70">
        <f>B41</f>
        <v>3235</v>
      </c>
      <c r="N70" s="8">
        <f t="shared" si="1"/>
        <v>0.29405840886203422</v>
      </c>
      <c r="O70">
        <f t="shared" si="2"/>
        <v>11.762336354481368</v>
      </c>
    </row>
    <row r="71" spans="1:15" x14ac:dyDescent="0.4">
      <c r="A71" t="s">
        <v>99</v>
      </c>
      <c r="B71">
        <v>47025</v>
      </c>
      <c r="K71" t="s">
        <v>42</v>
      </c>
      <c r="L71" t="str">
        <f>A29</f>
        <v>B9</v>
      </c>
      <c r="M71">
        <f>B29</f>
        <v>3450</v>
      </c>
      <c r="N71" s="8">
        <f t="shared" si="1"/>
        <v>0.40231621349446123</v>
      </c>
      <c r="O71">
        <f t="shared" si="2"/>
        <v>16.092648539778448</v>
      </c>
    </row>
    <row r="72" spans="1:15" x14ac:dyDescent="0.4">
      <c r="A72" t="s">
        <v>14</v>
      </c>
      <c r="B72">
        <v>2811</v>
      </c>
      <c r="K72" t="s">
        <v>41</v>
      </c>
      <c r="L72" t="str">
        <f>A17</f>
        <v>A9</v>
      </c>
      <c r="M72">
        <f>B17</f>
        <v>3285</v>
      </c>
      <c r="N72" s="8">
        <f t="shared" si="1"/>
        <v>0.3192346424974824</v>
      </c>
      <c r="O72">
        <f t="shared" si="2"/>
        <v>12.769385699899296</v>
      </c>
    </row>
    <row r="73" spans="1:15" x14ac:dyDescent="0.4">
      <c r="A73" t="s">
        <v>22</v>
      </c>
      <c r="B73">
        <v>2722</v>
      </c>
      <c r="K73" t="s">
        <v>49</v>
      </c>
      <c r="L73" t="str">
        <f>A18</f>
        <v>A10</v>
      </c>
      <c r="M73">
        <f>B18</f>
        <v>3086</v>
      </c>
      <c r="N73" s="8">
        <f t="shared" si="1"/>
        <v>0.2190332326283988</v>
      </c>
      <c r="O73">
        <f t="shared" si="2"/>
        <v>8.761329305135952</v>
      </c>
    </row>
    <row r="74" spans="1:15" x14ac:dyDescent="0.4">
      <c r="A74" t="s">
        <v>32</v>
      </c>
      <c r="B74">
        <v>4458</v>
      </c>
      <c r="K74" t="s">
        <v>50</v>
      </c>
      <c r="L74" t="str">
        <f>A30</f>
        <v>B10</v>
      </c>
      <c r="M74">
        <f>B30</f>
        <v>2883</v>
      </c>
      <c r="N74" s="8">
        <f t="shared" ref="N74:N96" si="3">(M74-I$15)/1986</f>
        <v>0.11681772406847936</v>
      </c>
      <c r="O74">
        <f t="shared" ref="O74:O96" si="4">N74*40</f>
        <v>4.6727089627391747</v>
      </c>
    </row>
    <row r="75" spans="1:15" x14ac:dyDescent="0.4">
      <c r="A75" t="s">
        <v>30</v>
      </c>
      <c r="B75">
        <v>2943</v>
      </c>
      <c r="K75" t="s">
        <v>51</v>
      </c>
      <c r="L75" t="str">
        <f>A42</f>
        <v>C10</v>
      </c>
      <c r="M75">
        <f>B42</f>
        <v>2618</v>
      </c>
      <c r="N75" s="8">
        <f t="shared" si="3"/>
        <v>-1.6616314199395771E-2</v>
      </c>
      <c r="O75">
        <f t="shared" si="4"/>
        <v>-0.66465256797583083</v>
      </c>
    </row>
    <row r="76" spans="1:15" x14ac:dyDescent="0.4">
      <c r="A76" t="s">
        <v>46</v>
      </c>
      <c r="B76">
        <v>56126</v>
      </c>
      <c r="K76" t="s">
        <v>52</v>
      </c>
      <c r="L76" t="str">
        <f>A54</f>
        <v>D10</v>
      </c>
      <c r="M76">
        <f>B54</f>
        <v>2651</v>
      </c>
      <c r="N76" s="8">
        <f t="shared" si="3"/>
        <v>0</v>
      </c>
      <c r="O76">
        <f t="shared" si="4"/>
        <v>0</v>
      </c>
    </row>
    <row r="77" spans="1:15" x14ac:dyDescent="0.4">
      <c r="A77" t="s">
        <v>54</v>
      </c>
      <c r="B77">
        <v>4762</v>
      </c>
      <c r="K77" t="s">
        <v>53</v>
      </c>
      <c r="L77" t="str">
        <f>A66</f>
        <v>E10</v>
      </c>
      <c r="M77">
        <f>B66</f>
        <v>2627</v>
      </c>
      <c r="N77" s="8">
        <f t="shared" si="3"/>
        <v>-1.2084592145015106E-2</v>
      </c>
      <c r="O77">
        <f t="shared" si="4"/>
        <v>-0.4833836858006042</v>
      </c>
    </row>
    <row r="78" spans="1:15" x14ac:dyDescent="0.4">
      <c r="A78" t="s">
        <v>62</v>
      </c>
      <c r="B78">
        <v>2686</v>
      </c>
      <c r="K78" t="s">
        <v>54</v>
      </c>
      <c r="L78" t="str">
        <f>A78</f>
        <v>F10</v>
      </c>
      <c r="M78">
        <f>B78</f>
        <v>2686</v>
      </c>
      <c r="N78" s="8">
        <f t="shared" si="3"/>
        <v>1.7623363544813697E-2</v>
      </c>
      <c r="O78">
        <f t="shared" si="4"/>
        <v>0.70493454179254789</v>
      </c>
    </row>
    <row r="79" spans="1:15" x14ac:dyDescent="0.4">
      <c r="A79" t="s">
        <v>70</v>
      </c>
      <c r="B79">
        <v>31457</v>
      </c>
      <c r="K79" t="s">
        <v>55</v>
      </c>
      <c r="L79" t="str">
        <f>A90</f>
        <v>G10</v>
      </c>
      <c r="M79">
        <f>B90</f>
        <v>2733</v>
      </c>
      <c r="N79" s="8">
        <f t="shared" si="3"/>
        <v>4.1289023162134945E-2</v>
      </c>
      <c r="O79">
        <f t="shared" si="4"/>
        <v>1.6515609264853979</v>
      </c>
    </row>
    <row r="80" spans="1:15" x14ac:dyDescent="0.4">
      <c r="A80" t="s">
        <v>78</v>
      </c>
      <c r="B80">
        <v>3239</v>
      </c>
      <c r="K80" t="s">
        <v>56</v>
      </c>
      <c r="L80" t="str">
        <f>A102</f>
        <v>H10</v>
      </c>
      <c r="M80">
        <f>B102</f>
        <v>2955</v>
      </c>
      <c r="N80" s="8">
        <f t="shared" si="3"/>
        <v>0.15307150050352467</v>
      </c>
      <c r="O80">
        <f t="shared" si="4"/>
        <v>6.1228600201409868</v>
      </c>
    </row>
    <row r="81" spans="1:15" x14ac:dyDescent="0.4">
      <c r="A81" t="s">
        <v>100</v>
      </c>
      <c r="B81">
        <v>2651</v>
      </c>
      <c r="K81" t="s">
        <v>64</v>
      </c>
      <c r="L81" t="str">
        <f>A103</f>
        <v>H11</v>
      </c>
      <c r="M81">
        <f>B103</f>
        <v>3697</v>
      </c>
      <c r="N81" s="8">
        <f t="shared" si="3"/>
        <v>0.52668680765357501</v>
      </c>
      <c r="O81">
        <f t="shared" si="4"/>
        <v>21.067472306142999</v>
      </c>
    </row>
    <row r="82" spans="1:15" x14ac:dyDescent="0.4">
      <c r="A82" t="s">
        <v>101</v>
      </c>
      <c r="B82">
        <v>4512</v>
      </c>
      <c r="K82" t="s">
        <v>63</v>
      </c>
      <c r="L82" t="str">
        <f>A91</f>
        <v>G11</v>
      </c>
      <c r="M82">
        <f>B91</f>
        <v>8416</v>
      </c>
      <c r="N82" s="8">
        <f t="shared" si="3"/>
        <v>2.9028197381671701</v>
      </c>
      <c r="O82">
        <f t="shared" si="4"/>
        <v>116.11278952668681</v>
      </c>
    </row>
    <row r="83" spans="1:15" x14ac:dyDescent="0.4">
      <c r="A83" t="s">
        <v>102</v>
      </c>
      <c r="B83">
        <v>64695</v>
      </c>
      <c r="K83" t="s">
        <v>62</v>
      </c>
      <c r="L83" t="str">
        <f>A79</f>
        <v>F11</v>
      </c>
      <c r="M83">
        <f>B79</f>
        <v>31457</v>
      </c>
      <c r="N83" s="8">
        <f t="shared" si="3"/>
        <v>14.504531722054381</v>
      </c>
      <c r="O83">
        <f t="shared" si="4"/>
        <v>580.18126888217523</v>
      </c>
    </row>
    <row r="84" spans="1:15" x14ac:dyDescent="0.4">
      <c r="A84" t="s">
        <v>15</v>
      </c>
      <c r="B84">
        <v>2602</v>
      </c>
      <c r="K84" t="s">
        <v>61</v>
      </c>
      <c r="L84" t="str">
        <f>A67</f>
        <v>E11</v>
      </c>
      <c r="M84">
        <f>B67</f>
        <v>55492</v>
      </c>
      <c r="N84" s="8">
        <f t="shared" si="3"/>
        <v>26.6067472306143</v>
      </c>
      <c r="O84">
        <f t="shared" si="4"/>
        <v>1064.2698892245719</v>
      </c>
    </row>
    <row r="85" spans="1:15" x14ac:dyDescent="0.4">
      <c r="A85" t="s">
        <v>23</v>
      </c>
      <c r="B85">
        <v>2625</v>
      </c>
      <c r="K85" t="s">
        <v>60</v>
      </c>
      <c r="L85" t="str">
        <f>A55</f>
        <v>D11</v>
      </c>
      <c r="M85">
        <f>B55</f>
        <v>50819</v>
      </c>
      <c r="N85" s="8">
        <f t="shared" si="3"/>
        <v>24.253776435045317</v>
      </c>
      <c r="O85">
        <f t="shared" si="4"/>
        <v>970.15105740181275</v>
      </c>
    </row>
    <row r="86" spans="1:15" x14ac:dyDescent="0.4">
      <c r="A86" t="s">
        <v>31</v>
      </c>
      <c r="B86">
        <v>3546</v>
      </c>
      <c r="K86" t="s">
        <v>59</v>
      </c>
      <c r="L86" t="str">
        <f>A43</f>
        <v>C11</v>
      </c>
      <c r="M86">
        <f>B43</f>
        <v>28456</v>
      </c>
      <c r="N86" s="8">
        <f t="shared" si="3"/>
        <v>12.993454179254783</v>
      </c>
      <c r="O86">
        <f t="shared" si="4"/>
        <v>519.73816717019133</v>
      </c>
    </row>
    <row r="87" spans="1:15" x14ac:dyDescent="0.4">
      <c r="A87" t="s">
        <v>39</v>
      </c>
      <c r="B87">
        <v>3049</v>
      </c>
      <c r="K87" t="s">
        <v>58</v>
      </c>
      <c r="L87" t="str">
        <f>A31</f>
        <v>B11</v>
      </c>
      <c r="M87">
        <f>B31</f>
        <v>14571</v>
      </c>
      <c r="N87" s="8">
        <f t="shared" si="3"/>
        <v>6.0020140986908359</v>
      </c>
      <c r="O87">
        <f t="shared" si="4"/>
        <v>240.08056394763344</v>
      </c>
    </row>
    <row r="88" spans="1:15" x14ac:dyDescent="0.4">
      <c r="A88" t="s">
        <v>47</v>
      </c>
      <c r="B88">
        <v>47290</v>
      </c>
      <c r="K88" t="s">
        <v>57</v>
      </c>
      <c r="L88" t="str">
        <f>A19</f>
        <v>A11</v>
      </c>
      <c r="M88">
        <f>B19</f>
        <v>8589</v>
      </c>
      <c r="N88" s="8">
        <f t="shared" si="3"/>
        <v>2.9899295065458209</v>
      </c>
      <c r="O88">
        <f t="shared" si="4"/>
        <v>119.59718026183283</v>
      </c>
    </row>
    <row r="89" spans="1:15" x14ac:dyDescent="0.4">
      <c r="A89" t="s">
        <v>55</v>
      </c>
      <c r="B89">
        <v>7016</v>
      </c>
      <c r="K89" t="s">
        <v>65</v>
      </c>
      <c r="L89" t="str">
        <f>A20</f>
        <v>A12</v>
      </c>
      <c r="M89">
        <f>B20</f>
        <v>5413</v>
      </c>
      <c r="N89" s="8">
        <f t="shared" si="3"/>
        <v>1.3907351460221551</v>
      </c>
      <c r="O89">
        <f t="shared" si="4"/>
        <v>55.629405840886207</v>
      </c>
    </row>
    <row r="90" spans="1:15" x14ac:dyDescent="0.4">
      <c r="A90" t="s">
        <v>63</v>
      </c>
      <c r="B90">
        <v>2733</v>
      </c>
      <c r="K90" t="s">
        <v>66</v>
      </c>
      <c r="L90" t="str">
        <f>A32</f>
        <v>B12</v>
      </c>
      <c r="M90">
        <f>B32</f>
        <v>4415</v>
      </c>
      <c r="N90" s="8">
        <f t="shared" si="3"/>
        <v>0.88821752265861031</v>
      </c>
      <c r="O90">
        <f t="shared" si="4"/>
        <v>35.528700906344412</v>
      </c>
    </row>
    <row r="91" spans="1:15" x14ac:dyDescent="0.4">
      <c r="A91" t="s">
        <v>71</v>
      </c>
      <c r="B91">
        <v>8416</v>
      </c>
      <c r="K91" t="s">
        <v>67</v>
      </c>
      <c r="L91" t="str">
        <f>A44</f>
        <v>C12</v>
      </c>
      <c r="M91">
        <f>B44</f>
        <v>4084</v>
      </c>
      <c r="N91" s="8">
        <f t="shared" si="3"/>
        <v>0.72155085599194357</v>
      </c>
      <c r="O91">
        <f t="shared" si="4"/>
        <v>28.862034239677744</v>
      </c>
    </row>
    <row r="92" spans="1:15" x14ac:dyDescent="0.4">
      <c r="A92" t="s">
        <v>79</v>
      </c>
      <c r="B92">
        <v>2869</v>
      </c>
      <c r="K92" t="s">
        <v>68</v>
      </c>
      <c r="L92" t="str">
        <f>A56</f>
        <v>D12</v>
      </c>
      <c r="M92">
        <f>B56</f>
        <v>3488</v>
      </c>
      <c r="N92" s="8">
        <f t="shared" si="3"/>
        <v>0.4214501510574018</v>
      </c>
      <c r="O92">
        <f t="shared" si="4"/>
        <v>16.858006042296072</v>
      </c>
    </row>
    <row r="93" spans="1:15" x14ac:dyDescent="0.4">
      <c r="A93" t="s">
        <v>103</v>
      </c>
      <c r="B93">
        <v>2622</v>
      </c>
      <c r="K93" t="s">
        <v>69</v>
      </c>
      <c r="L93" t="str">
        <f>A68</f>
        <v>E12</v>
      </c>
      <c r="M93">
        <f>B68</f>
        <v>3535</v>
      </c>
      <c r="N93" s="8">
        <f t="shared" si="3"/>
        <v>0.44511581067472306</v>
      </c>
      <c r="O93">
        <f t="shared" si="4"/>
        <v>17.804632426988924</v>
      </c>
    </row>
    <row r="94" spans="1:15" x14ac:dyDescent="0.4">
      <c r="A94" t="s">
        <v>104</v>
      </c>
      <c r="B94">
        <v>10439</v>
      </c>
      <c r="K94" t="s">
        <v>70</v>
      </c>
      <c r="L94" t="str">
        <f>A80</f>
        <v>F12</v>
      </c>
      <c r="M94">
        <f>B80</f>
        <v>3239</v>
      </c>
      <c r="N94" s="8">
        <f t="shared" si="3"/>
        <v>0.29607250755287007</v>
      </c>
      <c r="O94">
        <f t="shared" si="4"/>
        <v>11.842900302114803</v>
      </c>
    </row>
    <row r="95" spans="1:15" x14ac:dyDescent="0.4">
      <c r="A95" t="s">
        <v>105</v>
      </c>
      <c r="B95">
        <v>38275</v>
      </c>
      <c r="K95" t="s">
        <v>71</v>
      </c>
      <c r="L95" t="str">
        <f>A92</f>
        <v>G12</v>
      </c>
      <c r="M95">
        <f>B92</f>
        <v>2869</v>
      </c>
      <c r="N95" s="8">
        <f t="shared" si="3"/>
        <v>0.10976837865055387</v>
      </c>
      <c r="O95">
        <f t="shared" si="4"/>
        <v>4.3907351460221546</v>
      </c>
    </row>
    <row r="96" spans="1:15" x14ac:dyDescent="0.4">
      <c r="A96" t="s">
        <v>16</v>
      </c>
      <c r="B96">
        <v>2618</v>
      </c>
      <c r="K96" t="s">
        <v>72</v>
      </c>
      <c r="L96" t="str">
        <f>A104</f>
        <v>H12</v>
      </c>
      <c r="M96">
        <f>B104</f>
        <v>2918</v>
      </c>
      <c r="N96" s="8">
        <f t="shared" si="3"/>
        <v>0.13444108761329304</v>
      </c>
      <c r="O96">
        <f t="shared" si="4"/>
        <v>5.3776435045317221</v>
      </c>
    </row>
    <row r="97" spans="1:2" x14ac:dyDescent="0.4">
      <c r="A97" t="s">
        <v>24</v>
      </c>
      <c r="B97">
        <v>2599</v>
      </c>
    </row>
    <row r="98" spans="1:2" x14ac:dyDescent="0.4">
      <c r="A98" t="s">
        <v>33</v>
      </c>
      <c r="B98">
        <v>3230</v>
      </c>
    </row>
    <row r="99" spans="1:2" x14ac:dyDescent="0.4">
      <c r="A99" t="s">
        <v>40</v>
      </c>
      <c r="B99">
        <v>3160</v>
      </c>
    </row>
    <row r="100" spans="1:2" x14ac:dyDescent="0.4">
      <c r="A100" t="s">
        <v>48</v>
      </c>
      <c r="B100">
        <v>25739</v>
      </c>
    </row>
    <row r="101" spans="1:2" x14ac:dyDescent="0.4">
      <c r="A101" t="s">
        <v>56</v>
      </c>
      <c r="B101">
        <v>12244</v>
      </c>
    </row>
    <row r="102" spans="1:2" x14ac:dyDescent="0.4">
      <c r="A102" t="s">
        <v>64</v>
      </c>
      <c r="B102">
        <v>2955</v>
      </c>
    </row>
    <row r="103" spans="1:2" x14ac:dyDescent="0.4">
      <c r="A103" t="s">
        <v>72</v>
      </c>
      <c r="B103">
        <v>3697</v>
      </c>
    </row>
    <row r="104" spans="1:2" x14ac:dyDescent="0.4">
      <c r="A104" t="s">
        <v>80</v>
      </c>
      <c r="B104">
        <v>2918</v>
      </c>
    </row>
  </sheetData>
  <pageMargins left="0.75" right="0.75" top="1" bottom="1" header="0.5" footer="0.5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89"/>
  <sheetViews>
    <sheetView tabSelected="1" topLeftCell="D61" workbookViewId="0">
      <selection activeCell="G68" sqref="G68:G89"/>
    </sheetView>
  </sheetViews>
  <sheetFormatPr defaultRowHeight="12.7" x14ac:dyDescent="0.4"/>
  <cols>
    <col min="2" max="2" width="15.41015625" customWidth="1"/>
    <col min="3" max="3" width="13.1171875" style="2" customWidth="1"/>
    <col min="4" max="6" width="10.1171875" customWidth="1"/>
    <col min="7" max="8" width="14.703125" customWidth="1"/>
    <col min="9" max="9" width="15.29296875" bestFit="1" customWidth="1"/>
    <col min="10" max="10" width="15.703125" bestFit="1" customWidth="1"/>
    <col min="11" max="11" width="12" bestFit="1" customWidth="1"/>
    <col min="12" max="12" width="15.1171875" bestFit="1" customWidth="1"/>
  </cols>
  <sheetData>
    <row r="1" spans="1:15" x14ac:dyDescent="0.4">
      <c r="A1" t="s">
        <v>108</v>
      </c>
      <c r="B1" t="s">
        <v>106</v>
      </c>
      <c r="C1" s="2" t="s">
        <v>81</v>
      </c>
      <c r="D1" t="s">
        <v>5</v>
      </c>
      <c r="E1" t="s">
        <v>6</v>
      </c>
      <c r="F1" t="s">
        <v>7</v>
      </c>
      <c r="G1" t="s">
        <v>8</v>
      </c>
      <c r="H1" t="s">
        <v>4</v>
      </c>
      <c r="I1" s="3" t="s">
        <v>117</v>
      </c>
      <c r="J1" s="3" t="s">
        <v>111</v>
      </c>
      <c r="K1" s="3" t="s">
        <v>112</v>
      </c>
      <c r="L1" s="3" t="s">
        <v>113</v>
      </c>
      <c r="M1" s="13"/>
      <c r="N1" s="14"/>
      <c r="O1" s="14"/>
    </row>
    <row r="2" spans="1:15" x14ac:dyDescent="0.4">
      <c r="A2" s="7">
        <v>1</v>
      </c>
      <c r="B2" s="7" t="s">
        <v>82</v>
      </c>
      <c r="C2" s="7" t="s">
        <v>83</v>
      </c>
      <c r="D2" s="7">
        <f>'Plate 1'!N9</f>
        <v>-9.2818759159745967E-3</v>
      </c>
      <c r="E2" s="7">
        <f>'Plate 2'!N9</f>
        <v>2.9540324499258488E-3</v>
      </c>
      <c r="F2" s="7">
        <f>'Plate 3'!N9</f>
        <v>9.5669687814702916E-3</v>
      </c>
      <c r="G2" s="7">
        <f>AVERAGE(D2:F2)</f>
        <v>1.0797084384738479E-3</v>
      </c>
      <c r="H2" s="7">
        <f>STDEV(D2:F2)</f>
        <v>9.5631874645448738E-3</v>
      </c>
      <c r="I2" s="7">
        <f>G2*40</f>
        <v>4.3188337538953916E-2</v>
      </c>
      <c r="L2" s="9" t="s">
        <v>116</v>
      </c>
      <c r="M2" s="3"/>
      <c r="N2" s="3"/>
      <c r="O2" s="3"/>
    </row>
    <row r="3" spans="1:15" x14ac:dyDescent="0.4">
      <c r="A3" s="7">
        <v>2</v>
      </c>
      <c r="B3" s="7" t="s">
        <v>85</v>
      </c>
      <c r="C3" s="7" t="s">
        <v>86</v>
      </c>
      <c r="D3" s="7">
        <f>'Plate 1'!N10</f>
        <v>-1.2701514411333659E-2</v>
      </c>
      <c r="E3" s="7">
        <f>'Plate 2'!N10</f>
        <v>1.1323791058049086E-2</v>
      </c>
      <c r="F3" s="7">
        <f>'Plate 3'!N10</f>
        <v>1.6112789526686808E-2</v>
      </c>
      <c r="G3" s="7">
        <f t="shared" ref="G3:G66" si="0">AVERAGE(D3:F3)</f>
        <v>4.9116887244674114E-3</v>
      </c>
      <c r="H3" s="7">
        <f t="shared" ref="H3:H66" si="1">STDEV(D3:F3)</f>
        <v>1.5440282384412474E-2</v>
      </c>
      <c r="I3" s="7">
        <f t="shared" ref="I3:I66" si="2">G3*40</f>
        <v>0.19646754897869645</v>
      </c>
      <c r="M3" s="3"/>
      <c r="N3" s="10"/>
      <c r="O3" s="11"/>
    </row>
    <row r="4" spans="1:15" x14ac:dyDescent="0.4">
      <c r="A4" s="7">
        <v>3</v>
      </c>
      <c r="B4" s="7" t="s">
        <v>88</v>
      </c>
      <c r="C4" s="7" t="s">
        <v>89</v>
      </c>
      <c r="D4" s="7">
        <f>'Plate 1'!N11</f>
        <v>-3.4196384953590619E-3</v>
      </c>
      <c r="E4" s="7">
        <f>'Plate 2'!N11</f>
        <v>2.9540324499258485E-2</v>
      </c>
      <c r="F4" s="7">
        <f>'Plate 3'!N11</f>
        <v>3.0715005035246726E-2</v>
      </c>
      <c r="G4" s="7">
        <f t="shared" si="0"/>
        <v>1.8945230346382052E-2</v>
      </c>
      <c r="H4" s="7">
        <f t="shared" si="1"/>
        <v>1.9377447905274296E-2</v>
      </c>
      <c r="I4" s="7">
        <f t="shared" si="2"/>
        <v>0.7578092138552821</v>
      </c>
      <c r="M4" s="3"/>
      <c r="N4" s="10"/>
      <c r="O4" s="11"/>
    </row>
    <row r="5" spans="1:15" x14ac:dyDescent="0.4">
      <c r="A5" s="7">
        <v>4</v>
      </c>
      <c r="B5" s="7" t="s">
        <v>91</v>
      </c>
      <c r="C5" s="7" t="s">
        <v>92</v>
      </c>
      <c r="D5" s="7">
        <f>'Plate 1'!N12</f>
        <v>3.957010258915486E-2</v>
      </c>
      <c r="E5" s="7">
        <f>'Plate 2'!N12</f>
        <v>2.855564701594987E-2</v>
      </c>
      <c r="F5" s="7">
        <f>'Plate 3'!N12</f>
        <v>4.2296072507552872E-2</v>
      </c>
      <c r="G5" s="7">
        <f t="shared" si="0"/>
        <v>3.6807274037552538E-2</v>
      </c>
      <c r="H5" s="7">
        <f t="shared" si="1"/>
        <v>7.2749391321670145E-3</v>
      </c>
      <c r="I5" s="7">
        <f t="shared" si="2"/>
        <v>1.4722909615021016</v>
      </c>
      <c r="M5" s="3"/>
      <c r="N5" s="10"/>
      <c r="O5" s="11"/>
    </row>
    <row r="6" spans="1:15" x14ac:dyDescent="0.4">
      <c r="A6" s="7">
        <v>5</v>
      </c>
      <c r="B6" s="7" t="s">
        <v>94</v>
      </c>
      <c r="C6" s="7" t="s">
        <v>95</v>
      </c>
      <c r="D6" s="7">
        <f>'Plate 1'!N13</f>
        <v>7.5232046897899363E-2</v>
      </c>
      <c r="E6" s="7">
        <f>'Plate 2'!N13</f>
        <v>8.566694104784961E-2</v>
      </c>
      <c r="F6" s="7">
        <f>'Plate 3'!N13</f>
        <v>9.6676737160120846E-2</v>
      </c>
      <c r="G6" s="7">
        <f t="shared" si="0"/>
        <v>8.585857503528993E-2</v>
      </c>
      <c r="H6" s="7">
        <f t="shared" si="1"/>
        <v>1.0723629413566613E-2</v>
      </c>
      <c r="I6" s="7">
        <f t="shared" si="2"/>
        <v>3.4343430014115972</v>
      </c>
      <c r="M6" s="12"/>
      <c r="N6" s="10"/>
      <c r="O6" s="11"/>
    </row>
    <row r="7" spans="1:15" x14ac:dyDescent="0.4">
      <c r="A7" s="7">
        <v>6</v>
      </c>
      <c r="B7" s="7" t="s">
        <v>97</v>
      </c>
      <c r="C7" s="7" t="s">
        <v>98</v>
      </c>
      <c r="D7" s="7">
        <f>'Plate 1'!N14</f>
        <v>0.27894479726428922</v>
      </c>
      <c r="E7" s="7">
        <f>'Plate 2'!N14</f>
        <v>0.31608147214206583</v>
      </c>
      <c r="F7" s="7">
        <f>'Plate 3'!N14</f>
        <v>0.30916414904330314</v>
      </c>
      <c r="G7" s="7">
        <f t="shared" si="0"/>
        <v>0.30139680614988607</v>
      </c>
      <c r="H7" s="7">
        <f t="shared" si="1"/>
        <v>1.9749224464833008E-2</v>
      </c>
      <c r="I7" s="7">
        <f t="shared" si="2"/>
        <v>12.055872245995442</v>
      </c>
      <c r="M7" s="3"/>
      <c r="N7" s="10"/>
      <c r="O7" s="11"/>
    </row>
    <row r="8" spans="1:15" x14ac:dyDescent="0.4">
      <c r="A8" s="7">
        <v>7</v>
      </c>
      <c r="B8" s="7" t="s">
        <v>100</v>
      </c>
      <c r="C8" s="7" t="s">
        <v>101</v>
      </c>
      <c r="D8" s="7">
        <f>'Plate 1'!N15</f>
        <v>0.93307278944797267</v>
      </c>
      <c r="E8" s="7">
        <f>'Plate 2'!N15</f>
        <v>0.96252223993417241</v>
      </c>
      <c r="F8" s="7">
        <f>'Plate 3'!N15</f>
        <v>0.93705941591137965</v>
      </c>
      <c r="G8" s="7">
        <f t="shared" si="0"/>
        <v>0.9442181484311748</v>
      </c>
      <c r="H8" s="7">
        <f t="shared" si="1"/>
        <v>1.5976643012606345E-2</v>
      </c>
      <c r="I8" s="7">
        <f t="shared" si="2"/>
        <v>37.768725937246991</v>
      </c>
      <c r="M8" s="3"/>
      <c r="N8" s="10"/>
      <c r="O8" s="11"/>
    </row>
    <row r="9" spans="1:15" x14ac:dyDescent="0.4">
      <c r="A9" s="7">
        <v>8</v>
      </c>
      <c r="B9" s="7" t="s">
        <v>103</v>
      </c>
      <c r="C9" s="7" t="s">
        <v>104</v>
      </c>
      <c r="D9" s="7">
        <f>'Plate 1'!N16</f>
        <v>4.0591108939912068</v>
      </c>
      <c r="E9" s="7">
        <f>'Plate 2'!N16</f>
        <v>4.0430857464651782</v>
      </c>
      <c r="F9" s="7">
        <f>'Plate 3'!N16</f>
        <v>3.9214501510574018</v>
      </c>
      <c r="G9" s="7">
        <f t="shared" si="0"/>
        <v>4.0078822638379288</v>
      </c>
      <c r="H9" s="7">
        <f t="shared" si="1"/>
        <v>7.5280036716828633E-2</v>
      </c>
      <c r="I9" s="7">
        <f t="shared" si="2"/>
        <v>160.31529055351714</v>
      </c>
      <c r="M9" s="3"/>
      <c r="N9" s="10"/>
      <c r="O9" s="11"/>
    </row>
    <row r="10" spans="1:15" x14ac:dyDescent="0.4">
      <c r="A10" s="7">
        <v>9</v>
      </c>
      <c r="B10" s="7" t="s">
        <v>104</v>
      </c>
      <c r="C10" s="7" t="s">
        <v>105</v>
      </c>
      <c r="D10" s="7">
        <f>'Plate 1'!N17</f>
        <v>18.722032242305815</v>
      </c>
      <c r="E10" s="7">
        <f>'Plate 2'!N17</f>
        <v>18.640929436515414</v>
      </c>
      <c r="F10" s="7">
        <f>'Plate 3'!N17</f>
        <v>17.937562940584087</v>
      </c>
      <c r="G10" s="7">
        <f t="shared" si="0"/>
        <v>18.433508206468439</v>
      </c>
      <c r="H10" s="7">
        <f t="shared" si="1"/>
        <v>0.43141128443933191</v>
      </c>
      <c r="I10" s="7">
        <f t="shared" si="2"/>
        <v>737.3403282587376</v>
      </c>
      <c r="M10" s="3"/>
      <c r="N10" s="10"/>
      <c r="O10" s="11"/>
    </row>
    <row r="11" spans="1:15" x14ac:dyDescent="0.4">
      <c r="A11" s="7">
        <v>10</v>
      </c>
      <c r="B11" s="7" t="s">
        <v>101</v>
      </c>
      <c r="C11" s="7" t="s">
        <v>102</v>
      </c>
      <c r="D11" s="7">
        <f>'Plate 1'!N18</f>
        <v>30.186126038104543</v>
      </c>
      <c r="E11" s="7">
        <f>'Plate 2'!N18</f>
        <v>30.523032627600486</v>
      </c>
      <c r="F11" s="7">
        <f>'Plate 3'!N18</f>
        <v>31.240684793554884</v>
      </c>
      <c r="G11" s="7">
        <f t="shared" si="0"/>
        <v>30.649947819753304</v>
      </c>
      <c r="H11" s="7">
        <f t="shared" si="1"/>
        <v>0.53861316515067936</v>
      </c>
      <c r="I11" s="7">
        <f t="shared" si="2"/>
        <v>1225.9979127901322</v>
      </c>
      <c r="M11" s="3"/>
      <c r="N11" s="10"/>
      <c r="O11" s="11"/>
    </row>
    <row r="12" spans="1:15" x14ac:dyDescent="0.4">
      <c r="A12" s="7">
        <v>11</v>
      </c>
      <c r="B12" s="7" t="s">
        <v>98</v>
      </c>
      <c r="C12" s="7" t="s">
        <v>99</v>
      </c>
      <c r="D12" s="7">
        <f>'Plate 1'!N19</f>
        <v>22.853444064484613</v>
      </c>
      <c r="E12" s="7">
        <f>'Plate 2'!N19</f>
        <v>23.40381442327919</v>
      </c>
      <c r="F12" s="7">
        <f>'Plate 3'!N19</f>
        <v>22.343403826787512</v>
      </c>
      <c r="G12" s="7">
        <f t="shared" si="0"/>
        <v>22.86688743818377</v>
      </c>
      <c r="H12" s="7">
        <f t="shared" si="1"/>
        <v>0.53033310429415081</v>
      </c>
      <c r="I12" s="7">
        <f t="shared" si="2"/>
        <v>914.67549752735079</v>
      </c>
      <c r="M12" s="3"/>
      <c r="N12" s="10"/>
      <c r="O12" s="11"/>
    </row>
    <row r="13" spans="1:15" x14ac:dyDescent="0.4">
      <c r="A13" s="7">
        <v>12</v>
      </c>
      <c r="B13" s="7" t="s">
        <v>95</v>
      </c>
      <c r="C13" s="7" t="s">
        <v>96</v>
      </c>
      <c r="D13" s="7">
        <f>'Plate 1'!N20</f>
        <v>12.598436736687836</v>
      </c>
      <c r="E13" s="7">
        <f>'Plate 2'!N20</f>
        <v>13.164645613094544</v>
      </c>
      <c r="F13" s="7">
        <f>'Plate 3'!N20</f>
        <v>12.511581067472306</v>
      </c>
      <c r="G13" s="7">
        <f t="shared" si="0"/>
        <v>12.758221139084895</v>
      </c>
      <c r="H13" s="7">
        <f t="shared" si="1"/>
        <v>0.35464294244244327</v>
      </c>
      <c r="I13" s="7">
        <f t="shared" si="2"/>
        <v>510.32884556339582</v>
      </c>
      <c r="M13" s="12"/>
      <c r="N13" s="10"/>
      <c r="O13" s="11"/>
    </row>
    <row r="14" spans="1:15" x14ac:dyDescent="0.4">
      <c r="A14" s="7">
        <v>13</v>
      </c>
      <c r="B14" s="7" t="s">
        <v>92</v>
      </c>
      <c r="C14" s="7" t="s">
        <v>93</v>
      </c>
      <c r="D14" s="7">
        <f>'Plate 1'!N21</f>
        <v>5.1866145578895946</v>
      </c>
      <c r="E14" s="7">
        <f>'Plate 2'!N21</f>
        <v>5.2946108277504296</v>
      </c>
      <c r="F14" s="7">
        <f>'Plate 3'!N21</f>
        <v>5.1002014098690838</v>
      </c>
      <c r="G14" s="7">
        <f t="shared" si="0"/>
        <v>5.1938089318363687</v>
      </c>
      <c r="H14" s="7">
        <f t="shared" si="1"/>
        <v>9.7404182161781219E-2</v>
      </c>
      <c r="I14" s="7">
        <f t="shared" si="2"/>
        <v>207.75235727345475</v>
      </c>
    </row>
    <row r="15" spans="1:15" x14ac:dyDescent="0.4">
      <c r="A15" s="7">
        <v>14</v>
      </c>
      <c r="B15" s="7" t="s">
        <v>89</v>
      </c>
      <c r="C15" s="7" t="s">
        <v>90</v>
      </c>
      <c r="D15" s="7">
        <f>'Plate 1'!N22</f>
        <v>3.4743527112848072</v>
      </c>
      <c r="E15" s="7">
        <f>'Plate 2'!N22</f>
        <v>3.5305611164030433</v>
      </c>
      <c r="F15" s="7">
        <f>'Plate 3'!N22</f>
        <v>3.4128902316213496</v>
      </c>
      <c r="G15" s="7">
        <f t="shared" si="0"/>
        <v>3.4726013531030673</v>
      </c>
      <c r="H15" s="7">
        <f t="shared" si="1"/>
        <v>5.8854988938383264E-2</v>
      </c>
      <c r="I15" s="7">
        <f t="shared" si="2"/>
        <v>138.90405412412269</v>
      </c>
    </row>
    <row r="16" spans="1:15" x14ac:dyDescent="0.4">
      <c r="A16" s="7">
        <v>15</v>
      </c>
      <c r="B16" s="7" t="s">
        <v>86</v>
      </c>
      <c r="C16" s="7" t="s">
        <v>87</v>
      </c>
      <c r="D16" s="7">
        <f>'Plate 1'!N23</f>
        <v>2.3971665852467026</v>
      </c>
      <c r="E16" s="7">
        <f>'Plate 2'!N23</f>
        <v>2.5114199211786259</v>
      </c>
      <c r="F16" s="7">
        <f>'Plate 3'!N23</f>
        <v>2.4194360523665659</v>
      </c>
      <c r="G16" s="7">
        <f t="shared" si="0"/>
        <v>2.4426741862639645</v>
      </c>
      <c r="H16" s="7">
        <f t="shared" si="1"/>
        <v>6.0567849088178041E-2</v>
      </c>
      <c r="I16" s="7">
        <f t="shared" si="2"/>
        <v>97.706967450558579</v>
      </c>
    </row>
    <row r="17" spans="1:12" x14ac:dyDescent="0.4">
      <c r="A17" s="7">
        <v>16</v>
      </c>
      <c r="B17" s="7" t="s">
        <v>83</v>
      </c>
      <c r="C17" s="7" t="s">
        <v>84</v>
      </c>
      <c r="D17" s="7">
        <f>'Plate 1'!N24</f>
        <v>1.0586223742061553</v>
      </c>
      <c r="E17" s="7">
        <f>'Plate 2'!N24</f>
        <v>1.1087468462055019</v>
      </c>
      <c r="F17" s="7">
        <f>'Plate 3'!N24</f>
        <v>1.0765357502517623</v>
      </c>
      <c r="G17" s="7">
        <f t="shared" si="0"/>
        <v>1.0813016568878064</v>
      </c>
      <c r="H17" s="7">
        <f t="shared" si="1"/>
        <v>2.5399824268111323E-2</v>
      </c>
      <c r="I17" s="7">
        <f t="shared" si="2"/>
        <v>43.252066275512256</v>
      </c>
    </row>
    <row r="18" spans="1:12" x14ac:dyDescent="0.4">
      <c r="A18" s="7">
        <v>17</v>
      </c>
      <c r="B18" s="7" t="s">
        <v>84</v>
      </c>
      <c r="C18" s="7" t="s">
        <v>9</v>
      </c>
      <c r="D18" s="7">
        <f>'Plate 1'!N25</f>
        <v>0.48705422569614071</v>
      </c>
      <c r="E18" s="7">
        <f>'Plate 2'!N25</f>
        <v>0.52778713105341835</v>
      </c>
      <c r="F18" s="7">
        <f>'Plate 3'!N25</f>
        <v>0.51913393756294057</v>
      </c>
      <c r="G18" s="7">
        <f t="shared" si="0"/>
        <v>0.51132509810416649</v>
      </c>
      <c r="H18" s="7">
        <f t="shared" si="1"/>
        <v>2.145986661144272E-2</v>
      </c>
      <c r="I18" s="7">
        <f t="shared" si="2"/>
        <v>20.453003924166659</v>
      </c>
    </row>
    <row r="19" spans="1:12" x14ac:dyDescent="0.4">
      <c r="A19" s="7">
        <v>18</v>
      </c>
      <c r="B19" s="7" t="s">
        <v>87</v>
      </c>
      <c r="C19" s="7" t="s">
        <v>10</v>
      </c>
      <c r="D19" s="7">
        <f>'Plate 1'!N26</f>
        <v>0.31802638006839279</v>
      </c>
      <c r="E19" s="7">
        <f>'Plate 2'!N26</f>
        <v>0.34808349034959585</v>
      </c>
      <c r="F19" s="7">
        <f>'Plate 3'!N26</f>
        <v>0.34743202416918428</v>
      </c>
      <c r="G19" s="7">
        <f t="shared" si="0"/>
        <v>0.33784729819572429</v>
      </c>
      <c r="H19" s="7">
        <f t="shared" si="1"/>
        <v>1.7168508921972209E-2</v>
      </c>
      <c r="I19" s="7">
        <f t="shared" si="2"/>
        <v>13.513891927828972</v>
      </c>
    </row>
    <row r="20" spans="1:12" x14ac:dyDescent="0.4">
      <c r="A20" s="7">
        <v>19</v>
      </c>
      <c r="B20" s="7" t="s">
        <v>90</v>
      </c>
      <c r="C20" s="7" t="s">
        <v>11</v>
      </c>
      <c r="D20" s="7">
        <f>'Plate 1'!N27</f>
        <v>0.22813873961895456</v>
      </c>
      <c r="E20" s="7">
        <f>'Plate 2'!N27</f>
        <v>0.24813872579377128</v>
      </c>
      <c r="F20" s="7">
        <f>'Plate 3'!N27</f>
        <v>0.26938569989929506</v>
      </c>
      <c r="G20" s="7">
        <f t="shared" si="0"/>
        <v>0.24855438843734032</v>
      </c>
      <c r="H20" s="7">
        <f t="shared" si="1"/>
        <v>2.0626621503943413E-2</v>
      </c>
      <c r="I20" s="7">
        <f t="shared" si="2"/>
        <v>9.9421755374936129</v>
      </c>
    </row>
    <row r="21" spans="1:12" x14ac:dyDescent="0.4">
      <c r="A21" s="7">
        <v>20</v>
      </c>
      <c r="B21" s="7" t="s">
        <v>93</v>
      </c>
      <c r="C21" s="7" t="s">
        <v>12</v>
      </c>
      <c r="D21" s="7">
        <f>'Plate 1'!N28</f>
        <v>0.14802149487054225</v>
      </c>
      <c r="E21" s="7">
        <f>'Plate 2'!N28</f>
        <v>0.16542581719584754</v>
      </c>
      <c r="F21" s="7">
        <f>'Plate 3'!N28</f>
        <v>0.17472306143001007</v>
      </c>
      <c r="G21" s="7">
        <f t="shared" si="0"/>
        <v>0.16272345783213327</v>
      </c>
      <c r="H21" s="7">
        <f t="shared" si="1"/>
        <v>1.3554352576955236E-2</v>
      </c>
      <c r="I21" s="7">
        <f t="shared" si="2"/>
        <v>6.5089383132853307</v>
      </c>
    </row>
    <row r="22" spans="1:12" x14ac:dyDescent="0.4">
      <c r="A22" s="7">
        <v>21</v>
      </c>
      <c r="B22" s="7" t="s">
        <v>96</v>
      </c>
      <c r="C22" s="7" t="s">
        <v>13</v>
      </c>
      <c r="D22" s="7">
        <f>'Plate 1'!N29</f>
        <v>7.8651685393258425E-2</v>
      </c>
      <c r="E22" s="7">
        <f>'Plate 2'!N29</f>
        <v>8.4682263564540991E-2</v>
      </c>
      <c r="F22" s="7">
        <f>'Plate 3'!N29</f>
        <v>9.6676737160120846E-2</v>
      </c>
      <c r="G22" s="7">
        <f t="shared" si="0"/>
        <v>8.6670228705973407E-2</v>
      </c>
      <c r="H22" s="7">
        <f t="shared" si="1"/>
        <v>9.1754905510376041E-3</v>
      </c>
      <c r="I22" s="7">
        <f t="shared" si="2"/>
        <v>3.4668091482389363</v>
      </c>
    </row>
    <row r="23" spans="1:12" x14ac:dyDescent="0.4">
      <c r="A23" s="7">
        <v>22</v>
      </c>
      <c r="B23" s="7" t="s">
        <v>99</v>
      </c>
      <c r="C23" s="7" t="s">
        <v>14</v>
      </c>
      <c r="D23" s="7">
        <f>'Plate 1'!N30</f>
        <v>3.9081582804103565E-2</v>
      </c>
      <c r="E23" s="7">
        <f>'Plate 2'!N30</f>
        <v>6.9419762573257437E-2</v>
      </c>
      <c r="F23" s="7">
        <f>'Plate 3'!N30</f>
        <v>8.0563947633434038E-2</v>
      </c>
      <c r="G23" s="7">
        <f t="shared" si="0"/>
        <v>6.3021764336931685E-2</v>
      </c>
      <c r="H23" s="7">
        <f t="shared" si="1"/>
        <v>2.1468521934041907E-2</v>
      </c>
      <c r="I23" s="7">
        <f t="shared" si="2"/>
        <v>2.5208705734772674</v>
      </c>
      <c r="J23">
        <f>SUM(I2:I23)</f>
        <v>4148.407706487802</v>
      </c>
      <c r="K23" t="e">
        <f>J23/L2*100</f>
        <v>#VALUE!</v>
      </c>
    </row>
    <row r="24" spans="1:12" x14ac:dyDescent="0.4">
      <c r="A24">
        <v>23</v>
      </c>
      <c r="B24" t="s">
        <v>102</v>
      </c>
      <c r="C24" t="s">
        <v>15</v>
      </c>
      <c r="D24">
        <f>'Plate 1'!N31</f>
        <v>-3.7616023448949681E-2</v>
      </c>
      <c r="E24">
        <f>'Plate 2'!N31</f>
        <v>-3.4956050657455877E-2</v>
      </c>
      <c r="F24">
        <f>'Plate 3'!N31</f>
        <v>-2.4672708962739175E-2</v>
      </c>
      <c r="G24">
        <f t="shared" si="0"/>
        <v>-3.2414927689714913E-2</v>
      </c>
      <c r="H24">
        <f t="shared" si="1"/>
        <v>6.8355926535393994E-3</v>
      </c>
      <c r="I24" s="7">
        <f t="shared" si="2"/>
        <v>-1.2965971075885965</v>
      </c>
      <c r="L24" s="5"/>
    </row>
    <row r="25" spans="1:12" x14ac:dyDescent="0.4">
      <c r="A25">
        <v>24</v>
      </c>
      <c r="B25" t="s">
        <v>105</v>
      </c>
      <c r="C25" t="s">
        <v>16</v>
      </c>
      <c r="D25">
        <f>'Plate 1'!N32</f>
        <v>-2.5891548607718612E-2</v>
      </c>
      <c r="E25">
        <f>'Plate 2'!N32</f>
        <v>-2.2155243374443866E-2</v>
      </c>
      <c r="F25">
        <f>'Plate 3'!N32</f>
        <v>-1.6616314199395771E-2</v>
      </c>
      <c r="G25">
        <f t="shared" si="0"/>
        <v>-2.1554368727186083E-2</v>
      </c>
      <c r="H25">
        <f t="shared" si="1"/>
        <v>4.6667205925169375E-3</v>
      </c>
      <c r="I25" s="7">
        <f t="shared" si="2"/>
        <v>-0.86217474908744329</v>
      </c>
    </row>
    <row r="26" spans="1:12" x14ac:dyDescent="0.4">
      <c r="A26">
        <v>25</v>
      </c>
      <c r="B26" t="s">
        <v>16</v>
      </c>
      <c r="C26" t="s">
        <v>24</v>
      </c>
      <c r="D26">
        <f>'Plate 1'!N33</f>
        <v>-2.1494870542256961E-2</v>
      </c>
      <c r="E26">
        <f>'Plate 2'!N33</f>
        <v>-3.1017340724221409E-2</v>
      </c>
      <c r="F26">
        <f>'Plate 3'!N33</f>
        <v>-2.6183282980866064E-2</v>
      </c>
      <c r="G26">
        <f t="shared" si="0"/>
        <v>-2.6231831415781476E-2</v>
      </c>
      <c r="H26">
        <f t="shared" si="1"/>
        <v>4.7614207233240861E-3</v>
      </c>
      <c r="I26" s="7">
        <f t="shared" si="2"/>
        <v>-1.049273256631259</v>
      </c>
    </row>
    <row r="27" spans="1:12" x14ac:dyDescent="0.4">
      <c r="A27">
        <v>26</v>
      </c>
      <c r="B27" t="s">
        <v>15</v>
      </c>
      <c r="C27" t="s">
        <v>23</v>
      </c>
      <c r="D27">
        <f>'Plate 1'!N34</f>
        <v>-1.8563751831949193E-2</v>
      </c>
      <c r="E27">
        <f>'Plate 2'!N34</f>
        <v>-2.7078630790986945E-2</v>
      </c>
      <c r="F27">
        <f>'Plate 3'!N34</f>
        <v>-1.3091641490433032E-2</v>
      </c>
      <c r="G27">
        <f t="shared" si="0"/>
        <v>-1.9578008037789724E-2</v>
      </c>
      <c r="H27">
        <f t="shared" si="1"/>
        <v>7.0484398388414296E-3</v>
      </c>
      <c r="I27" s="7">
        <f t="shared" si="2"/>
        <v>-0.78312032151158895</v>
      </c>
    </row>
    <row r="28" spans="1:12" x14ac:dyDescent="0.4">
      <c r="A28">
        <v>27</v>
      </c>
      <c r="B28" t="s">
        <v>14</v>
      </c>
      <c r="C28" t="s">
        <v>22</v>
      </c>
      <c r="D28">
        <f>'Plate 1'!N35</f>
        <v>1.8563751831949193E-2</v>
      </c>
      <c r="E28">
        <f>'Plate 2'!N35</f>
        <v>2.3632259599406791E-2</v>
      </c>
      <c r="F28">
        <f>'Plate 3'!N35</f>
        <v>3.5750251762336357E-2</v>
      </c>
      <c r="G28">
        <f t="shared" si="0"/>
        <v>2.5982087731230782E-2</v>
      </c>
      <c r="H28">
        <f t="shared" si="1"/>
        <v>8.8309237427991235E-3</v>
      </c>
      <c r="I28" s="7">
        <f t="shared" si="2"/>
        <v>1.0392835092492312</v>
      </c>
    </row>
    <row r="29" spans="1:12" x14ac:dyDescent="0.4">
      <c r="A29">
        <v>28</v>
      </c>
      <c r="B29" t="s">
        <v>13</v>
      </c>
      <c r="C29" t="s">
        <v>21</v>
      </c>
      <c r="D29">
        <f>'Plate 1'!N36</f>
        <v>0.20127015144113336</v>
      </c>
      <c r="E29">
        <f>'Plate 2'!N36</f>
        <v>0.22007541751947574</v>
      </c>
      <c r="F29">
        <f>'Plate 3'!N36</f>
        <v>0.22960725075528701</v>
      </c>
      <c r="G29">
        <f t="shared" si="0"/>
        <v>0.21698427323863204</v>
      </c>
      <c r="H29">
        <f t="shared" si="1"/>
        <v>1.4419229490815255E-2</v>
      </c>
      <c r="I29" s="7">
        <f t="shared" si="2"/>
        <v>8.6793709295452821</v>
      </c>
    </row>
    <row r="30" spans="1:12" x14ac:dyDescent="0.4">
      <c r="A30">
        <v>29</v>
      </c>
      <c r="B30" t="s">
        <v>12</v>
      </c>
      <c r="C30" t="s">
        <v>20</v>
      </c>
      <c r="D30">
        <f>'Plate 1'!N37</f>
        <v>0.87933561309233021</v>
      </c>
      <c r="E30">
        <f>'Plate 2'!N37</f>
        <v>0.91575005947701305</v>
      </c>
      <c r="F30">
        <f>'Plate 3'!N37</f>
        <v>0.89728096676737157</v>
      </c>
      <c r="G30">
        <f t="shared" si="0"/>
        <v>0.89745554644557168</v>
      </c>
      <c r="H30">
        <f t="shared" si="1"/>
        <v>1.8207850914475476E-2</v>
      </c>
      <c r="I30" s="7">
        <f t="shared" si="2"/>
        <v>35.898221857822868</v>
      </c>
    </row>
    <row r="31" spans="1:12" x14ac:dyDescent="0.4">
      <c r="A31">
        <v>30</v>
      </c>
      <c r="B31" t="s">
        <v>11</v>
      </c>
      <c r="C31" t="s">
        <v>19</v>
      </c>
      <c r="D31">
        <f>'Plate 1'!N38</f>
        <v>4.0552027357107967</v>
      </c>
      <c r="E31">
        <f>'Plate 2'!N38</f>
        <v>4.1858639815449274</v>
      </c>
      <c r="F31">
        <f>'Plate 3'!N38</f>
        <v>4.049345417925478</v>
      </c>
      <c r="G31">
        <f t="shared" si="0"/>
        <v>4.0968040450604004</v>
      </c>
      <c r="H31">
        <f t="shared" si="1"/>
        <v>7.7183749959952752E-2</v>
      </c>
      <c r="I31" s="7">
        <f t="shared" si="2"/>
        <v>163.87216180241603</v>
      </c>
    </row>
    <row r="32" spans="1:12" x14ac:dyDescent="0.4">
      <c r="A32">
        <v>31</v>
      </c>
      <c r="B32" t="s">
        <v>10</v>
      </c>
      <c r="C32" t="s">
        <v>18</v>
      </c>
      <c r="D32">
        <f>'Plate 1'!N39</f>
        <v>18.296042989741085</v>
      </c>
      <c r="E32">
        <f>'Plate 2'!N39</f>
        <v>18.607942740824576</v>
      </c>
      <c r="F32">
        <f>'Plate 3'!N39</f>
        <v>18.006042296072508</v>
      </c>
      <c r="G32">
        <f t="shared" si="0"/>
        <v>18.303342675546059</v>
      </c>
      <c r="H32">
        <f t="shared" si="1"/>
        <v>0.30101661151475173</v>
      </c>
      <c r="I32" s="7">
        <f t="shared" si="2"/>
        <v>732.13370702184238</v>
      </c>
    </row>
    <row r="33" spans="1:12" x14ac:dyDescent="0.4">
      <c r="A33">
        <v>32</v>
      </c>
      <c r="B33" t="s">
        <v>9</v>
      </c>
      <c r="C33" t="s">
        <v>17</v>
      </c>
      <c r="D33">
        <f>'Plate 1'!N40</f>
        <v>29.020029311187102</v>
      </c>
      <c r="E33">
        <f>'Plate 2'!N40</f>
        <v>29.946011622381636</v>
      </c>
      <c r="F33">
        <f>'Plate 3'!N40</f>
        <v>28.917421953675731</v>
      </c>
      <c r="G33">
        <f t="shared" si="0"/>
        <v>29.294487629081488</v>
      </c>
      <c r="H33">
        <f t="shared" si="1"/>
        <v>0.56656394417417144</v>
      </c>
      <c r="I33" s="7">
        <f t="shared" si="2"/>
        <v>1171.7795051632595</v>
      </c>
    </row>
    <row r="34" spans="1:12" x14ac:dyDescent="0.4">
      <c r="A34">
        <v>33</v>
      </c>
      <c r="B34" t="s">
        <v>17</v>
      </c>
      <c r="C34" t="s">
        <v>25</v>
      </c>
      <c r="D34">
        <f>'Plate 1'!N41</f>
        <v>21.695163654127992</v>
      </c>
      <c r="E34">
        <f>'Plate 2'!N41</f>
        <v>21.791897383102985</v>
      </c>
      <c r="F34">
        <f>'Plate 3'!N41</f>
        <v>20.919939577039276</v>
      </c>
      <c r="G34">
        <f t="shared" si="0"/>
        <v>21.46900020475675</v>
      </c>
      <c r="H34">
        <f t="shared" si="1"/>
        <v>0.47795400747611927</v>
      </c>
      <c r="I34" s="7">
        <f t="shared" si="2"/>
        <v>858.76000819027001</v>
      </c>
    </row>
    <row r="35" spans="1:12" x14ac:dyDescent="0.4">
      <c r="A35">
        <v>34</v>
      </c>
      <c r="B35" t="s">
        <v>18</v>
      </c>
      <c r="C35" t="s">
        <v>26</v>
      </c>
      <c r="D35">
        <f>'Plate 1'!N42</f>
        <v>14.551050317537861</v>
      </c>
      <c r="E35">
        <f>'Plate 2'!N42</f>
        <v>14.698280793347715</v>
      </c>
      <c r="F35">
        <f>'Plate 3'!N42</f>
        <v>14.263343403826788</v>
      </c>
      <c r="G35">
        <f t="shared" si="0"/>
        <v>14.504224838237455</v>
      </c>
      <c r="H35">
        <f t="shared" si="1"/>
        <v>0.22121731924649179</v>
      </c>
      <c r="I35" s="7">
        <f t="shared" si="2"/>
        <v>580.16899352949827</v>
      </c>
    </row>
    <row r="36" spans="1:12" x14ac:dyDescent="0.4">
      <c r="A36">
        <v>35</v>
      </c>
      <c r="B36" t="s">
        <v>19</v>
      </c>
      <c r="C36" t="s">
        <v>27</v>
      </c>
      <c r="D36">
        <f>'Plate 1'!N43</f>
        <v>5.6316560820713235</v>
      </c>
      <c r="E36">
        <f>'Plate 2'!N43</f>
        <v>5.6609108515412343</v>
      </c>
      <c r="F36">
        <f>'Plate 3'!N43</f>
        <v>5.4692849949647533</v>
      </c>
      <c r="G36">
        <f t="shared" si="0"/>
        <v>5.5872839761924373</v>
      </c>
      <c r="H36">
        <f t="shared" si="1"/>
        <v>0.10323168148520517</v>
      </c>
      <c r="I36" s="7">
        <f t="shared" si="2"/>
        <v>223.4913590476975</v>
      </c>
    </row>
    <row r="37" spans="1:12" x14ac:dyDescent="0.4">
      <c r="A37">
        <v>36</v>
      </c>
      <c r="B37" t="s">
        <v>20</v>
      </c>
      <c r="C37" t="s">
        <v>28</v>
      </c>
      <c r="D37">
        <f>'Plate 1'!N44</f>
        <v>2.7034684904738642</v>
      </c>
      <c r="E37">
        <f>'Plate 2'!N44</f>
        <v>2.8083001823961733</v>
      </c>
      <c r="F37">
        <f>'Plate 3'!N44</f>
        <v>2.8076535750251761</v>
      </c>
      <c r="G37">
        <f t="shared" si="0"/>
        <v>2.7731407492984044</v>
      </c>
      <c r="H37">
        <f t="shared" si="1"/>
        <v>6.0338812240202093E-2</v>
      </c>
      <c r="I37" s="7">
        <f t="shared" si="2"/>
        <v>110.92562997193617</v>
      </c>
    </row>
    <row r="38" spans="1:12" x14ac:dyDescent="0.4">
      <c r="A38">
        <v>37</v>
      </c>
      <c r="B38" t="s">
        <v>21</v>
      </c>
      <c r="C38" t="s">
        <v>29</v>
      </c>
      <c r="D38">
        <f>'Plate 1'!N45</f>
        <v>1.5950170981924767</v>
      </c>
      <c r="E38">
        <f>'Plate 2'!N45</f>
        <v>1.6956146262574372</v>
      </c>
      <c r="F38">
        <f>'Plate 3'!N45</f>
        <v>1.6153071500503524</v>
      </c>
      <c r="G38">
        <f t="shared" si="0"/>
        <v>1.6353129581667554</v>
      </c>
      <c r="H38">
        <f t="shared" si="1"/>
        <v>5.319905950285099E-2</v>
      </c>
      <c r="I38" s="7">
        <f t="shared" si="2"/>
        <v>65.412518326670209</v>
      </c>
    </row>
    <row r="39" spans="1:12" x14ac:dyDescent="0.4">
      <c r="A39">
        <v>38</v>
      </c>
      <c r="B39" t="s">
        <v>22</v>
      </c>
      <c r="C39" t="s">
        <v>32</v>
      </c>
      <c r="D39">
        <f>'Plate 1'!N46</f>
        <v>0.90034196384953591</v>
      </c>
      <c r="E39">
        <f>'Plate 2'!N46</f>
        <v>0.93839764159311123</v>
      </c>
      <c r="F39">
        <f>'Plate 3'!N46</f>
        <v>0.90986908358509566</v>
      </c>
      <c r="G39">
        <f t="shared" si="0"/>
        <v>0.9162028963425809</v>
      </c>
      <c r="H39">
        <f t="shared" si="1"/>
        <v>1.980269022546876E-2</v>
      </c>
      <c r="I39" s="7">
        <f t="shared" si="2"/>
        <v>36.648115853703239</v>
      </c>
    </row>
    <row r="40" spans="1:12" x14ac:dyDescent="0.4">
      <c r="A40">
        <v>39</v>
      </c>
      <c r="B40" t="s">
        <v>23</v>
      </c>
      <c r="C40" t="s">
        <v>31</v>
      </c>
      <c r="D40">
        <f>'Plate 1'!N47</f>
        <v>0.449438202247191</v>
      </c>
      <c r="E40">
        <f>'Plate 2'!N47</f>
        <v>0.45196696483865484</v>
      </c>
      <c r="F40">
        <f>'Plate 3'!N47</f>
        <v>0.45065458207452164</v>
      </c>
      <c r="G40">
        <f t="shared" si="0"/>
        <v>0.45068658305345582</v>
      </c>
      <c r="H40">
        <f t="shared" si="1"/>
        <v>1.2646849836960542E-3</v>
      </c>
      <c r="I40" s="7">
        <f t="shared" si="2"/>
        <v>18.027463322138232</v>
      </c>
    </row>
    <row r="41" spans="1:12" x14ac:dyDescent="0.4">
      <c r="A41">
        <v>40</v>
      </c>
      <c r="B41" t="s">
        <v>24</v>
      </c>
      <c r="C41" t="s">
        <v>33</v>
      </c>
      <c r="D41">
        <f>'Plate 1'!N48</f>
        <v>0.30727894479726431</v>
      </c>
      <c r="E41">
        <f>'Plate 2'!N48</f>
        <v>0.298849616184165</v>
      </c>
      <c r="F41">
        <f>'Plate 3'!N48</f>
        <v>0.29154078549848944</v>
      </c>
      <c r="G41">
        <f t="shared" si="0"/>
        <v>0.29922311549330627</v>
      </c>
      <c r="H41">
        <f t="shared" si="1"/>
        <v>7.8757247811772988E-3</v>
      </c>
      <c r="I41" s="7">
        <f t="shared" si="2"/>
        <v>11.968924619732251</v>
      </c>
    </row>
    <row r="42" spans="1:12" x14ac:dyDescent="0.4">
      <c r="A42">
        <v>41</v>
      </c>
      <c r="B42" t="s">
        <v>33</v>
      </c>
      <c r="C42" t="s">
        <v>40</v>
      </c>
      <c r="D42">
        <f>'Plate 1'!N49</f>
        <v>0.30434782608695654</v>
      </c>
      <c r="E42">
        <f>'Plate 2'!N49</f>
        <v>0.27029396916821513</v>
      </c>
      <c r="F42">
        <f>'Plate 3'!N49</f>
        <v>0.25629405840886205</v>
      </c>
      <c r="G42">
        <f t="shared" si="0"/>
        <v>0.2769786178880112</v>
      </c>
      <c r="H42">
        <f t="shared" si="1"/>
        <v>2.4714460208456374E-2</v>
      </c>
      <c r="I42" s="7">
        <f t="shared" si="2"/>
        <v>11.079144715520448</v>
      </c>
    </row>
    <row r="43" spans="1:12" x14ac:dyDescent="0.4">
      <c r="A43">
        <v>42</v>
      </c>
      <c r="B43" t="s">
        <v>31</v>
      </c>
      <c r="C43" t="s">
        <v>39</v>
      </c>
      <c r="D43">
        <f>'Plate 1'!N50</f>
        <v>0.22178798241328773</v>
      </c>
      <c r="E43">
        <f>'Plate 2'!N50</f>
        <v>0.20825928771977234</v>
      </c>
      <c r="F43">
        <f>'Plate 3'!N50</f>
        <v>0.20040281973816718</v>
      </c>
      <c r="G43">
        <f t="shared" si="0"/>
        <v>0.21015002995707577</v>
      </c>
      <c r="H43">
        <f t="shared" si="1"/>
        <v>1.0817230482719903E-2</v>
      </c>
      <c r="I43" s="7">
        <f t="shared" si="2"/>
        <v>8.4060011982830307</v>
      </c>
    </row>
    <row r="44" spans="1:12" x14ac:dyDescent="0.4">
      <c r="A44">
        <v>43</v>
      </c>
      <c r="B44" t="s">
        <v>32</v>
      </c>
      <c r="C44" t="s">
        <v>30</v>
      </c>
      <c r="D44">
        <f>'Plate 1'!N51</f>
        <v>0.11480214948705422</v>
      </c>
      <c r="E44">
        <f>'Plate 2'!N51</f>
        <v>0.13785484766320627</v>
      </c>
      <c r="F44">
        <f>'Plate 3'!N51</f>
        <v>0.14702920443101711</v>
      </c>
      <c r="G44">
        <f t="shared" si="0"/>
        <v>0.13322873386042586</v>
      </c>
      <c r="H44">
        <f t="shared" si="1"/>
        <v>1.6604109861040869E-2</v>
      </c>
      <c r="I44" s="7">
        <f t="shared" si="2"/>
        <v>5.3291493544170345</v>
      </c>
    </row>
    <row r="45" spans="1:12" x14ac:dyDescent="0.4">
      <c r="A45">
        <v>44</v>
      </c>
      <c r="B45" t="s">
        <v>29</v>
      </c>
      <c r="C45" t="s">
        <v>38</v>
      </c>
      <c r="D45">
        <f>'Plate 1'!N52</f>
        <v>8.0117244748412308E-2</v>
      </c>
      <c r="E45">
        <f>'Plate 2'!N52</f>
        <v>9.1082667206047005E-2</v>
      </c>
      <c r="F45">
        <f>'Plate 3'!N52</f>
        <v>9.9697885196374625E-2</v>
      </c>
      <c r="G45">
        <f t="shared" si="0"/>
        <v>9.0299265716944646E-2</v>
      </c>
      <c r="H45">
        <f t="shared" si="1"/>
        <v>9.8137993920774796E-3</v>
      </c>
      <c r="I45" s="7">
        <f t="shared" si="2"/>
        <v>3.6119706286777857</v>
      </c>
      <c r="J45">
        <f>SUM(I24:I45)</f>
        <v>4043.2403636078607</v>
      </c>
      <c r="K45" t="e">
        <f>J45/L24*100</f>
        <v>#DIV/0!</v>
      </c>
    </row>
    <row r="46" spans="1:12" x14ac:dyDescent="0.4">
      <c r="A46" s="6">
        <v>45</v>
      </c>
      <c r="B46" s="6" t="s">
        <v>28</v>
      </c>
      <c r="C46" s="6" t="s">
        <v>37</v>
      </c>
      <c r="D46" s="6">
        <f>'Plate 1'!N53</f>
        <v>-1.8563751831949193E-2</v>
      </c>
      <c r="E46" s="6">
        <f>'Plate 2'!N53</f>
        <v>-2.1170565891135248E-2</v>
      </c>
      <c r="F46" s="6">
        <f>'Plate 3'!N53</f>
        <v>-1.0070493454179255E-2</v>
      </c>
      <c r="G46" s="6">
        <f t="shared" si="0"/>
        <v>-1.6601603725754567E-2</v>
      </c>
      <c r="H46" s="6">
        <f t="shared" si="1"/>
        <v>5.8043450034779877E-3</v>
      </c>
      <c r="I46" s="7">
        <f t="shared" si="2"/>
        <v>-0.66406414903018263</v>
      </c>
      <c r="L46" s="5"/>
    </row>
    <row r="47" spans="1:12" x14ac:dyDescent="0.4">
      <c r="A47" s="6">
        <v>46</v>
      </c>
      <c r="B47" s="6" t="s">
        <v>27</v>
      </c>
      <c r="C47" s="6" t="s">
        <v>36</v>
      </c>
      <c r="D47" s="6">
        <f>'Plate 1'!N54</f>
        <v>-1.5632633121641426E-2</v>
      </c>
      <c r="E47" s="6">
        <f>'Plate 2'!N54</f>
        <v>-1.8216533441209399E-2</v>
      </c>
      <c r="F47" s="6">
        <f>'Plate 3'!N54</f>
        <v>-6.545820745216516E-3</v>
      </c>
      <c r="G47" s="6">
        <f t="shared" si="0"/>
        <v>-1.3464995769355779E-2</v>
      </c>
      <c r="H47" s="6">
        <f t="shared" si="1"/>
        <v>6.1298754046367337E-3</v>
      </c>
      <c r="I47" s="7">
        <f t="shared" si="2"/>
        <v>-0.53859983077423113</v>
      </c>
    </row>
    <row r="48" spans="1:12" x14ac:dyDescent="0.4">
      <c r="A48" s="6">
        <v>47</v>
      </c>
      <c r="B48" s="6" t="s">
        <v>26</v>
      </c>
      <c r="C48" s="6" t="s">
        <v>35</v>
      </c>
      <c r="D48" s="6">
        <f>'Plate 1'!N55</f>
        <v>-4.3966780654616511E-3</v>
      </c>
      <c r="E48" s="6">
        <f>'Plate 2'!N55</f>
        <v>4.9233874165430808E-3</v>
      </c>
      <c r="F48" s="6">
        <f>'Plate 3'!N55</f>
        <v>1.6112789526686808E-2</v>
      </c>
      <c r="G48" s="6">
        <f t="shared" si="0"/>
        <v>5.5464996259227449E-3</v>
      </c>
      <c r="H48" s="6">
        <f t="shared" si="1"/>
        <v>1.0268922380048236E-2</v>
      </c>
      <c r="I48" s="7">
        <f t="shared" si="2"/>
        <v>0.22185998503690979</v>
      </c>
    </row>
    <row r="49" spans="1:9" x14ac:dyDescent="0.4">
      <c r="A49" s="6">
        <v>48</v>
      </c>
      <c r="B49" s="6" t="s">
        <v>25</v>
      </c>
      <c r="C49" s="6" t="s">
        <v>34</v>
      </c>
      <c r="D49" s="6">
        <f>'Plate 1'!N56</f>
        <v>2.247191011235955E-2</v>
      </c>
      <c r="E49" s="6">
        <f>'Plate 2'!N56</f>
        <v>3.1017340724221409E-2</v>
      </c>
      <c r="F49" s="6">
        <f>'Plate 3'!N56</f>
        <v>3.2729103726082578E-2</v>
      </c>
      <c r="G49" s="6">
        <f t="shared" si="0"/>
        <v>2.8739451520887846E-2</v>
      </c>
      <c r="H49" s="6">
        <f t="shared" si="1"/>
        <v>5.4949148878165304E-3</v>
      </c>
      <c r="I49" s="7">
        <f t="shared" si="2"/>
        <v>1.1495780608355139</v>
      </c>
    </row>
    <row r="50" spans="1:9" x14ac:dyDescent="0.4">
      <c r="A50" s="6">
        <v>49</v>
      </c>
      <c r="B50" s="6" t="s">
        <v>34</v>
      </c>
      <c r="C50" s="6" t="s">
        <v>41</v>
      </c>
      <c r="D50" s="6">
        <f>'Plate 1'!N57</f>
        <v>8.5490962383976549E-2</v>
      </c>
      <c r="E50" s="6">
        <f>'Plate 2'!N57</f>
        <v>0.10191411952244178</v>
      </c>
      <c r="F50" s="6">
        <f>'Plate 3'!N57</f>
        <v>0.10574018126888217</v>
      </c>
      <c r="G50" s="6">
        <f t="shared" si="0"/>
        <v>9.7715087725100166E-2</v>
      </c>
      <c r="H50" s="6">
        <f t="shared" si="1"/>
        <v>1.075786304934763E-2</v>
      </c>
      <c r="I50" s="7">
        <f t="shared" si="2"/>
        <v>3.9086035090040068</v>
      </c>
    </row>
    <row r="51" spans="1:9" x14ac:dyDescent="0.4">
      <c r="A51" s="6">
        <v>50</v>
      </c>
      <c r="B51" s="6" t="s">
        <v>35</v>
      </c>
      <c r="C51" s="6" t="s">
        <v>42</v>
      </c>
      <c r="D51" s="6">
        <f>'Plate 1'!N58</f>
        <v>0.27650219833903272</v>
      </c>
      <c r="E51" s="6">
        <f>'Plate 2'!N58</f>
        <v>0.25010808076038854</v>
      </c>
      <c r="F51" s="6">
        <f>'Plate 3'!N58</f>
        <v>0.25478348439073517</v>
      </c>
      <c r="G51" s="6">
        <f t="shared" si="0"/>
        <v>0.26046458783005216</v>
      </c>
      <c r="H51" s="6">
        <f t="shared" si="1"/>
        <v>1.4084337503233436E-2</v>
      </c>
      <c r="I51" s="7">
        <f t="shared" si="2"/>
        <v>10.418583513202087</v>
      </c>
    </row>
    <row r="52" spans="1:9" x14ac:dyDescent="0.4">
      <c r="A52" s="6">
        <v>51</v>
      </c>
      <c r="B52" s="6" t="s">
        <v>36</v>
      </c>
      <c r="C52" s="6" t="s">
        <v>43</v>
      </c>
      <c r="D52" s="6">
        <f>'Plate 1'!N59</f>
        <v>0.73571079628724967</v>
      </c>
      <c r="E52" s="6">
        <f>'Plate 2'!N59</f>
        <v>0.78528029293862145</v>
      </c>
      <c r="F52" s="6">
        <f>'Plate 3'!N59</f>
        <v>0.75931520644511585</v>
      </c>
      <c r="G52" s="6">
        <f t="shared" si="0"/>
        <v>0.76010209855699562</v>
      </c>
      <c r="H52" s="6">
        <f t="shared" si="1"/>
        <v>2.4794115208339126E-2</v>
      </c>
      <c r="I52" s="7">
        <f t="shared" si="2"/>
        <v>30.404083942279826</v>
      </c>
    </row>
    <row r="53" spans="1:9" x14ac:dyDescent="0.4">
      <c r="A53" s="6">
        <v>52</v>
      </c>
      <c r="B53" s="6" t="s">
        <v>37</v>
      </c>
      <c r="C53" s="6" t="s">
        <v>44</v>
      </c>
      <c r="D53" s="6">
        <f>'Plate 1'!N60</f>
        <v>2.7361993160723008</v>
      </c>
      <c r="E53" s="6">
        <f>'Plate 2'!N60</f>
        <v>2.9072602694686895</v>
      </c>
      <c r="F53" s="6">
        <f>'Plate 3'!N60</f>
        <v>2.7447129909365557</v>
      </c>
      <c r="G53" s="6">
        <f t="shared" si="0"/>
        <v>2.7960575254925151</v>
      </c>
      <c r="H53" s="6">
        <f t="shared" si="1"/>
        <v>9.6398435494547671E-2</v>
      </c>
      <c r="I53" s="7">
        <f t="shared" si="2"/>
        <v>111.8423010197006</v>
      </c>
    </row>
    <row r="54" spans="1:9" x14ac:dyDescent="0.4">
      <c r="A54" s="6">
        <v>53</v>
      </c>
      <c r="B54" s="6" t="s">
        <v>38</v>
      </c>
      <c r="C54" s="6" t="s">
        <v>45</v>
      </c>
      <c r="D54" s="6">
        <f>'Plate 1'!N61</f>
        <v>15</v>
      </c>
      <c r="E54" s="6">
        <f>'Plate 2'!N61</f>
        <v>14.904078387359215</v>
      </c>
      <c r="F54" s="6">
        <f>'Plate 3'!N61</f>
        <v>14.368580060422961</v>
      </c>
      <c r="G54" s="6">
        <f t="shared" si="0"/>
        <v>14.757552815927392</v>
      </c>
      <c r="H54" s="6">
        <f t="shared" si="1"/>
        <v>0.34025739130316446</v>
      </c>
      <c r="I54" s="7">
        <f t="shared" si="2"/>
        <v>590.30211263709566</v>
      </c>
    </row>
    <row r="55" spans="1:9" x14ac:dyDescent="0.4">
      <c r="A55" s="6">
        <v>54</v>
      </c>
      <c r="B55" s="6" t="s">
        <v>30</v>
      </c>
      <c r="C55" s="6" t="s">
        <v>46</v>
      </c>
      <c r="D55" s="6">
        <f>'Plate 1'!N62</f>
        <v>27.264777723497801</v>
      </c>
      <c r="E55" s="6">
        <f>'Plate 2'!N62</f>
        <v>28.383820795112516</v>
      </c>
      <c r="F55" s="6">
        <f>'Plate 3'!N62</f>
        <v>26.925981873111784</v>
      </c>
      <c r="G55" s="6">
        <f t="shared" si="0"/>
        <v>27.52486013057403</v>
      </c>
      <c r="H55" s="6">
        <f t="shared" si="1"/>
        <v>0.76292576603362261</v>
      </c>
      <c r="I55" s="7">
        <f t="shared" si="2"/>
        <v>1100.9944052229612</v>
      </c>
    </row>
    <row r="56" spans="1:9" x14ac:dyDescent="0.4">
      <c r="A56" s="6">
        <v>55</v>
      </c>
      <c r="B56" s="6" t="s">
        <v>39</v>
      </c>
      <c r="C56" s="6" t="s">
        <v>47</v>
      </c>
      <c r="D56" s="6">
        <f>'Plate 1'!N63</f>
        <v>23.248168050806058</v>
      </c>
      <c r="E56" s="6">
        <f>'Plate 2'!N63</f>
        <v>23.52936080240104</v>
      </c>
      <c r="F56" s="6">
        <f>'Plate 3'!N63</f>
        <v>22.476837865055387</v>
      </c>
      <c r="G56" s="6">
        <f t="shared" si="0"/>
        <v>23.084788906087496</v>
      </c>
      <c r="H56" s="6">
        <f t="shared" si="1"/>
        <v>0.54495017396676493</v>
      </c>
      <c r="I56" s="7">
        <f t="shared" si="2"/>
        <v>923.39155624349985</v>
      </c>
    </row>
    <row r="57" spans="1:9" x14ac:dyDescent="0.4">
      <c r="A57" s="6">
        <v>56</v>
      </c>
      <c r="B57" s="6" t="s">
        <v>40</v>
      </c>
      <c r="C57" s="6" t="s">
        <v>48</v>
      </c>
      <c r="D57" s="6">
        <f>'Plate 1'!N64</f>
        <v>12.14704445530044</v>
      </c>
      <c r="E57" s="6">
        <f>'Plate 2'!N64</f>
        <v>12.129749578137188</v>
      </c>
      <c r="F57" s="6">
        <f>'Plate 3'!N64</f>
        <v>11.625377643504532</v>
      </c>
      <c r="G57" s="6">
        <f t="shared" si="0"/>
        <v>11.967390558980719</v>
      </c>
      <c r="H57" s="6">
        <f t="shared" si="1"/>
        <v>0.29631807902727558</v>
      </c>
      <c r="I57" s="7">
        <f t="shared" si="2"/>
        <v>478.69562235922876</v>
      </c>
    </row>
    <row r="58" spans="1:9" x14ac:dyDescent="0.4">
      <c r="A58" s="6">
        <v>57</v>
      </c>
      <c r="B58" s="6" t="s">
        <v>48</v>
      </c>
      <c r="C58" s="6" t="s">
        <v>56</v>
      </c>
      <c r="D58" s="6">
        <f>'Plate 1'!N65</f>
        <v>4.6199316072300931</v>
      </c>
      <c r="E58" s="6">
        <f>'Plate 2'!N65</f>
        <v>4.924864432768044</v>
      </c>
      <c r="F58" s="6">
        <f>'Plate 3'!N65</f>
        <v>4.8303121852970792</v>
      </c>
      <c r="G58" s="6">
        <f t="shared" si="0"/>
        <v>4.7917027417650715</v>
      </c>
      <c r="H58" s="6">
        <f t="shared" si="1"/>
        <v>0.15608979425326958</v>
      </c>
      <c r="I58" s="7">
        <f t="shared" si="2"/>
        <v>191.66810967060286</v>
      </c>
    </row>
    <row r="59" spans="1:9" x14ac:dyDescent="0.4">
      <c r="A59" s="6">
        <v>58</v>
      </c>
      <c r="B59" s="6" t="s">
        <v>47</v>
      </c>
      <c r="C59" s="6" t="s">
        <v>55</v>
      </c>
      <c r="D59" s="6">
        <f>'Plate 1'!N66</f>
        <v>2.2813873961895457</v>
      </c>
      <c r="E59" s="6">
        <f>'Plate 2'!N66</f>
        <v>2.2977449073006562</v>
      </c>
      <c r="F59" s="6">
        <f>'Plate 3'!N66</f>
        <v>2.1978851963746222</v>
      </c>
      <c r="G59" s="6">
        <f t="shared" si="0"/>
        <v>2.2590058332882745</v>
      </c>
      <c r="H59" s="6">
        <f t="shared" si="1"/>
        <v>5.3560164628065038E-2</v>
      </c>
      <c r="I59" s="7">
        <f t="shared" si="2"/>
        <v>90.360233331530978</v>
      </c>
    </row>
    <row r="60" spans="1:9" x14ac:dyDescent="0.4">
      <c r="A60" s="6">
        <v>59</v>
      </c>
      <c r="B60" s="6" t="s">
        <v>46</v>
      </c>
      <c r="C60" s="6" t="s">
        <v>54</v>
      </c>
      <c r="D60" s="6">
        <f>'Plate 1'!N67</f>
        <v>1.3111871030776747</v>
      </c>
      <c r="E60" s="6">
        <f>'Plate 2'!N67</f>
        <v>1.3524545233243843</v>
      </c>
      <c r="F60" s="6">
        <f>'Plate 3'!N67</f>
        <v>1.0629405840886204</v>
      </c>
      <c r="G60" s="6">
        <f t="shared" si="0"/>
        <v>1.2421940701635599</v>
      </c>
      <c r="H60" s="6">
        <f t="shared" si="1"/>
        <v>0.15660334988744121</v>
      </c>
      <c r="I60" s="7">
        <f t="shared" si="2"/>
        <v>49.687762806542395</v>
      </c>
    </row>
    <row r="61" spans="1:9" x14ac:dyDescent="0.4">
      <c r="A61" s="6">
        <v>60</v>
      </c>
      <c r="B61" s="6" t="s">
        <v>45</v>
      </c>
      <c r="C61" s="6" t="s">
        <v>53</v>
      </c>
      <c r="D61" s="6">
        <f>'Plate 1'!N68</f>
        <v>0.75476306790425007</v>
      </c>
      <c r="E61" s="6">
        <f>'Plate 2'!N68</f>
        <v>0.768540775722375</v>
      </c>
      <c r="F61" s="6">
        <f>'Plate 3'!N68</f>
        <v>0.74219536757301108</v>
      </c>
      <c r="G61" s="6">
        <f t="shared" si="0"/>
        <v>0.75516640373321209</v>
      </c>
      <c r="H61" s="6">
        <f t="shared" si="1"/>
        <v>1.3177334422497446E-2</v>
      </c>
      <c r="I61" s="7">
        <f t="shared" si="2"/>
        <v>30.206656149328484</v>
      </c>
    </row>
    <row r="62" spans="1:9" x14ac:dyDescent="0.4">
      <c r="A62" s="6">
        <v>61</v>
      </c>
      <c r="B62" s="6" t="s">
        <v>44</v>
      </c>
      <c r="C62" s="6" t="s">
        <v>52</v>
      </c>
      <c r="D62" s="6">
        <f>'Plate 1'!N69</f>
        <v>0.40937957987298484</v>
      </c>
      <c r="E62" s="6">
        <f>'Plate 2'!N69</f>
        <v>0.41651857543954468</v>
      </c>
      <c r="F62" s="6">
        <f>'Plate 3'!N69</f>
        <v>0.40936555891238668</v>
      </c>
      <c r="G62" s="6">
        <f t="shared" si="0"/>
        <v>0.41175457140830546</v>
      </c>
      <c r="H62" s="6">
        <f t="shared" si="1"/>
        <v>4.1257544708916075E-3</v>
      </c>
      <c r="I62" s="7">
        <f t="shared" si="2"/>
        <v>16.470182856332219</v>
      </c>
    </row>
    <row r="63" spans="1:9" x14ac:dyDescent="0.4">
      <c r="A63" s="6">
        <v>62</v>
      </c>
      <c r="B63" s="6" t="s">
        <v>43</v>
      </c>
      <c r="C63" s="6" t="s">
        <v>51</v>
      </c>
      <c r="D63" s="6">
        <f>'Plate 1'!N70</f>
        <v>0.26526624328285298</v>
      </c>
      <c r="E63" s="6">
        <f>'Plate 2'!N70</f>
        <v>0.29983429366747366</v>
      </c>
      <c r="F63" s="6">
        <f>'Plate 3'!N70</f>
        <v>0.29405840886203422</v>
      </c>
      <c r="G63" s="6">
        <f t="shared" si="0"/>
        <v>0.2863863152707869</v>
      </c>
      <c r="H63" s="6">
        <f t="shared" si="1"/>
        <v>1.8517108086930356E-2</v>
      </c>
      <c r="I63" s="7">
        <f t="shared" si="2"/>
        <v>11.455452610831475</v>
      </c>
    </row>
    <row r="64" spans="1:9" x14ac:dyDescent="0.4">
      <c r="A64" s="6">
        <v>63</v>
      </c>
      <c r="B64" s="6" t="s">
        <v>42</v>
      </c>
      <c r="C64" s="6" t="s">
        <v>50</v>
      </c>
      <c r="D64" s="6">
        <f>'Plate 1'!N71</f>
        <v>0.38397655105031753</v>
      </c>
      <c r="E64" s="6">
        <f>'Plate 2'!N71</f>
        <v>0.39879438073998957</v>
      </c>
      <c r="F64" s="6">
        <f>'Plate 3'!N71</f>
        <v>0.40231621349446123</v>
      </c>
      <c r="G64" s="6">
        <f t="shared" si="0"/>
        <v>0.39502904842825615</v>
      </c>
      <c r="H64" s="6">
        <f t="shared" si="1"/>
        <v>9.732373821664567E-3</v>
      </c>
      <c r="I64" s="7">
        <f t="shared" si="2"/>
        <v>15.801161937130246</v>
      </c>
    </row>
    <row r="65" spans="1:12" x14ac:dyDescent="0.4">
      <c r="A65" s="6">
        <v>64</v>
      </c>
      <c r="B65" s="6" t="s">
        <v>41</v>
      </c>
      <c r="C65" s="6" t="s">
        <v>49</v>
      </c>
      <c r="D65" s="6">
        <f>'Plate 1'!N72</f>
        <v>0.30239374694675136</v>
      </c>
      <c r="E65" s="6">
        <f>'Plate 2'!N72</f>
        <v>0.33134397313334935</v>
      </c>
      <c r="F65" s="6">
        <f>'Plate 3'!N72</f>
        <v>0.3192346424974824</v>
      </c>
      <c r="G65" s="6">
        <f t="shared" si="0"/>
        <v>0.31765745419252767</v>
      </c>
      <c r="H65" s="6">
        <f t="shared" si="1"/>
        <v>1.4539413374540264E-2</v>
      </c>
      <c r="I65" s="7">
        <f t="shared" si="2"/>
        <v>12.706298167701107</v>
      </c>
    </row>
    <row r="66" spans="1:12" x14ac:dyDescent="0.4">
      <c r="A66" s="6">
        <v>65</v>
      </c>
      <c r="B66" s="6" t="s">
        <v>49</v>
      </c>
      <c r="C66" s="6" t="s">
        <v>57</v>
      </c>
      <c r="D66" s="6">
        <f>'Plate 1'!N73</f>
        <v>0.22227650219833903</v>
      </c>
      <c r="E66" s="6">
        <f>'Plate 2'!N73</f>
        <v>0.22204477248609295</v>
      </c>
      <c r="F66" s="6">
        <f>'Plate 3'!N73</f>
        <v>0.2190332326283988</v>
      </c>
      <c r="G66" s="6">
        <f t="shared" si="0"/>
        <v>0.22111816910427692</v>
      </c>
      <c r="H66" s="6">
        <f t="shared" si="1"/>
        <v>1.8093216259747E-3</v>
      </c>
      <c r="I66" s="7">
        <f t="shared" si="2"/>
        <v>8.8447267641710763</v>
      </c>
    </row>
    <row r="67" spans="1:12" x14ac:dyDescent="0.4">
      <c r="A67" s="6">
        <v>66</v>
      </c>
      <c r="B67" s="6" t="s">
        <v>50</v>
      </c>
      <c r="C67" s="6" t="s">
        <v>58</v>
      </c>
      <c r="D67" s="6">
        <f>'Plate 1'!N74</f>
        <v>8.4025403028822665E-2</v>
      </c>
      <c r="E67" s="6">
        <f>'Plate 2'!N74</f>
        <v>0.11126855561387364</v>
      </c>
      <c r="F67" s="6">
        <f>'Plate 3'!N74</f>
        <v>0.11681772406847936</v>
      </c>
      <c r="G67" s="6">
        <f t="shared" ref="G67:G73" si="3">AVERAGE(D67:F67)</f>
        <v>0.1040372275703919</v>
      </c>
      <c r="H67" s="6">
        <f t="shared" ref="H67:H73" si="4">STDEV(D67:F67)</f>
        <v>1.7551443209785068E-2</v>
      </c>
      <c r="I67" s="7">
        <f t="shared" ref="I67:I89" si="5">G67*40</f>
        <v>4.1614891028156755</v>
      </c>
      <c r="J67">
        <f>SUM(I46:I67)</f>
        <v>3681.4881159100255</v>
      </c>
      <c r="K67" t="e">
        <f>J67/L46*100</f>
        <v>#DIV/0!</v>
      </c>
    </row>
    <row r="68" spans="1:12" x14ac:dyDescent="0.4">
      <c r="A68">
        <v>67</v>
      </c>
      <c r="B68" t="s">
        <v>51</v>
      </c>
      <c r="C68" t="s">
        <v>59</v>
      </c>
      <c r="D68">
        <f>'Plate 1'!N75</f>
        <v>-1.0258915486077186E-2</v>
      </c>
      <c r="E68">
        <f>'Plate 2'!N75</f>
        <v>-3.2494356949184337E-2</v>
      </c>
      <c r="F68">
        <f>'Plate 3'!N75</f>
        <v>-1.6616314199395771E-2</v>
      </c>
      <c r="G68">
        <f t="shared" si="3"/>
        <v>-1.978986221155243E-2</v>
      </c>
      <c r="H68">
        <f t="shared" si="4"/>
        <v>1.1452391431658004E-2</v>
      </c>
      <c r="I68" s="7">
        <f t="shared" si="5"/>
        <v>-0.79159448846209723</v>
      </c>
      <c r="L68" s="5"/>
    </row>
    <row r="69" spans="1:12" x14ac:dyDescent="0.4">
      <c r="A69">
        <v>68</v>
      </c>
      <c r="B69" t="s">
        <v>52</v>
      </c>
      <c r="C69" t="s">
        <v>60</v>
      </c>
      <c r="D69">
        <f>'Plate 1'!N76</f>
        <v>-2.8822667318026379E-2</v>
      </c>
      <c r="E69">
        <f>'Plate 2'!N76</f>
        <v>-1.0831452316394779E-2</v>
      </c>
      <c r="F69">
        <f>'Plate 3'!N76</f>
        <v>0</v>
      </c>
      <c r="G69">
        <f t="shared" si="3"/>
        <v>-1.3218039878140386E-2</v>
      </c>
      <c r="H69">
        <f t="shared" si="4"/>
        <v>1.455879074558789E-2</v>
      </c>
      <c r="I69" s="7">
        <f t="shared" si="5"/>
        <v>-0.52872159512561545</v>
      </c>
    </row>
    <row r="70" spans="1:12" x14ac:dyDescent="0.4">
      <c r="A70">
        <v>69</v>
      </c>
      <c r="B70" t="s">
        <v>53</v>
      </c>
      <c r="C70" t="s">
        <v>61</v>
      </c>
      <c r="D70">
        <f>'Plate 1'!N77</f>
        <v>-2.0029311187103077E-2</v>
      </c>
      <c r="E70">
        <f>'Plate 2'!N77</f>
        <v>-2.1170565891135248E-2</v>
      </c>
      <c r="F70">
        <f>'Plate 3'!N77</f>
        <v>-1.2084592145015106E-2</v>
      </c>
      <c r="G70">
        <f t="shared" si="3"/>
        <v>-1.7761489741084477E-2</v>
      </c>
      <c r="H70">
        <f t="shared" si="4"/>
        <v>4.9493424120849094E-3</v>
      </c>
      <c r="I70" s="7">
        <f t="shared" si="5"/>
        <v>-0.71045958964337907</v>
      </c>
    </row>
    <row r="71" spans="1:12" x14ac:dyDescent="0.4">
      <c r="A71">
        <v>70</v>
      </c>
      <c r="B71" t="s">
        <v>54</v>
      </c>
      <c r="C71" t="s">
        <v>62</v>
      </c>
      <c r="D71">
        <f>'Plate 1'!N78</f>
        <v>-1.2701514411333659E-2</v>
      </c>
      <c r="E71">
        <f>'Plate 2'!N78</f>
        <v>3.9387099332344648E-3</v>
      </c>
      <c r="F71">
        <f>'Plate 3'!N78</f>
        <v>1.7623363544813697E-2</v>
      </c>
      <c r="G71">
        <f t="shared" si="3"/>
        <v>2.9535196889048342E-3</v>
      </c>
      <c r="H71">
        <f t="shared" si="4"/>
        <v>1.5186425044326584E-2</v>
      </c>
      <c r="I71" s="7">
        <f t="shared" si="5"/>
        <v>0.11814078755619337</v>
      </c>
    </row>
    <row r="72" spans="1:12" x14ac:dyDescent="0.4">
      <c r="A72">
        <v>71</v>
      </c>
      <c r="B72" t="s">
        <v>55</v>
      </c>
      <c r="C72" t="s">
        <v>63</v>
      </c>
      <c r="D72">
        <f>'Plate 1'!N79</f>
        <v>3.321934538348803E-2</v>
      </c>
      <c r="E72">
        <f>'Plate 2'!N79</f>
        <v>3.6433066882418798E-2</v>
      </c>
      <c r="F72">
        <f>'Plate 3'!N79</f>
        <v>4.1289023162134945E-2</v>
      </c>
      <c r="G72">
        <f t="shared" si="3"/>
        <v>3.6980478476013927E-2</v>
      </c>
      <c r="H72">
        <f t="shared" si="4"/>
        <v>4.0625939315169952E-3</v>
      </c>
      <c r="I72" s="7">
        <f t="shared" si="5"/>
        <v>1.4792191390405571</v>
      </c>
    </row>
    <row r="73" spans="1:12" x14ac:dyDescent="0.4">
      <c r="A73">
        <v>72</v>
      </c>
      <c r="B73" t="s">
        <v>56</v>
      </c>
      <c r="C73" t="s">
        <v>64</v>
      </c>
      <c r="D73">
        <f>'Plate 1'!N80</f>
        <v>0.13776257938446507</v>
      </c>
      <c r="E73">
        <f>'Plate 2'!N80</f>
        <v>0.15607138110441568</v>
      </c>
      <c r="F73">
        <f>'Plate 3'!N80</f>
        <v>0.15307150050352467</v>
      </c>
      <c r="G73">
        <f t="shared" si="3"/>
        <v>0.14896848699746848</v>
      </c>
      <c r="H73">
        <f t="shared" si="4"/>
        <v>9.819831718429612E-3</v>
      </c>
      <c r="I73" s="7">
        <f t="shared" si="5"/>
        <v>5.958739479898739</v>
      </c>
    </row>
    <row r="74" spans="1:12" x14ac:dyDescent="0.4">
      <c r="A74">
        <v>73</v>
      </c>
      <c r="B74" t="s">
        <v>64</v>
      </c>
      <c r="C74" t="s">
        <v>72</v>
      </c>
      <c r="D74">
        <f>'Plate 1'!N81</f>
        <v>0.54030288226673184</v>
      </c>
      <c r="E74">
        <f>'Plate 2'!N81</f>
        <v>0.55092705191117075</v>
      </c>
      <c r="F74">
        <f>'Plate 3'!N81</f>
        <v>0.52668680765357501</v>
      </c>
      <c r="G74">
        <f t="shared" ref="G74:G89" si="6">AVERAGE(D74:F74)</f>
        <v>0.53930558061049261</v>
      </c>
      <c r="H74">
        <f t="shared" ref="H74:H89" si="7">STDEV(D74:F74)</f>
        <v>1.2150856692518809E-2</v>
      </c>
      <c r="I74" s="7">
        <f t="shared" si="5"/>
        <v>21.572223224419705</v>
      </c>
    </row>
    <row r="75" spans="1:12" x14ac:dyDescent="0.4">
      <c r="A75">
        <v>74</v>
      </c>
      <c r="B75" t="s">
        <v>63</v>
      </c>
      <c r="C75" t="s">
        <v>71</v>
      </c>
      <c r="D75">
        <f>'Plate 1'!N82</f>
        <v>2.9018075232046896</v>
      </c>
      <c r="E75">
        <f>'Plate 2'!N82</f>
        <v>2.9973582591914276</v>
      </c>
      <c r="F75">
        <f>'Plate 3'!N82</f>
        <v>2.9028197381671701</v>
      </c>
      <c r="G75">
        <f t="shared" si="6"/>
        <v>2.9339951735210961</v>
      </c>
      <c r="H75">
        <f t="shared" si="7"/>
        <v>5.4876375737032121E-2</v>
      </c>
      <c r="I75" s="7">
        <f t="shared" si="5"/>
        <v>117.35980694084384</v>
      </c>
    </row>
    <row r="76" spans="1:12" x14ac:dyDescent="0.4">
      <c r="A76">
        <v>75</v>
      </c>
      <c r="B76" t="s">
        <v>62</v>
      </c>
      <c r="C76" t="s">
        <v>70</v>
      </c>
      <c r="D76">
        <f>'Plate 1'!N83</f>
        <v>15.468978993649243</v>
      </c>
      <c r="E76">
        <f>'Plate 2'!N83</f>
        <v>15.324535672731994</v>
      </c>
      <c r="F76">
        <f>'Plate 3'!N83</f>
        <v>14.504531722054381</v>
      </c>
      <c r="G76">
        <f t="shared" si="6"/>
        <v>15.099348796145206</v>
      </c>
      <c r="H76">
        <f t="shared" si="7"/>
        <v>0.52016486036820897</v>
      </c>
      <c r="I76" s="7">
        <f t="shared" si="5"/>
        <v>603.97395184580819</v>
      </c>
    </row>
    <row r="77" spans="1:12" x14ac:dyDescent="0.4">
      <c r="A77">
        <v>76</v>
      </c>
      <c r="B77" t="s">
        <v>61</v>
      </c>
      <c r="C77" t="s">
        <v>69</v>
      </c>
      <c r="D77">
        <f>'Plate 1'!N84</f>
        <v>27.41084513922814</v>
      </c>
      <c r="E77">
        <f>'Plate 2'!N84</f>
        <v>28.131251020643855</v>
      </c>
      <c r="F77">
        <f>'Plate 3'!N84</f>
        <v>26.6067472306143</v>
      </c>
      <c r="G77">
        <f t="shared" si="6"/>
        <v>27.382947796828763</v>
      </c>
      <c r="H77">
        <f t="shared" si="7"/>
        <v>0.76263467514815431</v>
      </c>
      <c r="I77" s="7">
        <f t="shared" si="5"/>
        <v>1095.3179118731505</v>
      </c>
    </row>
    <row r="78" spans="1:12" x14ac:dyDescent="0.4">
      <c r="A78">
        <v>77</v>
      </c>
      <c r="B78" t="s">
        <v>60</v>
      </c>
      <c r="C78" t="s">
        <v>68</v>
      </c>
      <c r="D78">
        <f>'Plate 1'!N85</f>
        <v>24.36980947728383</v>
      </c>
      <c r="E78">
        <f>'Plate 2'!N85</f>
        <v>25.53170246470911</v>
      </c>
      <c r="F78">
        <f>'Plate 3'!N85</f>
        <v>24.253776435045317</v>
      </c>
      <c r="G78">
        <f t="shared" si="6"/>
        <v>24.718429459012754</v>
      </c>
      <c r="H78">
        <f t="shared" si="7"/>
        <v>0.70670053988133574</v>
      </c>
      <c r="I78" s="7">
        <f t="shared" si="5"/>
        <v>988.73717836051014</v>
      </c>
    </row>
    <row r="79" spans="1:12" x14ac:dyDescent="0.4">
      <c r="A79">
        <v>78</v>
      </c>
      <c r="B79" t="s">
        <v>59</v>
      </c>
      <c r="C79" t="s">
        <v>67</v>
      </c>
      <c r="D79">
        <f>'Plate 1'!N86</f>
        <v>13.237909135319981</v>
      </c>
      <c r="E79">
        <f>'Plate 2'!N86</f>
        <v>13.615627900449891</v>
      </c>
      <c r="F79">
        <f>'Plate 3'!N86</f>
        <v>12.993454179254783</v>
      </c>
      <c r="G79">
        <f t="shared" si="6"/>
        <v>13.282330405008219</v>
      </c>
      <c r="H79">
        <f t="shared" si="7"/>
        <v>0.31345649097917577</v>
      </c>
      <c r="I79" s="7">
        <f t="shared" si="5"/>
        <v>531.29321620032874</v>
      </c>
    </row>
    <row r="80" spans="1:12" x14ac:dyDescent="0.4">
      <c r="A80">
        <v>79</v>
      </c>
      <c r="B80" t="s">
        <v>58</v>
      </c>
      <c r="C80" t="s">
        <v>66</v>
      </c>
      <c r="D80">
        <f>'Plate 1'!N87</f>
        <v>6.1416707376648754</v>
      </c>
      <c r="E80">
        <f>'Plate 2'!N87</f>
        <v>6.2728879074175392</v>
      </c>
      <c r="F80">
        <f>'Plate 3'!N87</f>
        <v>6.0020140986908359</v>
      </c>
      <c r="G80">
        <f t="shared" si="6"/>
        <v>6.1388575812577502</v>
      </c>
      <c r="H80">
        <f t="shared" si="7"/>
        <v>0.13545881459047202</v>
      </c>
      <c r="I80" s="7">
        <f t="shared" si="5"/>
        <v>245.55430325031</v>
      </c>
    </row>
    <row r="81" spans="1:11" x14ac:dyDescent="0.4">
      <c r="A81">
        <v>80</v>
      </c>
      <c r="B81" t="s">
        <v>57</v>
      </c>
      <c r="C81" t="s">
        <v>65</v>
      </c>
      <c r="D81">
        <f>'Plate 1'!N88</f>
        <v>3.0219833903273083</v>
      </c>
      <c r="E81">
        <f>'Plate 2'!N88</f>
        <v>3.1229046383132761</v>
      </c>
      <c r="F81">
        <f>'Plate 3'!N88</f>
        <v>2.9899295065458209</v>
      </c>
      <c r="G81">
        <f t="shared" si="6"/>
        <v>3.0449391783954685</v>
      </c>
      <c r="H81">
        <f t="shared" si="7"/>
        <v>6.9396127928838591E-2</v>
      </c>
      <c r="I81" s="7">
        <f t="shared" si="5"/>
        <v>121.79756713581874</v>
      </c>
    </row>
    <row r="82" spans="1:11" x14ac:dyDescent="0.4">
      <c r="A82">
        <v>81</v>
      </c>
      <c r="B82" t="s">
        <v>65</v>
      </c>
      <c r="C82" t="s">
        <v>73</v>
      </c>
      <c r="D82">
        <f>'Plate 1'!N89</f>
        <v>1.4352711284807034</v>
      </c>
      <c r="E82">
        <f>'Plate 2'!N89</f>
        <v>1.4543686428468261</v>
      </c>
      <c r="F82">
        <f>'Plate 3'!N89</f>
        <v>1.3907351460221551</v>
      </c>
      <c r="G82">
        <f t="shared" si="6"/>
        <v>1.4267916391165614</v>
      </c>
      <c r="H82">
        <f t="shared" si="7"/>
        <v>3.2653204811186602E-2</v>
      </c>
      <c r="I82" s="7">
        <f t="shared" si="5"/>
        <v>57.071665564662453</v>
      </c>
    </row>
    <row r="83" spans="1:11" x14ac:dyDescent="0.4">
      <c r="A83">
        <v>82</v>
      </c>
      <c r="B83" t="s">
        <v>66</v>
      </c>
      <c r="C83" t="s">
        <v>74</v>
      </c>
      <c r="D83">
        <f>'Plate 1'!N90</f>
        <v>0.86565705911089397</v>
      </c>
      <c r="E83">
        <f>'Plate 2'!N90</f>
        <v>0.93347425417656815</v>
      </c>
      <c r="F83">
        <f>'Plate 3'!N90</f>
        <v>0.88821752265861031</v>
      </c>
      <c r="G83">
        <f t="shared" si="6"/>
        <v>0.89578294531535751</v>
      </c>
      <c r="H83">
        <f t="shared" si="7"/>
        <v>3.4535774229418156E-2</v>
      </c>
      <c r="I83" s="7">
        <f t="shared" si="5"/>
        <v>35.831317812614301</v>
      </c>
    </row>
    <row r="84" spans="1:11" x14ac:dyDescent="0.4">
      <c r="A84">
        <v>83</v>
      </c>
      <c r="B84" t="s">
        <v>67</v>
      </c>
      <c r="C84" t="s">
        <v>75</v>
      </c>
      <c r="D84">
        <f>'Plate 1'!N91</f>
        <v>0.55935515388373225</v>
      </c>
      <c r="E84">
        <f>'Plate 2'!N91</f>
        <v>0.7562323071810173</v>
      </c>
      <c r="F84">
        <f>'Plate 3'!N91</f>
        <v>0.72155085599194357</v>
      </c>
      <c r="G84">
        <f t="shared" si="6"/>
        <v>0.67904610568556434</v>
      </c>
      <c r="H84">
        <f t="shared" si="7"/>
        <v>0.10509587870876001</v>
      </c>
      <c r="I84" s="7">
        <f t="shared" si="5"/>
        <v>27.161844227422574</v>
      </c>
    </row>
    <row r="85" spans="1:11" x14ac:dyDescent="0.4">
      <c r="A85">
        <v>84</v>
      </c>
      <c r="B85" t="s">
        <v>68</v>
      </c>
      <c r="C85" t="s">
        <v>76</v>
      </c>
      <c r="D85">
        <f>'Plate 1'!N92</f>
        <v>0.37518319491939423</v>
      </c>
      <c r="E85">
        <f>'Plate 2'!N92</f>
        <v>0.44704357742211176</v>
      </c>
      <c r="F85">
        <f>'Plate 3'!N92</f>
        <v>0.4214501510574018</v>
      </c>
      <c r="G85">
        <f t="shared" si="6"/>
        <v>0.41455897446630258</v>
      </c>
      <c r="H85">
        <f t="shared" si="7"/>
        <v>3.6422450212286697E-2</v>
      </c>
      <c r="I85" s="7">
        <f t="shared" si="5"/>
        <v>16.582358978652103</v>
      </c>
    </row>
    <row r="86" spans="1:11" x14ac:dyDescent="0.4">
      <c r="A86">
        <v>85</v>
      </c>
      <c r="B86" t="s">
        <v>69</v>
      </c>
      <c r="C86" t="s">
        <v>77</v>
      </c>
      <c r="D86">
        <f>'Plate 1'!N93</f>
        <v>0.41524181729360038</v>
      </c>
      <c r="E86">
        <f>'Plate 2'!N93</f>
        <v>0.4627984171550496</v>
      </c>
      <c r="F86">
        <f>'Plate 3'!N93</f>
        <v>0.44511581067472306</v>
      </c>
      <c r="G86">
        <f t="shared" si="6"/>
        <v>0.44105201504112435</v>
      </c>
      <c r="H86">
        <f t="shared" si="7"/>
        <v>2.4037332917968248E-2</v>
      </c>
      <c r="I86" s="7">
        <f t="shared" si="5"/>
        <v>17.642080601644974</v>
      </c>
    </row>
    <row r="87" spans="1:11" x14ac:dyDescent="0.4">
      <c r="A87">
        <v>86</v>
      </c>
      <c r="B87" t="s">
        <v>70</v>
      </c>
      <c r="C87" t="s">
        <v>78</v>
      </c>
      <c r="D87">
        <f>'Plate 1'!N94</f>
        <v>0.29066927210552029</v>
      </c>
      <c r="E87">
        <f>'Plate 2'!N94</f>
        <v>0.31411211717544857</v>
      </c>
      <c r="F87">
        <f>'Plate 3'!N94</f>
        <v>0.29607250755287007</v>
      </c>
      <c r="G87">
        <f t="shared" si="6"/>
        <v>0.30028463227794627</v>
      </c>
      <c r="H87">
        <f t="shared" si="7"/>
        <v>1.2275921239070576E-2</v>
      </c>
      <c r="I87" s="7">
        <f t="shared" si="5"/>
        <v>12.01138529111785</v>
      </c>
    </row>
    <row r="88" spans="1:11" x14ac:dyDescent="0.4">
      <c r="A88">
        <v>87</v>
      </c>
      <c r="B88" t="s">
        <v>71</v>
      </c>
      <c r="C88" t="s">
        <v>79</v>
      </c>
      <c r="D88">
        <f>'Plate 1'!N95</f>
        <v>9.8680996580361502E-2</v>
      </c>
      <c r="E88">
        <f>'Plate 2'!N95</f>
        <v>0.1097915393889107</v>
      </c>
      <c r="F88">
        <f>'Plate 3'!N95</f>
        <v>0.10976837865055387</v>
      </c>
      <c r="G88">
        <f t="shared" si="6"/>
        <v>0.10608030487327536</v>
      </c>
      <c r="H88">
        <f t="shared" si="7"/>
        <v>6.407999415975172E-3</v>
      </c>
      <c r="I88" s="7">
        <f t="shared" si="5"/>
        <v>4.2432121949310142</v>
      </c>
    </row>
    <row r="89" spans="1:11" x14ac:dyDescent="0.4">
      <c r="A89">
        <v>88</v>
      </c>
      <c r="B89" t="s">
        <v>72</v>
      </c>
      <c r="C89" t="s">
        <v>80</v>
      </c>
      <c r="D89">
        <f>'Plate 1'!N96</f>
        <v>0.11529066927210552</v>
      </c>
      <c r="E89">
        <f>'Plate 2'!N96</f>
        <v>0.14228589633809505</v>
      </c>
      <c r="F89">
        <f>'Plate 3'!N96</f>
        <v>0.13444108761329304</v>
      </c>
      <c r="G89">
        <f t="shared" si="6"/>
        <v>0.13067255107449788</v>
      </c>
      <c r="H89">
        <f t="shared" si="7"/>
        <v>1.388657523723035E-2</v>
      </c>
      <c r="I89" s="7">
        <f t="shared" si="5"/>
        <v>5.2269020429799156</v>
      </c>
      <c r="J89">
        <f>SUM(I68:I89)</f>
        <v>3906.9022492784788</v>
      </c>
      <c r="K89" t="e">
        <f>J89/L68*100</f>
        <v>#DIV/0!</v>
      </c>
    </row>
  </sheetData>
  <mergeCells count="1">
    <mergeCell ref="M1:O1"/>
  </mergeCells>
  <phoneticPr fontId="0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3</vt:i4>
      </vt:variant>
    </vt:vector>
  </HeadingPairs>
  <TitlesOfParts>
    <vt:vector size="7" baseType="lpstr">
      <vt:lpstr>Plate 1</vt:lpstr>
      <vt:lpstr>Plate 2</vt:lpstr>
      <vt:lpstr>Plate 3</vt:lpstr>
      <vt:lpstr>Consolidated</vt:lpstr>
      <vt:lpstr>Chart 1</vt:lpstr>
      <vt:lpstr>Chart 2</vt:lpstr>
      <vt:lpstr>Chart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</dc:creator>
  <cp:lastModifiedBy>Allen, George Michael</cp:lastModifiedBy>
  <dcterms:created xsi:type="dcterms:W3CDTF">2010-07-22T23:26:34Z</dcterms:created>
  <dcterms:modified xsi:type="dcterms:W3CDTF">2023-03-06T23:59:36Z</dcterms:modified>
</cp:coreProperties>
</file>