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_FOLDER\2021 Stock Assessments\2021 Pacific cod\Models\"/>
    </mc:Choice>
  </mc:AlternateContent>
  <bookViews>
    <workbookView xWindow="0" yWindow="0" windowWidth="28800" windowHeight="12885" activeTab="3"/>
  </bookViews>
  <sheets>
    <sheet name="Sheet1" sheetId="1" r:id="rId1"/>
    <sheet name="ENV_LINK_PRIORS2" sheetId="2" r:id="rId2"/>
    <sheet name="Sheet3" sheetId="3" r:id="rId3"/>
    <sheet name="MCM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6" i="1" l="1"/>
  <c r="U6" i="1"/>
  <c r="V6" i="1"/>
  <c r="T7" i="1"/>
  <c r="U7" i="1"/>
  <c r="V7" i="1"/>
  <c r="U8" i="1"/>
  <c r="V8" i="1"/>
  <c r="T9" i="1"/>
  <c r="U9" i="1"/>
  <c r="V9" i="1"/>
  <c r="T10" i="1"/>
  <c r="U10" i="1"/>
  <c r="V10" i="1"/>
  <c r="T13" i="1"/>
  <c r="T14" i="1"/>
  <c r="T15" i="1"/>
  <c r="T16" i="1"/>
  <c r="T17" i="1"/>
  <c r="T18" i="1"/>
  <c r="T19" i="1"/>
  <c r="T20" i="1"/>
  <c r="T21" i="1"/>
  <c r="T22" i="1"/>
  <c r="T24" i="1"/>
  <c r="T25" i="1"/>
  <c r="T26" i="1"/>
  <c r="T27" i="1"/>
  <c r="T28" i="1"/>
  <c r="T29" i="1"/>
  <c r="T30" i="1"/>
  <c r="T31" i="1"/>
  <c r="T32" i="1"/>
  <c r="T33" i="1"/>
  <c r="T3" i="1"/>
  <c r="T4" i="1"/>
  <c r="T5" i="1"/>
  <c r="T11" i="1"/>
  <c r="T2" i="1"/>
  <c r="U16" i="1"/>
  <c r="F36" i="1"/>
  <c r="G36" i="1"/>
  <c r="W24" i="1"/>
  <c r="W25" i="1"/>
  <c r="W26" i="1"/>
  <c r="W27" i="1"/>
  <c r="W28" i="1"/>
  <c r="W29" i="1"/>
  <c r="H27" i="1"/>
  <c r="H28" i="1"/>
  <c r="H29" i="1"/>
  <c r="H30" i="1"/>
  <c r="W30" i="1"/>
  <c r="F32" i="1"/>
  <c r="F33" i="1"/>
  <c r="F34" i="1"/>
  <c r="F35" i="1"/>
  <c r="F31" i="1"/>
  <c r="G33" i="1"/>
  <c r="G34" i="1"/>
  <c r="G35" i="1"/>
  <c r="G32" i="1"/>
  <c r="U2" i="1"/>
  <c r="U3" i="1"/>
  <c r="U4" i="1"/>
  <c r="U5" i="1"/>
  <c r="U13" i="1"/>
  <c r="U14" i="1"/>
  <c r="U26" i="1"/>
  <c r="U31" i="1"/>
  <c r="U32" i="1"/>
  <c r="U27" i="1"/>
  <c r="U28" i="1"/>
  <c r="U33" i="1"/>
  <c r="U29" i="1"/>
  <c r="U30" i="1"/>
  <c r="V26" i="1"/>
  <c r="V31" i="1"/>
  <c r="V32" i="1"/>
  <c r="V27" i="1"/>
  <c r="V28" i="1"/>
  <c r="V33" i="1"/>
  <c r="V29" i="1"/>
  <c r="F30" i="1"/>
  <c r="B30" i="1"/>
  <c r="G30" i="1" s="1"/>
  <c r="V16" i="1"/>
  <c r="V13" i="1"/>
  <c r="V14" i="1"/>
  <c r="F29" i="1"/>
  <c r="B29" i="1"/>
  <c r="G29" i="1" s="1"/>
  <c r="U25" i="1"/>
  <c r="U24" i="1"/>
  <c r="U17" i="1"/>
  <c r="U18" i="1"/>
  <c r="U19" i="1"/>
  <c r="U20" i="1"/>
  <c r="U21" i="1"/>
  <c r="U22" i="1"/>
  <c r="U15" i="1"/>
  <c r="U11" i="1"/>
  <c r="F21" i="1"/>
  <c r="F22" i="1"/>
  <c r="F23" i="1"/>
  <c r="F24" i="1"/>
  <c r="F25" i="1"/>
  <c r="F26" i="1"/>
  <c r="F27" i="1"/>
  <c r="F28" i="1"/>
  <c r="F20" i="1"/>
  <c r="V15" i="1"/>
  <c r="V4" i="1"/>
  <c r="G28" i="1"/>
  <c r="G27" i="1"/>
  <c r="G21" i="1"/>
  <c r="G22" i="1"/>
  <c r="G23" i="1"/>
  <c r="G24" i="1"/>
  <c r="G25" i="1"/>
  <c r="G26" i="1"/>
  <c r="V17" i="1"/>
  <c r="V18" i="1"/>
  <c r="V19" i="1"/>
  <c r="V20" i="1"/>
  <c r="V21" i="1"/>
  <c r="V25" i="1"/>
  <c r="V24" i="1"/>
  <c r="V2" i="1" l="1"/>
  <c r="V3" i="1"/>
  <c r="V5" i="1"/>
</calcChain>
</file>

<file path=xl/sharedStrings.xml><?xml version="1.0" encoding="utf-8"?>
<sst xmlns="http://schemas.openxmlformats.org/spreadsheetml/2006/main" count="196" uniqueCount="70">
  <si>
    <t>PriorSD</t>
  </si>
  <si>
    <t>Parameter</t>
  </si>
  <si>
    <t>LMAX</t>
  </si>
  <si>
    <t>K</t>
  </si>
  <si>
    <t>LMIN</t>
  </si>
  <si>
    <t>Value</t>
  </si>
  <si>
    <t>NA</t>
  </si>
  <si>
    <t>LLIKE</t>
  </si>
  <si>
    <t>Prior</t>
  </si>
  <si>
    <t>R0</t>
  </si>
  <si>
    <t>CV</t>
  </si>
  <si>
    <t>M</t>
  </si>
  <si>
    <t>Label</t>
  </si>
  <si>
    <t>model1</t>
  </si>
  <si>
    <t>model2</t>
  </si>
  <si>
    <t>TOTAL_like</t>
  </si>
  <si>
    <t>Survey_like</t>
  </si>
  <si>
    <t>Length_comp_like</t>
  </si>
  <si>
    <t>Age_comp_like</t>
  </si>
  <si>
    <t>Parm_priors_like</t>
  </si>
  <si>
    <t>Size_at_age_like</t>
  </si>
  <si>
    <t>Recr_Virgin_millions</t>
  </si>
  <si>
    <t>SR_LN(R0)</t>
  </si>
  <si>
    <t>SR_LN(R0)_ENV_mult</t>
  </si>
  <si>
    <t>SR_BH_steep</t>
  </si>
  <si>
    <t>NatM_uniform_Fem_GP_1</t>
  </si>
  <si>
    <t>NatM_uniform_Fem_GP_1_ENV_add</t>
  </si>
  <si>
    <t>L_at_Amax_Fem_GP_1</t>
  </si>
  <si>
    <t>L_at_Amax_Fem_GP_1_ENV_mult</t>
  </si>
  <si>
    <t>VonBert_K_Fem_GP_1</t>
  </si>
  <si>
    <t>VonBert_K_Fem_GP_1_ENV_mult</t>
  </si>
  <si>
    <t>SSB_Virgin_thousand_mt</t>
  </si>
  <si>
    <t>Bratio_2021</t>
  </si>
  <si>
    <t>SPRratio_2020</t>
  </si>
  <si>
    <t>ALL</t>
  </si>
  <si>
    <t>FshTrawl</t>
  </si>
  <si>
    <t>FshLL</t>
  </si>
  <si>
    <t>FshPot</t>
  </si>
  <si>
    <t>Srv</t>
  </si>
  <si>
    <t>LLSrv</t>
  </si>
  <si>
    <t>Seine</t>
  </si>
  <si>
    <t>Catch_like</t>
  </si>
  <si>
    <t>Surv_like</t>
  </si>
  <si>
    <t>Length_like</t>
  </si>
  <si>
    <t>Age_like</t>
  </si>
  <si>
    <t>M21.3</t>
  </si>
  <si>
    <t>M21.3_noG</t>
  </si>
  <si>
    <t>Model</t>
  </si>
  <si>
    <t>Prior CV</t>
  </si>
  <si>
    <t>Link</t>
  </si>
  <si>
    <t>γ</t>
  </si>
  <si>
    <t>ν</t>
  </si>
  <si>
    <t>ϕ</t>
  </si>
  <si>
    <t>η</t>
  </si>
  <si>
    <t>ω</t>
  </si>
  <si>
    <t>- Log likelihood</t>
  </si>
  <si>
    <t>% Change</t>
  </si>
  <si>
    <t>LL  change</t>
  </si>
  <si>
    <r>
      <t xml:space="preserve">Prior </t>
    </r>
    <r>
      <rPr>
        <sz val="11"/>
        <color theme="1"/>
        <rFont val="Calibri"/>
        <family val="2"/>
      </rPr>
      <t>μ</t>
    </r>
  </si>
  <si>
    <r>
      <t xml:space="preserve">Prior </t>
    </r>
    <r>
      <rPr>
        <sz val="11"/>
        <color theme="1"/>
        <rFont val="Calibri"/>
        <family val="2"/>
      </rPr>
      <t>σ</t>
    </r>
  </si>
  <si>
    <r>
      <t>L</t>
    </r>
    <r>
      <rPr>
        <vertAlign val="subscript"/>
        <sz val="11"/>
        <color theme="1"/>
        <rFont val="Calibri"/>
        <family val="2"/>
        <scheme val="minor"/>
      </rPr>
      <t>1</t>
    </r>
  </si>
  <si>
    <r>
      <t>L</t>
    </r>
    <r>
      <rPr>
        <vertAlign val="subscript"/>
        <sz val="11"/>
        <color theme="1"/>
        <rFont val="Calibri"/>
        <family val="2"/>
        <scheme val="minor"/>
      </rPr>
      <t>2</t>
    </r>
  </si>
  <si>
    <r>
      <t>R</t>
    </r>
    <r>
      <rPr>
        <vertAlign val="subscript"/>
        <sz val="11"/>
        <color theme="1"/>
        <rFont val="Calibri"/>
        <family val="2"/>
        <scheme val="minor"/>
      </rPr>
      <t>0</t>
    </r>
  </si>
  <si>
    <r>
      <t>L</t>
    </r>
    <r>
      <rPr>
        <vertAlign val="subscript"/>
        <sz val="8"/>
        <color rgb="FF000000"/>
        <rFont val="Times New Roman"/>
        <family val="1"/>
      </rPr>
      <t>2</t>
    </r>
  </si>
  <si>
    <r>
      <t>L</t>
    </r>
    <r>
      <rPr>
        <vertAlign val="subscript"/>
        <sz val="8"/>
        <color rgb="FF000000"/>
        <rFont val="Times New Roman"/>
        <family val="1"/>
      </rPr>
      <t>1</t>
    </r>
  </si>
  <si>
    <r>
      <t>R</t>
    </r>
    <r>
      <rPr>
        <vertAlign val="subscript"/>
        <sz val="8"/>
        <color rgb="FF000000"/>
        <rFont val="Times New Roman"/>
        <family val="1"/>
      </rPr>
      <t>0</t>
    </r>
  </si>
  <si>
    <t>MCMC Posterior</t>
  </si>
  <si>
    <t>SD</t>
  </si>
  <si>
    <t>Gradient</t>
  </si>
  <si>
    <t>MLE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</si>
</sst>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0"/>
    <numFmt numFmtId="165" formatCode="0.00000"/>
    <numFmt numFmtId="166" formatCode="0.0000000"/>
    <numFmt numFmtId="167" formatCode="0.0000000000"/>
    <numFmt numFmtId="171" formatCode="0.000000"/>
    <numFmt numFmtId="176" formatCode="0.0%"/>
    <numFmt numFmtId="177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8"/>
      <color rgb="FF000000"/>
      <name val="Times New Roman"/>
      <family val="1"/>
    </font>
    <font>
      <vertAlign val="subscript"/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1" fontId="0" fillId="0" borderId="0" xfId="0" applyNumberFormat="1"/>
    <xf numFmtId="2" fontId="0" fillId="0" borderId="0" xfId="0" applyNumberFormat="1"/>
    <xf numFmtId="171" fontId="0" fillId="0" borderId="0" xfId="0" applyNumberFormat="1"/>
    <xf numFmtId="0" fontId="2" fillId="0" borderId="0" xfId="0" applyFont="1" applyAlignment="1">
      <alignment horizontal="center"/>
    </xf>
    <xf numFmtId="176" fontId="0" fillId="0" borderId="0" xfId="1" applyNumberFormat="1" applyFont="1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171" fontId="0" fillId="0" borderId="1" xfId="0" applyNumberFormat="1" applyBorder="1"/>
    <xf numFmtId="0" fontId="2" fillId="0" borderId="1" xfId="0" applyFont="1" applyBorder="1" applyAlignment="1">
      <alignment horizontal="center"/>
    </xf>
    <xf numFmtId="176" fontId="0" fillId="0" borderId="1" xfId="1" applyNumberFormat="1" applyFont="1" applyBorder="1"/>
    <xf numFmtId="165" fontId="0" fillId="0" borderId="1" xfId="0" applyNumberFormat="1" applyBorder="1"/>
    <xf numFmtId="177" fontId="0" fillId="0" borderId="0" xfId="0" applyNumberFormat="1"/>
    <xf numFmtId="177" fontId="0" fillId="0" borderId="1" xfId="0" applyNumberFormat="1" applyBorder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10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vertical="center"/>
    </xf>
    <xf numFmtId="11" fontId="0" fillId="0" borderId="1" xfId="0" applyNumberFormat="1" applyBorder="1"/>
    <xf numFmtId="0" fontId="0" fillId="0" borderId="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K-link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Sheet1!$V$2:$V$5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</c:numCache>
            </c:numRef>
          </c:xVal>
          <c:yVal>
            <c:numRef>
              <c:f>Sheet1!$R$2:$R$5</c:f>
              <c:numCache>
                <c:formatCode>General</c:formatCode>
                <c:ptCount val="4"/>
                <c:pt idx="0">
                  <c:v>-2.18596852783E-4</c:v>
                </c:pt>
                <c:pt idx="1">
                  <c:v>-1.3147098086500001E-3</c:v>
                </c:pt>
                <c:pt idx="2">
                  <c:v>-4.6400750011800001E-3</c:v>
                </c:pt>
                <c:pt idx="3">
                  <c:v>-1.26363E-2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85-4AE2-BE93-9326588A4F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122544"/>
        <c:axId val="1660135856"/>
      </c:scatterChart>
      <c:valAx>
        <c:axId val="1660122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135856"/>
        <c:crosses val="autoZero"/>
        <c:crossBetween val="midCat"/>
      </c:valAx>
      <c:valAx>
        <c:axId val="166013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122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</a:t>
            </a:r>
            <a:r>
              <a:rPr lang="en-US" baseline="-25000"/>
              <a:t>max</a:t>
            </a:r>
            <a:r>
              <a:rPr lang="en-US"/>
              <a:t> - link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Sheet1!$V$13:$V$16</c:f>
              <c:numCache>
                <c:formatCode>General</c:formatCode>
                <c:ptCount val="4"/>
                <c:pt idx="0">
                  <c:v>9.9999999999999992E-2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</c:numCache>
            </c:numRef>
          </c:xVal>
          <c:yVal>
            <c:numRef>
              <c:f>Sheet1!$R$13:$R$16</c:f>
              <c:numCache>
                <c:formatCode>General</c:formatCode>
                <c:ptCount val="4"/>
                <c:pt idx="0">
                  <c:v>2.2297200000000001E-3</c:v>
                </c:pt>
                <c:pt idx="1">
                  <c:v>1.1098200000000001E-2</c:v>
                </c:pt>
                <c:pt idx="2">
                  <c:v>2.5918299999999998E-2</c:v>
                </c:pt>
                <c:pt idx="3">
                  <c:v>3.9279299982500002E-2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BB-4F89-812A-29F417DA1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711072"/>
        <c:axId val="1642711904"/>
      </c:scatterChart>
      <c:valAx>
        <c:axId val="164271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711904"/>
        <c:crosses val="autoZero"/>
        <c:crossBetween val="midCat"/>
      </c:valAx>
      <c:valAx>
        <c:axId val="1642711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27110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</a:t>
            </a:r>
            <a:r>
              <a:rPr lang="en-US" baseline="-25000"/>
              <a:t>min</a:t>
            </a:r>
            <a:r>
              <a:rPr lang="en-US"/>
              <a:t> -</a:t>
            </a:r>
            <a:r>
              <a:rPr lang="en-US" baseline="0"/>
              <a:t> link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Sheet1!$V$26:$V$29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</c:numCache>
            </c:numRef>
          </c:xVal>
          <c:yVal>
            <c:numRef>
              <c:f>Sheet1!$R$26:$R$29</c:f>
              <c:numCache>
                <c:formatCode>General</c:formatCode>
                <c:ptCount val="4"/>
                <c:pt idx="0">
                  <c:v>0.75591855937899999</c:v>
                </c:pt>
                <c:pt idx="1">
                  <c:v>1.4995029801299999</c:v>
                </c:pt>
                <c:pt idx="2">
                  <c:v>1.7094673145099999</c:v>
                </c:pt>
                <c:pt idx="3">
                  <c:v>1.7763921251499999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72-4974-A43A-89D966199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135024"/>
        <c:axId val="1644785104"/>
      </c:scatterChart>
      <c:valAx>
        <c:axId val="166013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4785104"/>
        <c:crosses val="autoZero"/>
        <c:crossBetween val="midCat"/>
      </c:valAx>
      <c:valAx>
        <c:axId val="1644785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13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Sheet1!$G$27:$G$30</c:f>
              <c:numCache>
                <c:formatCode>General</c:formatCode>
                <c:ptCount val="4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</c:v>
                </c:pt>
              </c:numCache>
            </c:numRef>
          </c:xVal>
          <c:yVal>
            <c:numRef>
              <c:f>Sheet1!$D$27:$D$30</c:f>
              <c:numCache>
                <c:formatCode>General</c:formatCode>
                <c:ptCount val="4"/>
                <c:pt idx="0">
                  <c:v>-5.78372E-3</c:v>
                </c:pt>
                <c:pt idx="1">
                  <c:v>-3.68674E-3</c:v>
                </c:pt>
                <c:pt idx="2">
                  <c:v>-1.5148799999999999E-3</c:v>
                </c:pt>
                <c:pt idx="3">
                  <c:v>-2.9652999999999998E-4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68-4725-85C7-DA8362F594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121712"/>
        <c:axId val="1660135024"/>
      </c:scatterChart>
      <c:valAx>
        <c:axId val="166012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135024"/>
        <c:crosses val="autoZero"/>
        <c:crossBetween val="midCat"/>
      </c:valAx>
      <c:valAx>
        <c:axId val="1660135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12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Environmental links on parameters testing with priors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Sheet1!$V$2:$V$5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</c:numCache>
            </c:numRef>
          </c:xVal>
          <c:yVal>
            <c:numRef>
              <c:f>Sheet1!$U$2:$U$5</c:f>
              <c:numCache>
                <c:formatCode>General</c:formatCode>
                <c:ptCount val="4"/>
                <c:pt idx="0">
                  <c:v>0.99268853050114059</c:v>
                </c:pt>
                <c:pt idx="1">
                  <c:v>0.95602653678029814</c:v>
                </c:pt>
                <c:pt idx="2">
                  <c:v>0.84480212586946191</c:v>
                </c:pt>
                <c:pt idx="3">
                  <c:v>0.57735017292242241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2A-40D8-B456-B1080578A16F}"/>
            </c:ext>
          </c:extLst>
        </c:ser>
        <c:ser>
          <c:idx val="1"/>
          <c:order val="1"/>
          <c:tx>
            <c:v>Lmax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Sheet1!$V$13:$V$16</c:f>
              <c:numCache>
                <c:formatCode>General</c:formatCode>
                <c:ptCount val="4"/>
                <c:pt idx="0">
                  <c:v>9.9999999999999992E-2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</c:numCache>
            </c:numRef>
          </c:xVal>
          <c:yVal>
            <c:numRef>
              <c:f>Sheet1!$U$13:$U$16</c:f>
              <c:numCache>
                <c:formatCode>0.00000</c:formatCode>
                <c:ptCount val="4"/>
                <c:pt idx="0">
                  <c:v>0.95319106949794796</c:v>
                </c:pt>
                <c:pt idx="1">
                  <c:v>0.76701340415035313</c:v>
                </c:pt>
                <c:pt idx="2">
                  <c:v>0.45589226296066931</c:v>
                </c:pt>
                <c:pt idx="3">
                  <c:v>0.17540228232688496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2A-40D8-B456-B1080578A16F}"/>
            </c:ext>
          </c:extLst>
        </c:ser>
        <c:ser>
          <c:idx val="2"/>
          <c:order val="2"/>
          <c:tx>
            <c:v>Lmin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Sheet1!$V$26:$V$29</c:f>
              <c:numCache>
                <c:formatCode>General</c:formatCode>
                <c:ptCount val="4"/>
                <c:pt idx="0">
                  <c:v>0.1</c:v>
                </c:pt>
                <c:pt idx="1">
                  <c:v>0.25</c:v>
                </c:pt>
                <c:pt idx="2">
                  <c:v>0.5</c:v>
                </c:pt>
                <c:pt idx="3">
                  <c:v>1</c:v>
                </c:pt>
              </c:numCache>
            </c:numRef>
          </c:xVal>
          <c:yVal>
            <c:numRef>
              <c:f>Sheet1!$U$26:$U$29</c:f>
              <c:numCache>
                <c:formatCode>0.00000</c:formatCode>
                <c:ptCount val="4"/>
                <c:pt idx="0">
                  <c:v>0.58010589615999908</c:v>
                </c:pt>
                <c:pt idx="1">
                  <c:v>0.16706310192416654</c:v>
                </c:pt>
                <c:pt idx="2">
                  <c:v>5.0433096047237669E-2</c:v>
                </c:pt>
                <c:pt idx="3">
                  <c:v>1.3258015425549689E-2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2A-40D8-B456-B1080578A16F}"/>
            </c:ext>
          </c:extLst>
        </c:ser>
        <c:ser>
          <c:idx val="3"/>
          <c:order val="3"/>
          <c:tx>
            <c:v>R0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Sheet1!$G$27:$G$30</c:f>
              <c:numCache>
                <c:formatCode>General</c:formatCode>
                <c:ptCount val="4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</c:v>
                </c:pt>
              </c:numCache>
            </c:numRef>
          </c:xVal>
          <c:yVal>
            <c:numRef>
              <c:f>Sheet1!$F$27:$F$30</c:f>
              <c:numCache>
                <c:formatCode>General</c:formatCode>
                <c:ptCount val="4"/>
                <c:pt idx="0">
                  <c:v>0.19250208027342336</c:v>
                </c:pt>
                <c:pt idx="1">
                  <c:v>0.48527333955088436</c:v>
                </c:pt>
                <c:pt idx="2">
                  <c:v>0.78849901989802473</c:v>
                </c:pt>
                <c:pt idx="3">
                  <c:v>0.95859976656260648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2A-40D8-B456-B1080578A16F}"/>
            </c:ext>
          </c:extLst>
        </c:ser>
        <c:ser>
          <c:idx val="4"/>
          <c:order val="4"/>
          <c:tx>
            <c:v>M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Sheet1!$G$32:$G$35</c:f>
              <c:numCache>
                <c:formatCode>General</c:formatCode>
                <c:ptCount val="4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</c:v>
                </c:pt>
              </c:numCache>
            </c:numRef>
          </c:xVal>
          <c:yVal>
            <c:numRef>
              <c:f>Sheet1!$F$32:$F$35</c:f>
              <c:numCache>
                <c:formatCode>General</c:formatCode>
                <c:ptCount val="4"/>
                <c:pt idx="0">
                  <c:v>1.0803257292021235E-2</c:v>
                </c:pt>
                <c:pt idx="1">
                  <c:v>4.2004975527749386E-2</c:v>
                </c:pt>
                <c:pt idx="2">
                  <c:v>0.150868631100329</c:v>
                </c:pt>
                <c:pt idx="3">
                  <c:v>0.53409525269975022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2A-40D8-B456-B1080578A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137520"/>
        <c:axId val="1660125872"/>
      </c:scatterChart>
      <c:valAx>
        <c:axId val="1660137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Prior CV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125872"/>
        <c:crosses val="autoZero"/>
        <c:crossBetween val="midCat"/>
      </c:valAx>
      <c:valAx>
        <c:axId val="1660125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Proportion change from uninformed prior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137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66675</xdr:colOff>
      <xdr:row>40</xdr:row>
      <xdr:rowOff>14287</xdr:rowOff>
    </xdr:from>
    <xdr:to>
      <xdr:col>28</xdr:col>
      <xdr:colOff>371475</xdr:colOff>
      <xdr:row>54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533400</xdr:colOff>
      <xdr:row>40</xdr:row>
      <xdr:rowOff>14287</xdr:rowOff>
    </xdr:from>
    <xdr:to>
      <xdr:col>21</xdr:col>
      <xdr:colOff>57150</xdr:colOff>
      <xdr:row>54</xdr:row>
      <xdr:rowOff>90487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66675</xdr:colOff>
      <xdr:row>16</xdr:row>
      <xdr:rowOff>157162</xdr:rowOff>
    </xdr:from>
    <xdr:to>
      <xdr:col>31</xdr:col>
      <xdr:colOff>400050</xdr:colOff>
      <xdr:row>31</xdr:row>
      <xdr:rowOff>42862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66675</xdr:colOff>
      <xdr:row>2</xdr:row>
      <xdr:rowOff>61912</xdr:rowOff>
    </xdr:from>
    <xdr:to>
      <xdr:col>31</xdr:col>
      <xdr:colOff>371475</xdr:colOff>
      <xdr:row>16</xdr:row>
      <xdr:rowOff>138112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0</xdr:colOff>
      <xdr:row>32</xdr:row>
      <xdr:rowOff>133350</xdr:rowOff>
    </xdr:from>
    <xdr:to>
      <xdr:col>33</xdr:col>
      <xdr:colOff>342900</xdr:colOff>
      <xdr:row>54</xdr:row>
      <xdr:rowOff>4763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topLeftCell="I22" workbookViewId="0">
      <selection activeCell="R18" sqref="R18"/>
    </sheetView>
  </sheetViews>
  <sheetFormatPr defaultRowHeight="15" x14ac:dyDescent="0.25"/>
  <cols>
    <col min="2" max="2" width="12.5703125" bestFit="1" customWidth="1"/>
    <col min="3" max="3" width="11.28515625" bestFit="1" customWidth="1"/>
    <col min="4" max="4" width="11.85546875" customWidth="1"/>
    <col min="5" max="5" width="11.28515625" customWidth="1"/>
    <col min="16" max="16" width="9.5703125" bestFit="1" customWidth="1"/>
    <col min="18" max="18" width="11.7109375" customWidth="1"/>
  </cols>
  <sheetData>
    <row r="1" spans="1:24" x14ac:dyDescent="0.25">
      <c r="A1" t="s">
        <v>8</v>
      </c>
      <c r="B1" t="s">
        <v>0</v>
      </c>
      <c r="C1" t="s">
        <v>1</v>
      </c>
      <c r="D1" t="s">
        <v>5</v>
      </c>
      <c r="E1" t="s">
        <v>7</v>
      </c>
      <c r="O1" t="s">
        <v>8</v>
      </c>
      <c r="P1" t="s">
        <v>0</v>
      </c>
      <c r="Q1" t="s">
        <v>1</v>
      </c>
      <c r="R1" t="s">
        <v>5</v>
      </c>
      <c r="S1" t="s">
        <v>7</v>
      </c>
      <c r="V1" t="s">
        <v>10</v>
      </c>
      <c r="X1">
        <v>3547.0583315171898</v>
      </c>
    </row>
    <row r="2" spans="1:24" x14ac:dyDescent="0.25">
      <c r="A2">
        <v>0</v>
      </c>
      <c r="B2" t="s">
        <v>6</v>
      </c>
      <c r="C2" t="s">
        <v>4</v>
      </c>
      <c r="D2" s="2">
        <v>1.80026</v>
      </c>
      <c r="E2">
        <v>3547.0583315171898</v>
      </c>
      <c r="O2">
        <v>0</v>
      </c>
      <c r="P2">
        <v>2.98978E-3</v>
      </c>
      <c r="Q2" t="s">
        <v>3</v>
      </c>
      <c r="R2">
        <v>-2.18596852783E-4</v>
      </c>
      <c r="S2">
        <v>3547.4221243340899</v>
      </c>
      <c r="T2">
        <f>S2-$X$1</f>
        <v>0.36379281690005882</v>
      </c>
      <c r="U2">
        <f t="shared" ref="U2:U10" si="0">ABS((ABS(R2)-ABS($R$11))/$R$11)</f>
        <v>0.99268853050114059</v>
      </c>
      <c r="V2">
        <f t="shared" ref="V2:V10" si="1">ABS(P2/$R$11)</f>
        <v>0.1</v>
      </c>
    </row>
    <row r="3" spans="1:24" x14ac:dyDescent="0.25">
      <c r="A3">
        <v>0</v>
      </c>
      <c r="B3" t="s">
        <v>6</v>
      </c>
      <c r="C3" t="s">
        <v>2</v>
      </c>
      <c r="D3" s="3">
        <v>4.7634500000000003E-2</v>
      </c>
      <c r="E3">
        <v>3547.0583315171898</v>
      </c>
      <c r="O3">
        <v>0</v>
      </c>
      <c r="P3">
        <v>7.4744499999999997E-3</v>
      </c>
      <c r="Q3" t="s">
        <v>3</v>
      </c>
      <c r="R3">
        <v>-1.3147098086500001E-3</v>
      </c>
      <c r="S3">
        <v>3547.4086236630301</v>
      </c>
      <c r="T3">
        <f t="shared" ref="T3:T33" si="2">S3-$X$1</f>
        <v>0.35029214584028523</v>
      </c>
      <c r="U3">
        <f t="shared" si="0"/>
        <v>0.95602653678029814</v>
      </c>
      <c r="V3">
        <f t="shared" si="1"/>
        <v>0.25</v>
      </c>
    </row>
    <row r="4" spans="1:24" x14ac:dyDescent="0.25">
      <c r="A4">
        <v>0</v>
      </c>
      <c r="B4" t="s">
        <v>6</v>
      </c>
      <c r="C4" t="s">
        <v>3</v>
      </c>
      <c r="D4" s="3">
        <v>-2.9897799999999999E-2</v>
      </c>
      <c r="E4">
        <v>3547.0583315171898</v>
      </c>
      <c r="O4">
        <v>0</v>
      </c>
      <c r="P4">
        <v>1.4948899999999999E-2</v>
      </c>
      <c r="Q4" t="s">
        <v>3</v>
      </c>
      <c r="R4">
        <v>-4.6400750011800001E-3</v>
      </c>
      <c r="S4">
        <v>3547.3676720323201</v>
      </c>
      <c r="T4">
        <f t="shared" si="2"/>
        <v>0.30934051513031591</v>
      </c>
      <c r="U4">
        <f t="shared" si="0"/>
        <v>0.84480212586946191</v>
      </c>
      <c r="V4">
        <f t="shared" si="1"/>
        <v>0.5</v>
      </c>
    </row>
    <row r="5" spans="1:24" x14ac:dyDescent="0.25">
      <c r="A5">
        <v>0</v>
      </c>
      <c r="B5">
        <v>0.5</v>
      </c>
      <c r="C5" t="s">
        <v>4</v>
      </c>
      <c r="D5">
        <v>1.54053</v>
      </c>
      <c r="E5">
        <v>3552.6033716676802</v>
      </c>
      <c r="O5">
        <v>0</v>
      </c>
      <c r="P5">
        <v>2.9897799999999999E-2</v>
      </c>
      <c r="Q5" t="s">
        <v>3</v>
      </c>
      <c r="R5">
        <v>-1.26363E-2</v>
      </c>
      <c r="S5">
        <v>3547.2693174025198</v>
      </c>
      <c r="T5">
        <f t="shared" si="2"/>
        <v>0.21098588533004659</v>
      </c>
      <c r="U5">
        <f t="shared" si="0"/>
        <v>0.57735017292242241</v>
      </c>
      <c r="V5">
        <f t="shared" si="1"/>
        <v>1</v>
      </c>
    </row>
    <row r="6" spans="1:24" x14ac:dyDescent="0.25">
      <c r="A6">
        <v>0</v>
      </c>
      <c r="B6">
        <v>0.5</v>
      </c>
      <c r="C6" t="s">
        <v>2</v>
      </c>
      <c r="D6">
        <v>4.7067999999999999E-2</v>
      </c>
      <c r="E6">
        <v>3552.6033716676802</v>
      </c>
      <c r="O6">
        <v>0</v>
      </c>
      <c r="P6">
        <v>0.05</v>
      </c>
      <c r="Q6" t="s">
        <v>3</v>
      </c>
      <c r="R6">
        <v>-8.3880799999999991E-3</v>
      </c>
      <c r="S6">
        <v>3580.08246187741</v>
      </c>
      <c r="T6">
        <f t="shared" si="2"/>
        <v>33.02413036022017</v>
      </c>
      <c r="U6">
        <f t="shared" si="0"/>
        <v>0.71944156426225347</v>
      </c>
      <c r="V6">
        <f t="shared" si="1"/>
        <v>1.672363852858739</v>
      </c>
    </row>
    <row r="7" spans="1:24" x14ac:dyDescent="0.25">
      <c r="A7">
        <v>0</v>
      </c>
      <c r="B7">
        <v>0.5</v>
      </c>
      <c r="C7" t="s">
        <v>3</v>
      </c>
      <c r="D7">
        <v>-2.87642E-2</v>
      </c>
      <c r="E7">
        <v>3552.6033716676802</v>
      </c>
      <c r="O7">
        <v>0</v>
      </c>
      <c r="P7">
        <v>0.1</v>
      </c>
      <c r="Q7" t="s">
        <v>3</v>
      </c>
      <c r="R7">
        <v>-1.7517499999999998E-2</v>
      </c>
      <c r="S7">
        <v>3576.5167604462099</v>
      </c>
      <c r="T7">
        <f t="shared" si="2"/>
        <v>29.458428929020101</v>
      </c>
      <c r="U7">
        <f t="shared" si="0"/>
        <v>0.41408732415094091</v>
      </c>
      <c r="V7">
        <f t="shared" si="1"/>
        <v>3.344727705717478</v>
      </c>
    </row>
    <row r="8" spans="1:24" x14ac:dyDescent="0.25">
      <c r="A8">
        <v>0</v>
      </c>
      <c r="B8">
        <v>1</v>
      </c>
      <c r="C8" t="s">
        <v>4</v>
      </c>
      <c r="D8">
        <v>1.7257899999999999</v>
      </c>
      <c r="E8">
        <v>3548.6130564852001</v>
      </c>
      <c r="O8">
        <v>0</v>
      </c>
      <c r="P8">
        <v>0.25</v>
      </c>
      <c r="Q8" t="s">
        <v>3</v>
      </c>
      <c r="R8">
        <v>-2.5914900000000001E-2</v>
      </c>
      <c r="U8">
        <f t="shared" si="0"/>
        <v>0.13321715979102133</v>
      </c>
      <c r="V8">
        <f t="shared" si="1"/>
        <v>8.361819264293695</v>
      </c>
    </row>
    <row r="9" spans="1:24" x14ac:dyDescent="0.25">
      <c r="A9">
        <v>0</v>
      </c>
      <c r="B9">
        <v>1</v>
      </c>
      <c r="C9" t="s">
        <v>2</v>
      </c>
      <c r="D9">
        <v>4.7513600000000003E-2</v>
      </c>
      <c r="E9">
        <v>3548.6130564852001</v>
      </c>
      <c r="O9">
        <v>0</v>
      </c>
      <c r="P9">
        <v>0.5</v>
      </c>
      <c r="Q9" t="s">
        <v>3</v>
      </c>
      <c r="R9">
        <v>-2.87642E-2</v>
      </c>
      <c r="S9">
        <v>3552.6033716676802</v>
      </c>
      <c r="T9">
        <f t="shared" si="2"/>
        <v>5.5450401504904221</v>
      </c>
      <c r="U9">
        <f t="shared" si="0"/>
        <v>3.7915833272013276E-2</v>
      </c>
      <c r="V9">
        <f t="shared" si="1"/>
        <v>16.72363852858739</v>
      </c>
    </row>
    <row r="10" spans="1:24" x14ac:dyDescent="0.25">
      <c r="A10">
        <v>0</v>
      </c>
      <c r="B10">
        <v>1</v>
      </c>
      <c r="C10" t="s">
        <v>3</v>
      </c>
      <c r="D10">
        <v>-2.9605900000000001E-2</v>
      </c>
      <c r="E10">
        <v>3548.6130564852001</v>
      </c>
      <c r="O10">
        <v>0</v>
      </c>
      <c r="P10">
        <v>1</v>
      </c>
      <c r="Q10" t="s">
        <v>3</v>
      </c>
      <c r="R10">
        <v>-2.9605900000000001E-2</v>
      </c>
      <c r="S10">
        <v>3548.6130564852001</v>
      </c>
      <c r="T10">
        <f t="shared" si="2"/>
        <v>1.554724968010305</v>
      </c>
      <c r="U10">
        <f t="shared" si="0"/>
        <v>9.7632601729892403E-3</v>
      </c>
      <c r="V10">
        <f t="shared" si="1"/>
        <v>33.44727705717478</v>
      </c>
    </row>
    <row r="11" spans="1:24" x14ac:dyDescent="0.25">
      <c r="A11">
        <v>0</v>
      </c>
      <c r="B11">
        <v>0.1</v>
      </c>
      <c r="C11" t="s">
        <v>4</v>
      </c>
      <c r="D11">
        <v>0.29220400000000002</v>
      </c>
      <c r="E11">
        <v>3576.5167604462099</v>
      </c>
      <c r="O11">
        <v>0</v>
      </c>
      <c r="Q11" t="s">
        <v>3</v>
      </c>
      <c r="R11" s="3">
        <v>-2.9897799999999999E-2</v>
      </c>
      <c r="S11">
        <v>3547.0583315171898</v>
      </c>
      <c r="T11">
        <f t="shared" si="2"/>
        <v>0</v>
      </c>
      <c r="U11">
        <f>ABS((R11-$R$11)/$R$11)</f>
        <v>0</v>
      </c>
    </row>
    <row r="12" spans="1:24" x14ac:dyDescent="0.25">
      <c r="A12">
        <v>0</v>
      </c>
      <c r="B12">
        <v>0.1</v>
      </c>
      <c r="C12" t="s">
        <v>2</v>
      </c>
      <c r="D12">
        <v>3.7952699999999999E-2</v>
      </c>
      <c r="E12">
        <v>3576.5167604462099</v>
      </c>
    </row>
    <row r="13" spans="1:24" x14ac:dyDescent="0.25">
      <c r="A13">
        <v>0</v>
      </c>
      <c r="B13">
        <v>0.1</v>
      </c>
      <c r="C13" t="s">
        <v>3</v>
      </c>
      <c r="D13">
        <v>-1.7517499999999998E-2</v>
      </c>
      <c r="E13">
        <v>3576.5167604462099</v>
      </c>
      <c r="O13">
        <v>0</v>
      </c>
      <c r="P13">
        <v>4.7634499999999998E-3</v>
      </c>
      <c r="Q13" t="s">
        <v>2</v>
      </c>
      <c r="R13">
        <v>2.2297200000000001E-3</v>
      </c>
      <c r="S13">
        <v>3549.3593336418699</v>
      </c>
      <c r="T13">
        <f t="shared" si="2"/>
        <v>2.3010021246800534</v>
      </c>
      <c r="U13" s="2">
        <f t="shared" ref="U13:U22" si="3">ABS((R13-$R$22)/$R$22)</f>
        <v>0.95319106949794796</v>
      </c>
      <c r="V13">
        <f t="shared" ref="V13:V21" si="4">P13/$R$22</f>
        <v>9.9999999999999992E-2</v>
      </c>
    </row>
    <row r="14" spans="1:24" x14ac:dyDescent="0.25">
      <c r="A14">
        <v>0</v>
      </c>
      <c r="B14">
        <v>0.05</v>
      </c>
      <c r="C14" t="s">
        <v>4</v>
      </c>
      <c r="D14">
        <v>7.6456999999999997E-2</v>
      </c>
      <c r="E14">
        <v>3580.08246187741</v>
      </c>
      <c r="O14">
        <v>0</v>
      </c>
      <c r="P14">
        <v>1.1908625000000001E-2</v>
      </c>
      <c r="Q14" t="s">
        <v>2</v>
      </c>
      <c r="R14">
        <v>1.1098200000000001E-2</v>
      </c>
      <c r="S14">
        <v>3548.9015299767998</v>
      </c>
      <c r="T14">
        <f t="shared" si="2"/>
        <v>1.8431984596099937</v>
      </c>
      <c r="U14" s="2">
        <f t="shared" si="3"/>
        <v>0.76701340415035313</v>
      </c>
      <c r="V14">
        <f t="shared" si="4"/>
        <v>0.25</v>
      </c>
    </row>
    <row r="15" spans="1:24" x14ac:dyDescent="0.25">
      <c r="A15">
        <v>0</v>
      </c>
      <c r="B15">
        <v>0.05</v>
      </c>
      <c r="C15" t="s">
        <v>2</v>
      </c>
      <c r="D15">
        <v>3.1302900000000002E-2</v>
      </c>
      <c r="E15">
        <v>3580.08246187741</v>
      </c>
      <c r="O15">
        <v>0</v>
      </c>
      <c r="P15">
        <v>2.3817250000000002E-2</v>
      </c>
      <c r="Q15" t="s">
        <v>2</v>
      </c>
      <c r="R15">
        <v>2.5918299999999998E-2</v>
      </c>
      <c r="S15">
        <v>3548.1424001722298</v>
      </c>
      <c r="T15">
        <f t="shared" si="2"/>
        <v>1.0840686550400278</v>
      </c>
      <c r="U15" s="2">
        <f t="shared" si="3"/>
        <v>0.45589226296066931</v>
      </c>
      <c r="V15">
        <f t="shared" si="4"/>
        <v>0.5</v>
      </c>
    </row>
    <row r="16" spans="1:24" x14ac:dyDescent="0.25">
      <c r="A16">
        <v>0</v>
      </c>
      <c r="B16">
        <v>0.05</v>
      </c>
      <c r="C16" t="s">
        <v>3</v>
      </c>
      <c r="D16">
        <v>-8.3880799999999991E-3</v>
      </c>
      <c r="E16">
        <v>3580.08246187741</v>
      </c>
      <c r="P16" s="3">
        <v>4.7634500000000003E-2</v>
      </c>
      <c r="Q16" t="s">
        <v>2</v>
      </c>
      <c r="R16">
        <v>3.9279299982500002E-2</v>
      </c>
      <c r="S16">
        <v>3547.4704074153301</v>
      </c>
      <c r="T16">
        <f t="shared" si="2"/>
        <v>0.41207589814030143</v>
      </c>
      <c r="U16" s="2">
        <f t="shared" si="3"/>
        <v>0.17540228232688496</v>
      </c>
      <c r="V16">
        <f t="shared" si="4"/>
        <v>1</v>
      </c>
    </row>
    <row r="17" spans="1:23" x14ac:dyDescent="0.25">
      <c r="A17">
        <v>0</v>
      </c>
      <c r="B17">
        <v>0.25</v>
      </c>
      <c r="C17" t="s">
        <v>4</v>
      </c>
      <c r="D17">
        <v>1.0724800000000001</v>
      </c>
      <c r="E17">
        <v>3562.5826196102598</v>
      </c>
      <c r="O17">
        <v>0</v>
      </c>
      <c r="P17">
        <v>0.05</v>
      </c>
      <c r="Q17" t="s">
        <v>2</v>
      </c>
      <c r="R17">
        <v>3.1302900000000002E-2</v>
      </c>
      <c r="S17">
        <v>3580.08246187741</v>
      </c>
      <c r="T17">
        <f t="shared" si="2"/>
        <v>33.02413036022017</v>
      </c>
      <c r="U17" s="2">
        <f t="shared" si="3"/>
        <v>0.34285234441423756</v>
      </c>
      <c r="V17">
        <f t="shared" si="4"/>
        <v>1.0496593855293956</v>
      </c>
    </row>
    <row r="18" spans="1:23" x14ac:dyDescent="0.25">
      <c r="A18">
        <v>0</v>
      </c>
      <c r="B18">
        <v>0.25</v>
      </c>
      <c r="C18" t="s">
        <v>2</v>
      </c>
      <c r="D18">
        <v>4.5005700000000003E-2</v>
      </c>
      <c r="E18">
        <v>3562.5826196102598</v>
      </c>
      <c r="O18">
        <v>0</v>
      </c>
      <c r="P18">
        <v>0.1</v>
      </c>
      <c r="Q18" t="s">
        <v>2</v>
      </c>
      <c r="R18">
        <v>3.7952699999999999E-2</v>
      </c>
      <c r="S18">
        <v>3576.5167604462099</v>
      </c>
      <c r="T18">
        <f t="shared" si="2"/>
        <v>29.458428929020101</v>
      </c>
      <c r="U18" s="2">
        <f t="shared" si="3"/>
        <v>0.20325184477637015</v>
      </c>
      <c r="V18">
        <f t="shared" si="4"/>
        <v>2.0993187710587913</v>
      </c>
    </row>
    <row r="19" spans="1:23" x14ac:dyDescent="0.25">
      <c r="A19">
        <v>0</v>
      </c>
      <c r="B19">
        <v>0.25</v>
      </c>
      <c r="C19" t="s">
        <v>3</v>
      </c>
      <c r="D19">
        <v>-2.5914900000000001E-2</v>
      </c>
      <c r="E19">
        <v>3562.5826196102598</v>
      </c>
      <c r="O19">
        <v>0</v>
      </c>
      <c r="P19">
        <v>0.25</v>
      </c>
      <c r="Q19" t="s">
        <v>2</v>
      </c>
      <c r="R19">
        <v>4.5005700000000003E-2</v>
      </c>
      <c r="S19">
        <v>3562.5826196102598</v>
      </c>
      <c r="T19">
        <f t="shared" si="2"/>
        <v>15.524288093070027</v>
      </c>
      <c r="U19" s="2">
        <f t="shared" si="3"/>
        <v>5.5186891853593517E-2</v>
      </c>
      <c r="V19">
        <f t="shared" si="4"/>
        <v>5.2482969276469786</v>
      </c>
    </row>
    <row r="20" spans="1:23" x14ac:dyDescent="0.25">
      <c r="A20">
        <v>0</v>
      </c>
      <c r="B20" t="s">
        <v>6</v>
      </c>
      <c r="C20" t="s">
        <v>9</v>
      </c>
      <c r="D20">
        <v>-7.1625200000000003E-3</v>
      </c>
      <c r="E20">
        <v>3547.0583315171898</v>
      </c>
      <c r="F20">
        <f>ABS((D20-$D$20)/$D$20)</f>
        <v>0</v>
      </c>
      <c r="O20">
        <v>0</v>
      </c>
      <c r="P20">
        <v>0.5</v>
      </c>
      <c r="Q20" t="s">
        <v>2</v>
      </c>
      <c r="R20">
        <v>4.7067999999999999E-2</v>
      </c>
      <c r="S20">
        <v>3552.6033716676802</v>
      </c>
      <c r="T20">
        <f t="shared" si="2"/>
        <v>5.5450401504904221</v>
      </c>
      <c r="U20" s="2">
        <f t="shared" si="3"/>
        <v>1.1892640838048148E-2</v>
      </c>
      <c r="V20">
        <f t="shared" si="4"/>
        <v>10.496593855293957</v>
      </c>
    </row>
    <row r="21" spans="1:23" x14ac:dyDescent="0.25">
      <c r="A21">
        <v>0</v>
      </c>
      <c r="B21">
        <v>1</v>
      </c>
      <c r="C21" t="s">
        <v>9</v>
      </c>
      <c r="D21">
        <v>-7.16243E-3</v>
      </c>
      <c r="E21">
        <v>3547.0583571689599</v>
      </c>
      <c r="F21">
        <f t="shared" ref="F21:F30" si="5">ABS((D21-$D$20)/$D$20)</f>
        <v>1.2565409939564967E-5</v>
      </c>
      <c r="G21">
        <f t="shared" ref="G21:G30" si="6">ABS(B21/$D$20)</f>
        <v>139.61566599464993</v>
      </c>
      <c r="O21">
        <v>0</v>
      </c>
      <c r="P21">
        <v>1</v>
      </c>
      <c r="Q21" t="s">
        <v>2</v>
      </c>
      <c r="R21">
        <v>4.7513600000000003E-2</v>
      </c>
      <c r="S21">
        <v>3548.6130564852001</v>
      </c>
      <c r="T21">
        <f t="shared" si="2"/>
        <v>1.554724968010305</v>
      </c>
      <c r="U21" s="2">
        <f t="shared" si="3"/>
        <v>2.5380763942100823E-3</v>
      </c>
      <c r="V21">
        <f t="shared" si="4"/>
        <v>20.993187710587915</v>
      </c>
    </row>
    <row r="22" spans="1:23" x14ac:dyDescent="0.25">
      <c r="A22">
        <v>0</v>
      </c>
      <c r="B22">
        <v>0.5</v>
      </c>
      <c r="C22" t="s">
        <v>9</v>
      </c>
      <c r="D22">
        <v>-7.16243E-3</v>
      </c>
      <c r="E22">
        <v>3547.0584341196</v>
      </c>
      <c r="F22">
        <f t="shared" si="5"/>
        <v>1.2565409939564967E-5</v>
      </c>
      <c r="G22">
        <f t="shared" si="6"/>
        <v>69.807832997324965</v>
      </c>
      <c r="O22">
        <v>0</v>
      </c>
      <c r="Q22" t="s">
        <v>2</v>
      </c>
      <c r="R22" s="3">
        <v>4.7634500000000003E-2</v>
      </c>
      <c r="S22">
        <v>3547.0583315171898</v>
      </c>
      <c r="T22">
        <f t="shared" si="2"/>
        <v>0</v>
      </c>
      <c r="U22" s="2">
        <f t="shared" si="3"/>
        <v>0</v>
      </c>
    </row>
    <row r="23" spans="1:23" x14ac:dyDescent="0.25">
      <c r="A23">
        <v>0</v>
      </c>
      <c r="B23">
        <v>0.25</v>
      </c>
      <c r="C23" t="s">
        <v>9</v>
      </c>
      <c r="D23">
        <v>-7.1614399999999998E-3</v>
      </c>
      <c r="E23">
        <v>3547.0587418710002</v>
      </c>
      <c r="F23">
        <f t="shared" si="5"/>
        <v>1.5078491927429522E-4</v>
      </c>
      <c r="G23">
        <f t="shared" si="6"/>
        <v>34.903916498662483</v>
      </c>
    </row>
    <row r="24" spans="1:23" x14ac:dyDescent="0.25">
      <c r="A24">
        <v>0</v>
      </c>
      <c r="B24">
        <v>0.1</v>
      </c>
      <c r="C24" t="s">
        <v>9</v>
      </c>
      <c r="D24">
        <v>-7.1536999999999998E-3</v>
      </c>
      <c r="E24">
        <v>3547.0608934481702</v>
      </c>
      <c r="F24">
        <f t="shared" si="5"/>
        <v>1.2314101740728862E-3</v>
      </c>
      <c r="G24">
        <f t="shared" si="6"/>
        <v>13.961566599464993</v>
      </c>
      <c r="O24">
        <v>0</v>
      </c>
      <c r="P24">
        <v>0.05</v>
      </c>
      <c r="Q24" t="s">
        <v>4</v>
      </c>
      <c r="R24">
        <v>7.6456999999999997E-2</v>
      </c>
      <c r="S24">
        <v>3580.08246187741</v>
      </c>
      <c r="T24">
        <f t="shared" si="2"/>
        <v>33.02413036022017</v>
      </c>
      <c r="U24" s="2">
        <f t="shared" ref="U24:U33" si="7">ABS((R24-$R$30)/$R$30)</f>
        <v>0.95753002344105853</v>
      </c>
      <c r="V24">
        <f t="shared" ref="V24:V29" si="8">P24/$R$30</f>
        <v>2.7773766011576106E-2</v>
      </c>
      <c r="W24">
        <f t="shared" ref="W24:W29" si="9">S24-$S$30</f>
        <v>33.02413036022017</v>
      </c>
    </row>
    <row r="25" spans="1:23" x14ac:dyDescent="0.25">
      <c r="A25">
        <v>0</v>
      </c>
      <c r="B25">
        <v>0.05</v>
      </c>
      <c r="C25" t="s">
        <v>9</v>
      </c>
      <c r="D25">
        <v>-7.1273899999999999E-3</v>
      </c>
      <c r="E25">
        <v>3547.0685415407802</v>
      </c>
      <c r="F25">
        <f t="shared" si="5"/>
        <v>4.9046983463921084E-3</v>
      </c>
      <c r="G25">
        <f t="shared" si="6"/>
        <v>6.9807832997324963</v>
      </c>
      <c r="O25">
        <v>0</v>
      </c>
      <c r="P25">
        <v>0.1</v>
      </c>
      <c r="Q25" t="s">
        <v>4</v>
      </c>
      <c r="R25">
        <v>0.29220400000000002</v>
      </c>
      <c r="S25">
        <v>3576.5167604462099</v>
      </c>
      <c r="T25">
        <f t="shared" si="2"/>
        <v>29.458428929020101</v>
      </c>
      <c r="U25" s="2">
        <f t="shared" si="7"/>
        <v>0.83768788952706819</v>
      </c>
      <c r="V25">
        <f t="shared" si="8"/>
        <v>5.5547532023152213E-2</v>
      </c>
      <c r="W25">
        <f t="shared" si="9"/>
        <v>29.458428929020101</v>
      </c>
    </row>
    <row r="26" spans="1:23" x14ac:dyDescent="0.25">
      <c r="A26">
        <v>0</v>
      </c>
      <c r="B26">
        <v>0.01</v>
      </c>
      <c r="C26" t="s">
        <v>9</v>
      </c>
      <c r="D26">
        <v>-6.3797200000000002E-3</v>
      </c>
      <c r="E26">
        <v>3547.2867696663602</v>
      </c>
      <c r="F26">
        <f t="shared" si="5"/>
        <v>0.10929114334061198</v>
      </c>
      <c r="G26">
        <f t="shared" si="6"/>
        <v>1.3961566599464992</v>
      </c>
      <c r="O26">
        <v>0</v>
      </c>
      <c r="P26">
        <v>0.18002600000000002</v>
      </c>
      <c r="Q26" t="s">
        <v>4</v>
      </c>
      <c r="R26">
        <v>0.75591855937899999</v>
      </c>
      <c r="S26">
        <v>3568.6223310617702</v>
      </c>
      <c r="T26">
        <f t="shared" si="2"/>
        <v>21.563999544580383</v>
      </c>
      <c r="U26" s="2">
        <f t="shared" si="7"/>
        <v>0.58010589615999908</v>
      </c>
      <c r="V26">
        <f t="shared" si="8"/>
        <v>0.1</v>
      </c>
      <c r="W26">
        <f t="shared" si="9"/>
        <v>21.563999544580383</v>
      </c>
    </row>
    <row r="27" spans="1:23" x14ac:dyDescent="0.25">
      <c r="A27">
        <v>0</v>
      </c>
      <c r="B27" s="4">
        <v>7.1625200000000003E-3</v>
      </c>
      <c r="C27" t="s">
        <v>9</v>
      </c>
      <c r="D27">
        <v>-5.78372E-3</v>
      </c>
      <c r="E27">
        <v>3547.46188399326</v>
      </c>
      <c r="F27">
        <f t="shared" si="5"/>
        <v>0.19250208027342336</v>
      </c>
      <c r="G27">
        <f t="shared" si="6"/>
        <v>1</v>
      </c>
      <c r="H27">
        <f t="shared" ref="H27:H29" si="10">E27-$E$31</f>
        <v>0.40355247607021738</v>
      </c>
      <c r="O27">
        <v>0</v>
      </c>
      <c r="P27">
        <v>0.45006499999999999</v>
      </c>
      <c r="Q27" t="s">
        <v>4</v>
      </c>
      <c r="R27">
        <v>1.4995029801299999</v>
      </c>
      <c r="S27">
        <v>3553.49226098491</v>
      </c>
      <c r="T27">
        <f t="shared" si="2"/>
        <v>6.4339294677201906</v>
      </c>
      <c r="U27" s="2">
        <f t="shared" si="7"/>
        <v>0.16706310192416654</v>
      </c>
      <c r="V27">
        <f t="shared" si="8"/>
        <v>0.25</v>
      </c>
      <c r="W27">
        <f t="shared" si="9"/>
        <v>6.4339294677201906</v>
      </c>
    </row>
    <row r="28" spans="1:23" x14ac:dyDescent="0.25">
      <c r="A28">
        <v>0</v>
      </c>
      <c r="B28">
        <v>3.5812600000000002E-3</v>
      </c>
      <c r="C28" t="s">
        <v>9</v>
      </c>
      <c r="D28">
        <v>-3.68674E-3</v>
      </c>
      <c r="E28">
        <v>3548.0846650425401</v>
      </c>
      <c r="F28">
        <f t="shared" si="5"/>
        <v>0.48527333955088436</v>
      </c>
      <c r="G28">
        <f t="shared" si="6"/>
        <v>0.5</v>
      </c>
      <c r="H28">
        <f t="shared" si="10"/>
        <v>1.0263335253503101</v>
      </c>
      <c r="O28">
        <v>0</v>
      </c>
      <c r="P28">
        <v>0.90012999999999999</v>
      </c>
      <c r="Q28" t="s">
        <v>4</v>
      </c>
      <c r="R28">
        <v>1.7094673145099999</v>
      </c>
      <c r="S28">
        <v>3548.9569686315299</v>
      </c>
      <c r="T28">
        <f t="shared" si="2"/>
        <v>1.8986371143400902</v>
      </c>
      <c r="U28" s="2">
        <f t="shared" si="7"/>
        <v>5.0433096047237669E-2</v>
      </c>
      <c r="V28">
        <f t="shared" si="8"/>
        <v>0.5</v>
      </c>
      <c r="W28">
        <f t="shared" si="9"/>
        <v>1.8986371143400902</v>
      </c>
    </row>
    <row r="29" spans="1:23" x14ac:dyDescent="0.25">
      <c r="A29">
        <v>0</v>
      </c>
      <c r="B29">
        <f>B27*0.25</f>
        <v>1.7906300000000001E-3</v>
      </c>
      <c r="C29" t="s">
        <v>9</v>
      </c>
      <c r="D29">
        <v>-1.5148799999999999E-3</v>
      </c>
      <c r="E29">
        <v>3548.7371179473598</v>
      </c>
      <c r="F29">
        <f t="shared" si="5"/>
        <v>0.78849901989802473</v>
      </c>
      <c r="G29">
        <f t="shared" si="6"/>
        <v>0.25</v>
      </c>
      <c r="H29">
        <f t="shared" si="10"/>
        <v>1.678786430170021</v>
      </c>
      <c r="O29">
        <v>0</v>
      </c>
      <c r="P29">
        <v>1.80026</v>
      </c>
      <c r="Q29" t="s">
        <v>4</v>
      </c>
      <c r="R29">
        <v>1.7763921251499999</v>
      </c>
      <c r="S29">
        <v>3547.5516924083099</v>
      </c>
      <c r="T29">
        <f t="shared" si="2"/>
        <v>0.49336089112011905</v>
      </c>
      <c r="U29" s="2">
        <f t="shared" si="7"/>
        <v>1.3258015425549689E-2</v>
      </c>
      <c r="V29">
        <f t="shared" si="8"/>
        <v>1</v>
      </c>
      <c r="W29">
        <f t="shared" si="9"/>
        <v>0.49336089112011905</v>
      </c>
    </row>
    <row r="30" spans="1:23" x14ac:dyDescent="0.25">
      <c r="A30">
        <v>0</v>
      </c>
      <c r="B30">
        <f>ABS(D20*0.1)</f>
        <v>7.1625200000000012E-4</v>
      </c>
      <c r="C30" t="s">
        <v>9</v>
      </c>
      <c r="D30">
        <v>-2.9652999999999998E-4</v>
      </c>
      <c r="E30">
        <v>3549.1047500590398</v>
      </c>
      <c r="F30">
        <f t="shared" si="5"/>
        <v>0.95859976656260648</v>
      </c>
      <c r="G30">
        <f t="shared" si="6"/>
        <v>0.1</v>
      </c>
      <c r="H30">
        <f>E30-$E$31</f>
        <v>2.0464185418500165</v>
      </c>
      <c r="O30">
        <v>0</v>
      </c>
      <c r="Q30" t="s">
        <v>4</v>
      </c>
      <c r="R30" s="2">
        <v>1.80026</v>
      </c>
      <c r="S30">
        <v>3547.0583315171898</v>
      </c>
      <c r="T30">
        <f t="shared" si="2"/>
        <v>0</v>
      </c>
      <c r="U30" s="2">
        <f t="shared" si="7"/>
        <v>0</v>
      </c>
      <c r="W30">
        <f>$S$30-S30</f>
        <v>0</v>
      </c>
    </row>
    <row r="31" spans="1:23" x14ac:dyDescent="0.25">
      <c r="C31" t="s">
        <v>11</v>
      </c>
      <c r="D31">
        <v>1.4097599999999999</v>
      </c>
      <c r="E31">
        <v>3547.0583315171898</v>
      </c>
      <c r="F31">
        <f>ABS((D31-$D$31)/$D$31)</f>
        <v>0</v>
      </c>
      <c r="O31">
        <v>0</v>
      </c>
      <c r="P31">
        <v>0.25</v>
      </c>
      <c r="Q31" t="s">
        <v>4</v>
      </c>
      <c r="R31">
        <v>1.0724800000000001</v>
      </c>
      <c r="S31">
        <v>3562.5826196102598</v>
      </c>
      <c r="T31">
        <f t="shared" si="2"/>
        <v>15.524288093070027</v>
      </c>
      <c r="U31" s="2">
        <f t="shared" si="7"/>
        <v>0.40426382855809712</v>
      </c>
      <c r="V31">
        <f>P31/$R$30</f>
        <v>0.13886883005788053</v>
      </c>
    </row>
    <row r="32" spans="1:23" x14ac:dyDescent="0.25">
      <c r="A32">
        <v>0</v>
      </c>
      <c r="B32">
        <v>1.4097599999999999</v>
      </c>
      <c r="C32" t="s">
        <v>11</v>
      </c>
      <c r="D32">
        <v>1.39453</v>
      </c>
      <c r="E32">
        <v>3547.55293177248</v>
      </c>
      <c r="F32">
        <f t="shared" ref="F32:F36" si="11">ABS((D32-$D$31)/$D$31)</f>
        <v>1.0803257292021235E-2</v>
      </c>
      <c r="G32">
        <f>ABS(B32/$D$31)</f>
        <v>1</v>
      </c>
      <c r="O32">
        <v>0</v>
      </c>
      <c r="P32">
        <v>0.5</v>
      </c>
      <c r="Q32" t="s">
        <v>4</v>
      </c>
      <c r="R32">
        <v>1.54053</v>
      </c>
      <c r="S32">
        <v>3552.6033716676802</v>
      </c>
      <c r="T32">
        <f t="shared" si="2"/>
        <v>5.5450401504904221</v>
      </c>
      <c r="U32" s="2">
        <f t="shared" si="7"/>
        <v>0.14427360492373326</v>
      </c>
      <c r="V32">
        <f>P32/$R$30</f>
        <v>0.27773766011576106</v>
      </c>
    </row>
    <row r="33" spans="1:22" x14ac:dyDescent="0.25">
      <c r="A33">
        <v>0</v>
      </c>
      <c r="B33">
        <v>0.70487999999999995</v>
      </c>
      <c r="C33" t="s">
        <v>11</v>
      </c>
      <c r="D33">
        <v>1.3505430656999999</v>
      </c>
      <c r="E33">
        <v>3548.9744521647999</v>
      </c>
      <c r="F33">
        <f t="shared" si="11"/>
        <v>4.2004975527749386E-2</v>
      </c>
      <c r="G33">
        <f t="shared" ref="G33:G36" si="12">ABS(B33/$D$31)</f>
        <v>0.5</v>
      </c>
      <c r="O33">
        <v>0</v>
      </c>
      <c r="P33">
        <v>1</v>
      </c>
      <c r="Q33" t="s">
        <v>4</v>
      </c>
      <c r="R33">
        <v>1.7257899999999999</v>
      </c>
      <c r="S33">
        <v>3548.6130564852001</v>
      </c>
      <c r="T33">
        <f t="shared" si="2"/>
        <v>1.554724968010305</v>
      </c>
      <c r="U33" s="2">
        <f t="shared" si="7"/>
        <v>4.1366247097641473E-2</v>
      </c>
      <c r="V33">
        <f>P33/$R$30</f>
        <v>0.55547532023152213</v>
      </c>
    </row>
    <row r="34" spans="1:22" x14ac:dyDescent="0.25">
      <c r="A34">
        <v>0</v>
      </c>
      <c r="B34">
        <v>0.35243999999999998</v>
      </c>
      <c r="C34" t="s">
        <v>11</v>
      </c>
      <c r="D34">
        <v>1.1970714386200001</v>
      </c>
      <c r="E34">
        <v>3553.8576058359299</v>
      </c>
      <c r="F34">
        <f t="shared" si="11"/>
        <v>0.150868631100329</v>
      </c>
      <c r="G34">
        <f t="shared" si="12"/>
        <v>0.25</v>
      </c>
    </row>
    <row r="35" spans="1:22" x14ac:dyDescent="0.25">
      <c r="A35">
        <v>0</v>
      </c>
      <c r="B35">
        <v>0.14097599999999999</v>
      </c>
      <c r="C35" t="s">
        <v>11</v>
      </c>
      <c r="D35">
        <v>0.65681387655400003</v>
      </c>
      <c r="E35">
        <v>3570.5032383748498</v>
      </c>
      <c r="F35">
        <f t="shared" si="11"/>
        <v>0.53409525269975022</v>
      </c>
      <c r="G35">
        <f t="shared" si="12"/>
        <v>0.1</v>
      </c>
    </row>
    <row r="36" spans="1:22" x14ac:dyDescent="0.25">
      <c r="A36">
        <v>0</v>
      </c>
      <c r="B36">
        <v>3.5439999999999999E-2</v>
      </c>
      <c r="D36">
        <v>7.1916267072799994E-2</v>
      </c>
      <c r="E36">
        <v>3588.3718720152301</v>
      </c>
      <c r="F36">
        <f t="shared" si="11"/>
        <v>0.94898687218193167</v>
      </c>
      <c r="G36">
        <f t="shared" si="12"/>
        <v>2.5139030757008286E-2</v>
      </c>
    </row>
    <row r="37" spans="1:22" x14ac:dyDescent="0.25">
      <c r="Q37">
        <v>0.45006499999999999</v>
      </c>
      <c r="R37" t="s">
        <v>4</v>
      </c>
      <c r="S37">
        <v>1.4995029801299999</v>
      </c>
      <c r="U37">
        <v>3553.49226098491</v>
      </c>
    </row>
    <row r="38" spans="1:22" x14ac:dyDescent="0.25">
      <c r="Q38">
        <v>0.90012999999999999</v>
      </c>
      <c r="R38" t="s">
        <v>4</v>
      </c>
      <c r="S38">
        <v>1.7094673145099999</v>
      </c>
      <c r="U38">
        <v>3548.9569686315299</v>
      </c>
    </row>
    <row r="39" spans="1:22" x14ac:dyDescent="0.25">
      <c r="Q39">
        <v>1.80026</v>
      </c>
      <c r="R39" t="s">
        <v>4</v>
      </c>
      <c r="S39">
        <v>1.7763921251499999</v>
      </c>
      <c r="U39">
        <v>3547.5516924083099</v>
      </c>
    </row>
  </sheetData>
  <sortState ref="O2:S13">
    <sortCondition ref="Q2:Q13"/>
    <sortCondition ref="P2:P13"/>
  </sortState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sqref="A1:I21"/>
    </sheetView>
  </sheetViews>
  <sheetFormatPr defaultRowHeight="15" x14ac:dyDescent="0.25"/>
  <cols>
    <col min="2" max="2" width="10.140625" customWidth="1"/>
    <col min="3" max="3" width="9.7109375" customWidth="1"/>
    <col min="4" max="4" width="11.85546875" customWidth="1"/>
    <col min="7" max="7" width="12.42578125" customWidth="1"/>
    <col min="8" max="8" width="15.5703125" customWidth="1"/>
    <col min="9" max="9" width="12.5703125" customWidth="1"/>
  </cols>
  <sheetData>
    <row r="1" spans="1:9" x14ac:dyDescent="0.25">
      <c r="A1" s="11" t="s">
        <v>58</v>
      </c>
      <c r="B1" s="11" t="s">
        <v>48</v>
      </c>
      <c r="C1" s="11" t="s">
        <v>59</v>
      </c>
      <c r="D1" s="11" t="s">
        <v>1</v>
      </c>
      <c r="E1" s="11" t="s">
        <v>49</v>
      </c>
      <c r="F1" s="11" t="s">
        <v>5</v>
      </c>
      <c r="G1" s="11" t="s">
        <v>56</v>
      </c>
      <c r="H1" s="12" t="s">
        <v>55</v>
      </c>
      <c r="I1" s="11" t="s">
        <v>57</v>
      </c>
    </row>
    <row r="2" spans="1:9" x14ac:dyDescent="0.25">
      <c r="A2">
        <v>0</v>
      </c>
      <c r="B2">
        <v>0.1</v>
      </c>
      <c r="C2" s="7">
        <v>2.98978E-3</v>
      </c>
      <c r="D2" t="s">
        <v>3</v>
      </c>
      <c r="E2" s="8" t="s">
        <v>52</v>
      </c>
      <c r="F2">
        <v>-2.18596852783E-4</v>
      </c>
      <c r="G2" s="9">
        <v>0.99268853050114059</v>
      </c>
      <c r="H2" s="17">
        <v>3547.4221243340899</v>
      </c>
      <c r="I2" s="17">
        <v>0.36379281690005882</v>
      </c>
    </row>
    <row r="3" spans="1:9" x14ac:dyDescent="0.25">
      <c r="A3">
        <v>0</v>
      </c>
      <c r="B3">
        <v>0.25</v>
      </c>
      <c r="C3" s="7">
        <v>7.4744499999999997E-3</v>
      </c>
      <c r="D3" t="s">
        <v>3</v>
      </c>
      <c r="E3" s="8" t="s">
        <v>52</v>
      </c>
      <c r="F3">
        <v>-1.3147098086500001E-3</v>
      </c>
      <c r="G3" s="9">
        <v>0.95602653678029814</v>
      </c>
      <c r="H3" s="17">
        <v>3547.4086236630301</v>
      </c>
      <c r="I3" s="17">
        <v>0.35029214584028523</v>
      </c>
    </row>
    <row r="4" spans="1:9" x14ac:dyDescent="0.25">
      <c r="A4">
        <v>0</v>
      </c>
      <c r="B4">
        <v>0.5</v>
      </c>
      <c r="C4" s="7">
        <v>1.4948899999999999E-2</v>
      </c>
      <c r="D4" t="s">
        <v>3</v>
      </c>
      <c r="E4" s="8" t="s">
        <v>52</v>
      </c>
      <c r="F4">
        <v>-4.6400750011800001E-3</v>
      </c>
      <c r="G4" s="9">
        <v>0.84480212586946191</v>
      </c>
      <c r="H4" s="17">
        <v>3547.3676720323201</v>
      </c>
      <c r="I4" s="17">
        <v>0.30934051513031591</v>
      </c>
    </row>
    <row r="5" spans="1:9" x14ac:dyDescent="0.25">
      <c r="A5">
        <v>0</v>
      </c>
      <c r="B5">
        <v>1</v>
      </c>
      <c r="C5" s="7">
        <v>2.9897799999999999E-2</v>
      </c>
      <c r="D5" t="s">
        <v>3</v>
      </c>
      <c r="E5" s="8" t="s">
        <v>52</v>
      </c>
      <c r="F5">
        <v>-1.26363E-2</v>
      </c>
      <c r="G5" s="9">
        <v>0.57735017292242241</v>
      </c>
      <c r="H5" s="17">
        <v>3547.2693174025198</v>
      </c>
      <c r="I5" s="17">
        <v>0.21098588533004659</v>
      </c>
    </row>
    <row r="6" spans="1:9" ht="18" x14ac:dyDescent="0.35">
      <c r="A6">
        <v>0</v>
      </c>
      <c r="B6">
        <v>0.1</v>
      </c>
      <c r="C6" s="7">
        <v>4.7634500000000007E-3</v>
      </c>
      <c r="D6" t="s">
        <v>61</v>
      </c>
      <c r="E6" s="8" t="s">
        <v>51</v>
      </c>
      <c r="F6">
        <v>2.2297200000000001E-3</v>
      </c>
      <c r="G6" s="9">
        <v>0.95319106949794796</v>
      </c>
      <c r="H6" s="17">
        <v>3549.3593336418699</v>
      </c>
      <c r="I6" s="17">
        <v>2.3010021246800534</v>
      </c>
    </row>
    <row r="7" spans="1:9" ht="18" x14ac:dyDescent="0.35">
      <c r="A7">
        <v>0</v>
      </c>
      <c r="B7">
        <v>0.25</v>
      </c>
      <c r="C7" s="7">
        <v>1.1908625000000001E-2</v>
      </c>
      <c r="D7" t="s">
        <v>61</v>
      </c>
      <c r="E7" s="8" t="s">
        <v>51</v>
      </c>
      <c r="F7">
        <v>1.1098200000000001E-2</v>
      </c>
      <c r="G7" s="9">
        <v>0.76701340415035313</v>
      </c>
      <c r="H7" s="17">
        <v>3548.9015299767998</v>
      </c>
      <c r="I7" s="17">
        <v>1.8431984596099937</v>
      </c>
    </row>
    <row r="8" spans="1:9" ht="18" x14ac:dyDescent="0.35">
      <c r="A8">
        <v>0</v>
      </c>
      <c r="B8">
        <v>0.5</v>
      </c>
      <c r="C8" s="7">
        <v>2.3817250000000002E-2</v>
      </c>
      <c r="D8" t="s">
        <v>61</v>
      </c>
      <c r="E8" s="8" t="s">
        <v>51</v>
      </c>
      <c r="F8">
        <v>2.5918299999999998E-2</v>
      </c>
      <c r="G8" s="9">
        <v>0.45589226296066931</v>
      </c>
      <c r="H8" s="17">
        <v>3548.1424001722298</v>
      </c>
      <c r="I8" s="17">
        <v>1.0840686550400278</v>
      </c>
    </row>
    <row r="9" spans="1:9" ht="18" x14ac:dyDescent="0.35">
      <c r="A9">
        <v>0</v>
      </c>
      <c r="B9">
        <v>1</v>
      </c>
      <c r="C9" s="7">
        <v>4.7634500000000003E-2</v>
      </c>
      <c r="D9" t="s">
        <v>61</v>
      </c>
      <c r="E9" s="8" t="s">
        <v>51</v>
      </c>
      <c r="F9">
        <v>3.9279299982500002E-2</v>
      </c>
      <c r="G9" s="9">
        <v>0.17540228232688496</v>
      </c>
      <c r="H9" s="17">
        <v>3547.4704074153301</v>
      </c>
      <c r="I9" s="17">
        <v>0.41207589814030143</v>
      </c>
    </row>
    <row r="10" spans="1:9" ht="18" x14ac:dyDescent="0.35">
      <c r="A10">
        <v>0</v>
      </c>
      <c r="B10">
        <v>0.1</v>
      </c>
      <c r="C10" s="7">
        <v>0.18002600000000002</v>
      </c>
      <c r="D10" t="s">
        <v>60</v>
      </c>
      <c r="E10" s="8" t="s">
        <v>50</v>
      </c>
      <c r="F10">
        <v>0.75591855937899999</v>
      </c>
      <c r="G10" s="9">
        <v>0.58010589615999908</v>
      </c>
      <c r="H10" s="17">
        <v>3568.6223310617702</v>
      </c>
      <c r="I10" s="17">
        <v>21.563999544580383</v>
      </c>
    </row>
    <row r="11" spans="1:9" ht="18" x14ac:dyDescent="0.35">
      <c r="A11">
        <v>0</v>
      </c>
      <c r="B11">
        <v>0.25</v>
      </c>
      <c r="C11" s="7">
        <v>0.45006499999999999</v>
      </c>
      <c r="D11" t="s">
        <v>60</v>
      </c>
      <c r="E11" s="8" t="s">
        <v>50</v>
      </c>
      <c r="F11">
        <v>1.4995029801299999</v>
      </c>
      <c r="G11" s="9">
        <v>0.16706310192416654</v>
      </c>
      <c r="H11" s="17">
        <v>3553.49226098491</v>
      </c>
      <c r="I11" s="17">
        <v>6.4339294677201906</v>
      </c>
    </row>
    <row r="12" spans="1:9" ht="18" x14ac:dyDescent="0.35">
      <c r="A12">
        <v>0</v>
      </c>
      <c r="B12">
        <v>0.5</v>
      </c>
      <c r="C12" s="7">
        <v>0.90012999999999999</v>
      </c>
      <c r="D12" t="s">
        <v>60</v>
      </c>
      <c r="E12" s="8" t="s">
        <v>50</v>
      </c>
      <c r="F12">
        <v>1.7094673145099999</v>
      </c>
      <c r="G12" s="9">
        <v>5.0433096047237669E-2</v>
      </c>
      <c r="H12" s="17">
        <v>3548.9569686315299</v>
      </c>
      <c r="I12" s="17">
        <v>1.8986371143400902</v>
      </c>
    </row>
    <row r="13" spans="1:9" ht="18" x14ac:dyDescent="0.35">
      <c r="A13">
        <v>0</v>
      </c>
      <c r="B13">
        <v>1</v>
      </c>
      <c r="C13" s="7">
        <v>1.80026</v>
      </c>
      <c r="D13" t="s">
        <v>60</v>
      </c>
      <c r="E13" s="8" t="s">
        <v>50</v>
      </c>
      <c r="F13">
        <v>1.7763921251499999</v>
      </c>
      <c r="G13" s="9">
        <v>1.3258015425549689E-2</v>
      </c>
      <c r="H13" s="17">
        <v>3547.5516924083099</v>
      </c>
      <c r="I13" s="17">
        <v>0.49336089112011905</v>
      </c>
    </row>
    <row r="14" spans="1:9" x14ac:dyDescent="0.25">
      <c r="A14">
        <v>0</v>
      </c>
      <c r="B14">
        <v>0.1</v>
      </c>
      <c r="C14" s="7">
        <v>0.14097599999999999</v>
      </c>
      <c r="D14" t="s">
        <v>11</v>
      </c>
      <c r="E14" s="8" t="s">
        <v>53</v>
      </c>
      <c r="F14">
        <v>0.65681387655400003</v>
      </c>
      <c r="G14" s="9">
        <v>0.53409525269975022</v>
      </c>
      <c r="H14" s="17">
        <v>3570.5032383748498</v>
      </c>
      <c r="I14" s="17">
        <v>23.444906857660044</v>
      </c>
    </row>
    <row r="15" spans="1:9" x14ac:dyDescent="0.25">
      <c r="A15">
        <v>0</v>
      </c>
      <c r="B15">
        <v>0.25</v>
      </c>
      <c r="C15" s="7">
        <v>0.35243999999999998</v>
      </c>
      <c r="D15" t="s">
        <v>11</v>
      </c>
      <c r="E15" s="8" t="s">
        <v>53</v>
      </c>
      <c r="F15">
        <v>1.1970714386200001</v>
      </c>
      <c r="G15" s="9">
        <v>0.150868631100329</v>
      </c>
      <c r="H15" s="17">
        <v>3553.8576058359299</v>
      </c>
      <c r="I15" s="17">
        <v>6.7992743187401175</v>
      </c>
    </row>
    <row r="16" spans="1:9" x14ac:dyDescent="0.25">
      <c r="A16">
        <v>0</v>
      </c>
      <c r="B16">
        <v>0.5</v>
      </c>
      <c r="C16" s="7">
        <v>0.70487999999999995</v>
      </c>
      <c r="D16" t="s">
        <v>11</v>
      </c>
      <c r="E16" s="8" t="s">
        <v>53</v>
      </c>
      <c r="F16">
        <v>1.3505430656999999</v>
      </c>
      <c r="G16" s="9">
        <v>4.2004975527749386E-2</v>
      </c>
      <c r="H16" s="17">
        <v>3548.9744521647999</v>
      </c>
      <c r="I16" s="17">
        <v>1.9161206476101142</v>
      </c>
    </row>
    <row r="17" spans="1:9" x14ac:dyDescent="0.25">
      <c r="A17">
        <v>0</v>
      </c>
      <c r="B17">
        <v>1</v>
      </c>
      <c r="C17" s="7">
        <v>1.4097599999999999</v>
      </c>
      <c r="D17" t="s">
        <v>11</v>
      </c>
      <c r="E17" s="8" t="s">
        <v>53</v>
      </c>
      <c r="F17">
        <v>1.39453</v>
      </c>
      <c r="G17" s="9">
        <v>1.0803257292021235E-2</v>
      </c>
      <c r="H17" s="17">
        <v>3547.55293177248</v>
      </c>
      <c r="I17" s="17">
        <v>0.49460025529015184</v>
      </c>
    </row>
    <row r="18" spans="1:9" ht="18" x14ac:dyDescent="0.35">
      <c r="A18">
        <v>0</v>
      </c>
      <c r="B18">
        <v>0.1</v>
      </c>
      <c r="C18" s="7">
        <v>7.1625200000000012E-4</v>
      </c>
      <c r="D18" t="s">
        <v>62</v>
      </c>
      <c r="E18" s="8" t="s">
        <v>54</v>
      </c>
      <c r="F18">
        <v>-2.9652999999999998E-4</v>
      </c>
      <c r="G18" s="9">
        <v>0.95859976656260648</v>
      </c>
      <c r="H18" s="17">
        <v>3549.1047500590398</v>
      </c>
      <c r="I18" s="17">
        <v>2.0464185418500165</v>
      </c>
    </row>
    <row r="19" spans="1:9" ht="18" x14ac:dyDescent="0.35">
      <c r="A19">
        <v>0</v>
      </c>
      <c r="B19">
        <v>0.25</v>
      </c>
      <c r="C19" s="7">
        <v>1.7906300000000001E-3</v>
      </c>
      <c r="D19" t="s">
        <v>62</v>
      </c>
      <c r="E19" s="8" t="s">
        <v>54</v>
      </c>
      <c r="F19">
        <v>-1.5148799999999999E-3</v>
      </c>
      <c r="G19" s="9">
        <v>0.78849901989802473</v>
      </c>
      <c r="H19" s="17">
        <v>3548.7371179473598</v>
      </c>
      <c r="I19" s="17">
        <v>1.678786430170021</v>
      </c>
    </row>
    <row r="20" spans="1:9" ht="18" x14ac:dyDescent="0.35">
      <c r="A20">
        <v>0</v>
      </c>
      <c r="B20">
        <v>0.5</v>
      </c>
      <c r="C20" s="7">
        <v>3.5812600000000002E-3</v>
      </c>
      <c r="D20" t="s">
        <v>62</v>
      </c>
      <c r="E20" s="8" t="s">
        <v>54</v>
      </c>
      <c r="F20">
        <v>-3.68674E-3</v>
      </c>
      <c r="G20" s="9">
        <v>0.48527333955088436</v>
      </c>
      <c r="H20" s="17">
        <v>3548.0846650425401</v>
      </c>
      <c r="I20" s="17">
        <v>1.0263335253503101</v>
      </c>
    </row>
    <row r="21" spans="1:9" ht="18" x14ac:dyDescent="0.35">
      <c r="A21" s="10">
        <v>0</v>
      </c>
      <c r="B21" s="10">
        <v>1</v>
      </c>
      <c r="C21" s="13">
        <v>7.1625200000000003E-3</v>
      </c>
      <c r="D21" s="10" t="s">
        <v>62</v>
      </c>
      <c r="E21" s="14" t="s">
        <v>54</v>
      </c>
      <c r="F21" s="10">
        <v>-5.78372E-3</v>
      </c>
      <c r="G21" s="15">
        <v>0.19250208027342336</v>
      </c>
      <c r="H21" s="18">
        <v>3547.46188399326</v>
      </c>
      <c r="I21" s="18">
        <v>0.40355247607021738</v>
      </c>
    </row>
  </sheetData>
  <sortState ref="A2:J21">
    <sortCondition ref="C2:C21"/>
    <sortCondition ref="I2:I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workbookViewId="0">
      <selection activeCell="S16" sqref="S16"/>
    </sheetView>
  </sheetViews>
  <sheetFormatPr defaultRowHeight="15" x14ac:dyDescent="0.25"/>
  <cols>
    <col min="1" max="1" width="16.42578125" customWidth="1"/>
    <col min="2" max="2" width="20" customWidth="1"/>
    <col min="3" max="3" width="18.7109375" customWidth="1"/>
    <col min="4" max="4" width="26.85546875" customWidth="1"/>
  </cols>
  <sheetData>
    <row r="1" spans="1:19" x14ac:dyDescent="0.25">
      <c r="B1" t="s">
        <v>12</v>
      </c>
      <c r="C1" t="s">
        <v>13</v>
      </c>
      <c r="D1" t="s">
        <v>14</v>
      </c>
    </row>
    <row r="2" spans="1:19" x14ac:dyDescent="0.25">
      <c r="A2">
        <v>1</v>
      </c>
      <c r="B2" t="s">
        <v>15</v>
      </c>
      <c r="C2" s="6">
        <v>3547.06</v>
      </c>
      <c r="D2" s="6">
        <v>3573.04</v>
      </c>
    </row>
    <row r="3" spans="1:19" x14ac:dyDescent="0.25">
      <c r="A3">
        <v>2</v>
      </c>
      <c r="B3" t="s">
        <v>16</v>
      </c>
      <c r="C3" s="6">
        <v>10.5358</v>
      </c>
      <c r="D3" s="6">
        <v>8.7357999999999993</v>
      </c>
    </row>
    <row r="4" spans="1:19" x14ac:dyDescent="0.25">
      <c r="A4">
        <v>3</v>
      </c>
      <c r="B4" t="s">
        <v>17</v>
      </c>
      <c r="C4" s="6">
        <v>1628.95</v>
      </c>
      <c r="D4" s="6">
        <v>1630.96</v>
      </c>
    </row>
    <row r="5" spans="1:19" x14ac:dyDescent="0.25">
      <c r="A5">
        <v>4</v>
      </c>
      <c r="B5" t="s">
        <v>18</v>
      </c>
      <c r="C5" s="6">
        <v>1908.45</v>
      </c>
      <c r="D5" s="6">
        <v>1936.93</v>
      </c>
    </row>
    <row r="6" spans="1:19" x14ac:dyDescent="0.25">
      <c r="A6">
        <v>5</v>
      </c>
      <c r="B6" t="s">
        <v>19</v>
      </c>
      <c r="C6" s="6">
        <v>6.1199699999999998E-3</v>
      </c>
      <c r="D6" s="6">
        <v>6.4590999999999997E-3</v>
      </c>
    </row>
    <row r="7" spans="1:19" x14ac:dyDescent="0.25">
      <c r="A7">
        <v>6</v>
      </c>
      <c r="B7" t="s">
        <v>20</v>
      </c>
      <c r="C7" s="5">
        <v>0</v>
      </c>
      <c r="D7" s="5">
        <v>0</v>
      </c>
    </row>
    <row r="8" spans="1:19" x14ac:dyDescent="0.25">
      <c r="A8">
        <v>7</v>
      </c>
      <c r="B8" t="s">
        <v>21</v>
      </c>
      <c r="C8" s="6">
        <v>589.21100000000001</v>
      </c>
      <c r="D8" s="6">
        <v>616.62199999999996</v>
      </c>
    </row>
    <row r="9" spans="1:19" x14ac:dyDescent="0.25">
      <c r="A9">
        <v>8</v>
      </c>
      <c r="B9" t="s">
        <v>22</v>
      </c>
      <c r="C9" s="6">
        <v>13.2865</v>
      </c>
      <c r="D9" s="6">
        <v>13.332000000000001</v>
      </c>
    </row>
    <row r="10" spans="1:19" x14ac:dyDescent="0.25">
      <c r="A10">
        <v>9</v>
      </c>
      <c r="B10" t="s">
        <v>23</v>
      </c>
      <c r="C10" s="2">
        <v>-7.1625200000000003E-3</v>
      </c>
      <c r="D10" s="2">
        <v>-5.9374099999999997E-3</v>
      </c>
    </row>
    <row r="11" spans="1:19" x14ac:dyDescent="0.25">
      <c r="A11">
        <v>10</v>
      </c>
      <c r="B11" t="s">
        <v>24</v>
      </c>
      <c r="C11" s="6">
        <v>1</v>
      </c>
      <c r="D11" s="6">
        <v>1</v>
      </c>
    </row>
    <row r="12" spans="1:19" x14ac:dyDescent="0.25">
      <c r="A12">
        <v>11</v>
      </c>
      <c r="B12" t="s">
        <v>25</v>
      </c>
      <c r="C12" s="1">
        <v>0.36911899999999997</v>
      </c>
      <c r="D12" s="1">
        <v>0.39269100000000001</v>
      </c>
    </row>
    <row r="13" spans="1:19" x14ac:dyDescent="0.25">
      <c r="A13">
        <v>12</v>
      </c>
      <c r="B13" t="s">
        <v>26</v>
      </c>
      <c r="C13" s="6">
        <v>1.4097599999999999</v>
      </c>
      <c r="D13" s="6">
        <v>1.25481</v>
      </c>
      <c r="S13">
        <v>3585.0382228550402</v>
      </c>
    </row>
    <row r="14" spans="1:19" x14ac:dyDescent="0.25">
      <c r="A14">
        <v>13</v>
      </c>
      <c r="B14" t="s">
        <v>27</v>
      </c>
      <c r="C14" s="6">
        <v>99.461699999999993</v>
      </c>
      <c r="D14" s="6">
        <v>99.461699999999993</v>
      </c>
    </row>
    <row r="15" spans="1:19" x14ac:dyDescent="0.25">
      <c r="A15">
        <v>14</v>
      </c>
      <c r="B15" t="s">
        <v>28</v>
      </c>
      <c r="C15" s="6">
        <v>4.7634500000000003E-2</v>
      </c>
      <c r="D15" s="6" t="s">
        <v>6</v>
      </c>
    </row>
    <row r="16" spans="1:19" x14ac:dyDescent="0.25">
      <c r="A16">
        <v>15</v>
      </c>
      <c r="B16" t="s">
        <v>29</v>
      </c>
      <c r="C16" s="6">
        <v>0.186614</v>
      </c>
      <c r="D16" s="6">
        <v>0.18868199999999999</v>
      </c>
    </row>
    <row r="17" spans="1:9" x14ac:dyDescent="0.25">
      <c r="A17">
        <v>16</v>
      </c>
      <c r="B17" t="s">
        <v>30</v>
      </c>
      <c r="C17" s="6">
        <v>-2.9897799999999999E-2</v>
      </c>
      <c r="D17" s="6" t="s">
        <v>6</v>
      </c>
    </row>
    <row r="18" spans="1:9" x14ac:dyDescent="0.25">
      <c r="A18">
        <v>17</v>
      </c>
      <c r="B18" t="s">
        <v>31</v>
      </c>
      <c r="C18" s="6">
        <v>516.43799999999999</v>
      </c>
      <c r="D18" s="6">
        <v>505.08699999999999</v>
      </c>
    </row>
    <row r="19" spans="1:9" x14ac:dyDescent="0.25">
      <c r="A19">
        <v>18</v>
      </c>
      <c r="B19" t="s">
        <v>32</v>
      </c>
      <c r="C19" s="6">
        <v>0.14723600000000001</v>
      </c>
      <c r="D19" s="6">
        <v>0.15262000000000001</v>
      </c>
    </row>
    <row r="20" spans="1:9" x14ac:dyDescent="0.25">
      <c r="A20">
        <v>19</v>
      </c>
      <c r="B20" t="s">
        <v>33</v>
      </c>
      <c r="C20" s="6">
        <v>0.19023000000000001</v>
      </c>
      <c r="D20" s="6">
        <v>0.19477</v>
      </c>
    </row>
    <row r="21" spans="1:9" x14ac:dyDescent="0.25">
      <c r="C21" s="6"/>
    </row>
    <row r="24" spans="1:9" x14ac:dyDescent="0.25">
      <c r="A24" t="s">
        <v>12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47</v>
      </c>
    </row>
    <row r="25" spans="1:9" x14ac:dyDescent="0.25">
      <c r="A25" t="s">
        <v>44</v>
      </c>
      <c r="B25" s="6">
        <v>1908.45</v>
      </c>
      <c r="C25" s="6">
        <v>401.971</v>
      </c>
      <c r="D25" s="6">
        <v>441.67099999999999</v>
      </c>
      <c r="E25" s="6">
        <v>374.19099999999997</v>
      </c>
      <c r="F25" s="6">
        <v>690.61900000000003</v>
      </c>
      <c r="G25" s="6"/>
      <c r="H25" s="6"/>
      <c r="I25" t="s">
        <v>45</v>
      </c>
    </row>
    <row r="26" spans="1:9" x14ac:dyDescent="0.25">
      <c r="A26" t="s">
        <v>44</v>
      </c>
      <c r="B26" s="6">
        <v>1936.93</v>
      </c>
      <c r="C26" s="6">
        <v>409.666</v>
      </c>
      <c r="D26" s="6">
        <v>448.20100000000002</v>
      </c>
      <c r="E26" s="6">
        <v>377.76900000000001</v>
      </c>
      <c r="F26" s="6">
        <v>701.29600000000005</v>
      </c>
      <c r="G26" s="6"/>
      <c r="H26" s="6"/>
      <c r="I26" t="s">
        <v>46</v>
      </c>
    </row>
    <row r="27" spans="1:9" x14ac:dyDescent="0.25">
      <c r="A27" t="s">
        <v>41</v>
      </c>
      <c r="B27" s="5">
        <v>2.24731E-12</v>
      </c>
      <c r="C27" s="5">
        <v>6.7406699999999996E-13</v>
      </c>
      <c r="D27" s="5">
        <v>7.6535299999999998E-13</v>
      </c>
      <c r="E27" s="5">
        <v>8.0789099999999998E-13</v>
      </c>
      <c r="F27" s="5"/>
      <c r="G27" s="5"/>
      <c r="H27" s="5"/>
      <c r="I27" t="s">
        <v>45</v>
      </c>
    </row>
    <row r="28" spans="1:9" x14ac:dyDescent="0.25">
      <c r="A28" t="s">
        <v>41</v>
      </c>
      <c r="B28" s="5">
        <v>1.9747400000000001E-12</v>
      </c>
      <c r="C28" s="5">
        <v>5.9156800000000003E-13</v>
      </c>
      <c r="D28" s="5">
        <v>6.7078600000000003E-13</v>
      </c>
      <c r="E28" s="5">
        <v>7.1238700000000004E-13</v>
      </c>
      <c r="F28" s="5"/>
      <c r="G28" s="5"/>
      <c r="H28" s="5"/>
      <c r="I28" t="s">
        <v>46</v>
      </c>
    </row>
    <row r="29" spans="1:9" x14ac:dyDescent="0.25">
      <c r="A29" t="s">
        <v>43</v>
      </c>
      <c r="B29" s="6">
        <v>1628.95</v>
      </c>
      <c r="C29" s="6">
        <v>490.73099999999999</v>
      </c>
      <c r="D29" s="6">
        <v>319.19</v>
      </c>
      <c r="E29" s="6">
        <v>379.58499999999998</v>
      </c>
      <c r="F29" s="6">
        <v>201.02500000000001</v>
      </c>
      <c r="G29" s="6">
        <v>238.417</v>
      </c>
      <c r="H29" s="6">
        <v>0</v>
      </c>
      <c r="I29" t="s">
        <v>45</v>
      </c>
    </row>
    <row r="30" spans="1:9" x14ac:dyDescent="0.25">
      <c r="A30" t="s">
        <v>43</v>
      </c>
      <c r="B30" s="6">
        <v>1630.96</v>
      </c>
      <c r="C30" s="6">
        <v>486.05</v>
      </c>
      <c r="D30" s="6">
        <v>316.66699999999997</v>
      </c>
      <c r="E30" s="6">
        <v>382.00799999999998</v>
      </c>
      <c r="F30" s="6">
        <v>206.07599999999999</v>
      </c>
      <c r="G30" s="6">
        <v>240.16</v>
      </c>
      <c r="H30" s="6">
        <v>0</v>
      </c>
      <c r="I30" t="s">
        <v>46</v>
      </c>
    </row>
    <row r="31" spans="1:9" x14ac:dyDescent="0.25">
      <c r="A31" t="s">
        <v>42</v>
      </c>
      <c r="B31" s="6">
        <v>10.5358</v>
      </c>
      <c r="C31" s="6"/>
      <c r="D31" s="6"/>
      <c r="E31" s="6"/>
      <c r="F31" s="6">
        <v>-1.5845800000000001</v>
      </c>
      <c r="G31" s="6">
        <v>-2.2033999999999998</v>
      </c>
      <c r="H31" s="6">
        <v>14.3238</v>
      </c>
      <c r="I31" t="s">
        <v>45</v>
      </c>
    </row>
    <row r="32" spans="1:9" x14ac:dyDescent="0.25">
      <c r="A32" t="s">
        <v>42</v>
      </c>
      <c r="B32" s="6">
        <v>8.7357999999999993</v>
      </c>
      <c r="C32" s="6"/>
      <c r="D32" s="6"/>
      <c r="E32" s="6"/>
      <c r="F32" s="6">
        <v>-0.72542700000000004</v>
      </c>
      <c r="G32" s="6">
        <v>-4.9720700000000004</v>
      </c>
      <c r="H32" s="6">
        <v>14.433299999999999</v>
      </c>
      <c r="I32" t="s">
        <v>46</v>
      </c>
    </row>
  </sheetData>
  <sortState ref="A25:I32">
    <sortCondition ref="A25:A32"/>
    <sortCondition ref="I25:I3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A2" sqref="A2:G8"/>
    </sheetView>
  </sheetViews>
  <sheetFormatPr defaultRowHeight="15" x14ac:dyDescent="0.25"/>
  <cols>
    <col min="6" max="6" width="12.28515625" customWidth="1"/>
    <col min="7" max="7" width="11" customWidth="1"/>
  </cols>
  <sheetData>
    <row r="2" spans="1:7" x14ac:dyDescent="0.25">
      <c r="A2" s="21"/>
      <c r="B2" s="22"/>
      <c r="C2" s="29" t="s">
        <v>66</v>
      </c>
      <c r="D2" s="29"/>
      <c r="E2" s="29"/>
      <c r="F2" s="29" t="s">
        <v>69</v>
      </c>
      <c r="G2" s="29"/>
    </row>
    <row r="3" spans="1:7" x14ac:dyDescent="0.25">
      <c r="A3" s="23" t="s">
        <v>1</v>
      </c>
      <c r="B3" s="23" t="s">
        <v>49</v>
      </c>
      <c r="C3" s="24">
        <v>2.5000000000000001E-2</v>
      </c>
      <c r="D3" s="25">
        <v>0.5</v>
      </c>
      <c r="E3" s="24">
        <v>0.97499999999999998</v>
      </c>
      <c r="F3" s="26" t="s">
        <v>67</v>
      </c>
      <c r="G3" s="26" t="s">
        <v>68</v>
      </c>
    </row>
    <row r="4" spans="1:7" x14ac:dyDescent="0.25">
      <c r="A4" s="19" t="s">
        <v>11</v>
      </c>
      <c r="B4" s="20" t="s">
        <v>53</v>
      </c>
      <c r="C4">
        <v>1.097417675</v>
      </c>
      <c r="D4">
        <v>1.3865350000000001</v>
      </c>
      <c r="E4">
        <v>1.7004950000000001</v>
      </c>
      <c r="F4" s="2">
        <v>0.14724499999999999</v>
      </c>
      <c r="G4" s="5">
        <v>-3.9098000000000002E-6</v>
      </c>
    </row>
    <row r="5" spans="1:7" x14ac:dyDescent="0.25">
      <c r="A5" s="19" t="s">
        <v>64</v>
      </c>
      <c r="B5" s="20" t="s">
        <v>50</v>
      </c>
      <c r="C5">
        <v>1.3676303750000001</v>
      </c>
      <c r="D5">
        <v>1.7659100000000001</v>
      </c>
      <c r="E5">
        <v>2.1558985000000002</v>
      </c>
      <c r="F5" s="2">
        <v>0.20916599999999999</v>
      </c>
      <c r="G5" s="5">
        <v>5.9830499999999998E-7</v>
      </c>
    </row>
    <row r="6" spans="1:7" x14ac:dyDescent="0.25">
      <c r="A6" s="19" t="s">
        <v>63</v>
      </c>
      <c r="B6" s="20" t="s">
        <v>51</v>
      </c>
      <c r="C6">
        <v>2.3393639249999999E-3</v>
      </c>
      <c r="D6">
        <v>4.3396999999999998E-2</v>
      </c>
      <c r="E6">
        <v>8.5406092500000003E-2</v>
      </c>
      <c r="F6" s="2">
        <v>2.2078500000000001E-2</v>
      </c>
      <c r="G6" s="5">
        <v>2.6800900000000001E-6</v>
      </c>
    </row>
    <row r="7" spans="1:7" x14ac:dyDescent="0.25">
      <c r="A7" s="19" t="s">
        <v>3</v>
      </c>
      <c r="B7" s="20" t="s">
        <v>52</v>
      </c>
      <c r="C7">
        <v>-8.9339918500000004E-2</v>
      </c>
      <c r="D7">
        <v>-2.3531150000000001E-2</v>
      </c>
      <c r="E7">
        <v>4.2312280000000001E-2</v>
      </c>
      <c r="F7" s="2">
        <v>3.5097400000000001E-2</v>
      </c>
      <c r="G7" s="5">
        <v>1.3214200000000001E-6</v>
      </c>
    </row>
    <row r="8" spans="1:7" x14ac:dyDescent="0.25">
      <c r="A8" s="27" t="s">
        <v>65</v>
      </c>
      <c r="B8" s="23" t="s">
        <v>54</v>
      </c>
      <c r="C8" s="10">
        <v>-1.4118876250000001E-2</v>
      </c>
      <c r="D8" s="10">
        <v>-7.6013900000000004E-3</v>
      </c>
      <c r="E8" s="10">
        <v>-1.4873975000000001E-3</v>
      </c>
      <c r="F8" s="16">
        <v>3.51053E-3</v>
      </c>
      <c r="G8" s="28">
        <v>-2.6635E-6</v>
      </c>
    </row>
  </sheetData>
  <mergeCells count="2">
    <mergeCell ref="F2:G2"/>
    <mergeCell ref="C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ENV_LINK_PRIORS2</vt:lpstr>
      <vt:lpstr>Sheet3</vt:lpstr>
      <vt:lpstr>MCMC</vt:lpstr>
    </vt:vector>
  </TitlesOfParts>
  <Company>NOAA - Alaska Fisheries Science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Barbeaux</dc:creator>
  <cp:lastModifiedBy>Steve Barbeaux</cp:lastModifiedBy>
  <dcterms:created xsi:type="dcterms:W3CDTF">2021-10-15T16:19:29Z</dcterms:created>
  <dcterms:modified xsi:type="dcterms:W3CDTF">2021-10-21T00:34:23Z</dcterms:modified>
</cp:coreProperties>
</file>