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Models\"/>
    </mc:Choice>
  </mc:AlternateContent>
  <bookViews>
    <workbookView xWindow="0" yWindow="0" windowWidth="28800" windowHeight="11085" activeTab="2"/>
  </bookViews>
  <sheets>
    <sheet name="SSB" sheetId="1" r:id="rId1"/>
    <sheet name="Sheet1" sheetId="5" r:id="rId2"/>
    <sheet name="Likelihoods" sheetId="2" r:id="rId3"/>
    <sheet name="Sheet3" sheetId="3" r:id="rId4"/>
    <sheet name="No growth fit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5" l="1"/>
  <c r="N35" i="5"/>
  <c r="M35" i="5"/>
  <c r="L23" i="2"/>
  <c r="L22" i="2"/>
  <c r="L21" i="2"/>
  <c r="G17" i="2"/>
  <c r="G16" i="2"/>
  <c r="G15" i="2"/>
  <c r="P11" i="2" l="1"/>
  <c r="P12" i="2"/>
  <c r="M16" i="2"/>
  <c r="M18" i="2"/>
  <c r="L17" i="2"/>
  <c r="L18" i="2"/>
  <c r="M11" i="2"/>
  <c r="N11" i="2"/>
  <c r="O11" i="2"/>
  <c r="O12" i="2"/>
  <c r="M13" i="2"/>
  <c r="N13" i="2"/>
  <c r="L13" i="2"/>
  <c r="L11" i="2"/>
  <c r="L2" i="2"/>
  <c r="M2" i="2"/>
  <c r="N2" i="2"/>
  <c r="O2" i="2"/>
  <c r="L3" i="2"/>
  <c r="M3" i="2"/>
  <c r="N3" i="2"/>
  <c r="O3" i="2"/>
  <c r="D17" i="4"/>
  <c r="D18" i="4"/>
  <c r="D19" i="4"/>
  <c r="D20" i="4"/>
  <c r="D21" i="4"/>
  <c r="D22" i="4"/>
  <c r="D23" i="4"/>
  <c r="D24" i="4"/>
  <c r="D25" i="4"/>
  <c r="D16" i="4"/>
  <c r="P4" i="4"/>
  <c r="Q4" i="4"/>
  <c r="R4" i="4"/>
  <c r="L4" i="4"/>
  <c r="M3" i="4"/>
  <c r="N3" i="4"/>
  <c r="O3" i="4"/>
  <c r="P3" i="4"/>
  <c r="Q3" i="4"/>
  <c r="L3" i="4"/>
  <c r="M2" i="4"/>
  <c r="N2" i="4"/>
  <c r="O2" i="4"/>
  <c r="P2" i="4"/>
  <c r="L2" i="4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55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7" i="1"/>
  <c r="D59" i="1" l="1"/>
  <c r="D60" i="1"/>
  <c r="D61" i="1"/>
  <c r="D62" i="1"/>
  <c r="D63" i="1"/>
  <c r="D64" i="1"/>
  <c r="D65" i="1"/>
  <c r="D66" i="1"/>
  <c r="D67" i="1"/>
  <c r="D68" i="1"/>
  <c r="D69" i="1"/>
  <c r="D70" i="1"/>
  <c r="D71" i="1"/>
  <c r="D58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24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<sst xmlns="http://schemas.openxmlformats.org/spreadsheetml/2006/main" count="499" uniqueCount="119">
  <si>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</si>
  <si>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</si>
  <si>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</si>
  <si>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</si>
  <si>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</si>
  <si>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</si>
  <si>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</si>
  <si>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</si>
  <si>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</si>
  <si>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</si>
  <si>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</si>
  <si>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</si>
  <si>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SSB_2022</t>
  </si>
  <si>
    <t>SSB_2023</t>
  </si>
  <si>
    <t>ForeCatch_2022</t>
  </si>
  <si>
    <t>ForeCatch_2023</t>
  </si>
  <si>
    <t>ForeCatch_2024</t>
  </si>
  <si>
    <t>ForeCatch_2025</t>
  </si>
  <si>
    <t>ForeCatch_2026</t>
  </si>
  <si>
    <t>OFLCatch_2022</t>
  </si>
  <si>
    <t>OFLCatch_2023</t>
  </si>
  <si>
    <t>OFLCatch_2024</t>
  </si>
  <si>
    <t>OFLCatch_2025</t>
  </si>
  <si>
    <t>OFLCatch_2026</t>
  </si>
  <si>
    <t>ForeCatch_2027</t>
  </si>
  <si>
    <t>ForeCatch_2028</t>
  </si>
  <si>
    <t>ForeCatch_2029</t>
  </si>
  <si>
    <t>ForeCatch_2030</t>
  </si>
  <si>
    <t>ForeCatch_2031</t>
  </si>
  <si>
    <t>ForeCatch_2032</t>
  </si>
  <si>
    <t>ForeCatch_2033</t>
  </si>
  <si>
    <t>ForeCatch_2034</t>
  </si>
  <si>
    <t>ForeCatch_2035</t>
  </si>
  <si>
    <t>ForeCatch_2036</t>
  </si>
  <si>
    <t>OFLCatch_2027</t>
  </si>
  <si>
    <t>OFLCatch_2028</t>
  </si>
  <si>
    <t>OFLCatch_2029</t>
  </si>
  <si>
    <t>OFLCatch_2030</t>
  </si>
  <si>
    <t>OFLCatch_2031</t>
  </si>
  <si>
    <t>OFLCatch_2032</t>
  </si>
  <si>
    <t>OFLCatch_2033</t>
  </si>
  <si>
    <t>OFLCatch_2034</t>
  </si>
  <si>
    <t>OFLCatch_2035</t>
  </si>
  <si>
    <t>OFLCatch_2036</t>
  </si>
  <si>
    <t>heatwave</t>
  </si>
  <si>
    <t>index</t>
  </si>
  <si>
    <t>for</t>
  </si>
  <si>
    <t>M</t>
  </si>
  <si>
    <t>19.1 2021m</t>
  </si>
  <si>
    <t>19.1 2021m Larvae</t>
  </si>
  <si>
    <t>Model21.1e</t>
  </si>
  <si>
    <t>Model21.5a</t>
  </si>
  <si>
    <t>Label</t>
  </si>
  <si>
    <t>ALL</t>
  </si>
  <si>
    <t>FshTrawl</t>
  </si>
  <si>
    <t>Catch_like</t>
  </si>
  <si>
    <t>Surv_like</t>
  </si>
  <si>
    <t>Length_like</t>
  </si>
  <si>
    <t>M19.1</t>
  </si>
  <si>
    <t>FshLL</t>
  </si>
  <si>
    <t>FshPot</t>
  </si>
  <si>
    <t>Srv</t>
  </si>
  <si>
    <t>LLSrv</t>
  </si>
  <si>
    <t>Seine</t>
  </si>
  <si>
    <t>Age_like</t>
  </si>
  <si>
    <t>Model</t>
  </si>
  <si>
    <t>M19.1_ML</t>
  </si>
  <si>
    <t>M21.1e</t>
  </si>
  <si>
    <t>TOTAL</t>
  </si>
  <si>
    <t>Catch</t>
  </si>
  <si>
    <t>Survey</t>
  </si>
  <si>
    <t>Length_comp</t>
  </si>
  <si>
    <t>Recruitment</t>
  </si>
  <si>
    <t>InitEQ_Regime</t>
  </si>
  <si>
    <t>Forecast_Recruitment</t>
  </si>
  <si>
    <t>Parm_priors</t>
  </si>
  <si>
    <t>Parm_softbounds</t>
  </si>
  <si>
    <t>Parm_devs</t>
  </si>
  <si>
    <t>M21.5a</t>
  </si>
  <si>
    <t>Model 21.3 No Growth Links</t>
  </si>
  <si>
    <t>SSB_2032</t>
  </si>
  <si>
    <t>SSB_2033</t>
  </si>
  <si>
    <t>SSB_2034</t>
  </si>
  <si>
    <t>SSB_2035</t>
  </si>
  <si>
    <t>SSB_2036</t>
  </si>
  <si>
    <t>SSB_2024</t>
  </si>
  <si>
    <t>SSB_2025</t>
  </si>
  <si>
    <t>SSB_2026</t>
  </si>
  <si>
    <t>SSB_2027</t>
  </si>
  <si>
    <t>SSB_2028</t>
  </si>
  <si>
    <t>SSB_2029</t>
  </si>
  <si>
    <t>SSB_2030</t>
  </si>
  <si>
    <t>SSB_2031</t>
  </si>
  <si>
    <t>M21.1e_noG</t>
  </si>
  <si>
    <t>M21.3</t>
  </si>
  <si>
    <t>Diff</t>
  </si>
  <si>
    <t>Likelihoods</t>
  </si>
  <si>
    <t>M21.3_nog</t>
  </si>
  <si>
    <t>Cond_length_at_age</t>
  </si>
  <si>
    <t>M21.1</t>
  </si>
  <si>
    <t>M21.2</t>
  </si>
  <si>
    <t>Cond_L_at_A</t>
  </si>
  <si>
    <t>M21.1 W larva</t>
  </si>
  <si>
    <t>Prior CV</t>
  </si>
  <si>
    <t>Prior σ</t>
  </si>
  <si>
    <t>Parameter</t>
  </si>
  <si>
    <t>Link</t>
  </si>
  <si>
    <t>Value</t>
  </si>
  <si>
    <t>% Δ</t>
  </si>
  <si>
    <t>LL Δ</t>
  </si>
  <si>
    <t>K</t>
  </si>
  <si>
    <t>ϕ</t>
  </si>
  <si>
    <r>
      <t>L</t>
    </r>
    <r>
      <rPr>
        <vertAlign val="subscript"/>
        <sz val="10"/>
        <color rgb="FF000000"/>
        <rFont val="Century Schoolbook"/>
      </rPr>
      <t>2</t>
    </r>
  </si>
  <si>
    <t>ν</t>
  </si>
  <si>
    <r>
      <t>L</t>
    </r>
    <r>
      <rPr>
        <vertAlign val="subscript"/>
        <sz val="10"/>
        <color rgb="FF000000"/>
        <rFont val="Century Schoolbook"/>
      </rPr>
      <t>1</t>
    </r>
  </si>
  <si>
    <t>γ</t>
  </si>
  <si>
    <t>η</t>
  </si>
  <si>
    <r>
      <t>R</t>
    </r>
    <r>
      <rPr>
        <vertAlign val="subscript"/>
        <sz val="10"/>
        <color rgb="FF000000"/>
        <rFont val="Century Schoolbook"/>
      </rPr>
      <t>0</t>
    </r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</si>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</sst>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00"/>
    <numFmt numFmtId="165" formatCode="0.0000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entury Schoolbook"/>
    </font>
    <font>
      <sz val="10"/>
      <color rgb="FF000000"/>
      <name val="Century Schoolbook"/>
    </font>
    <font>
      <vertAlign val="subscript"/>
      <sz val="10"/>
      <color rgb="FF000000"/>
      <name val="Century Schoolbook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8998"/>
        <bgColor indexed="64"/>
      </patternFill>
    </fill>
    <fill>
      <patternFill patternType="solid">
        <fgColor rgb="FFCBDADD"/>
        <bgColor indexed="64"/>
      </patternFill>
    </fill>
    <fill>
      <patternFill patternType="solid">
        <fgColor rgb="FFE7EDE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2" fontId="2" fillId="0" borderId="0" xfId="0" applyNumberFormat="1" applyFont="1"/>
    <xf numFmtId="0" fontId="0" fillId="0" borderId="0" xfId="0" applyBorder="1"/>
    <xf numFmtId="2" fontId="2" fillId="0" borderId="0" xfId="0" applyNumberFormat="1" applyFont="1" applyBorder="1"/>
    <xf numFmtId="2" fontId="0" fillId="0" borderId="0" xfId="0" applyNumberFormat="1" applyBorder="1"/>
    <xf numFmtId="2" fontId="2" fillId="0" borderId="5" xfId="0" applyNumberFormat="1" applyFont="1" applyBorder="1"/>
    <xf numFmtId="2" fontId="3" fillId="0" borderId="0" xfId="0" applyNumberFormat="1" applyFont="1"/>
    <xf numFmtId="165" fontId="0" fillId="0" borderId="0" xfId="1" applyNumberFormat="1" applyFont="1"/>
    <xf numFmtId="11" fontId="0" fillId="0" borderId="0" xfId="0" applyNumberFormat="1" applyBorder="1"/>
    <xf numFmtId="20" fontId="0" fillId="0" borderId="0" xfId="0" applyNumberFormat="1" applyBorder="1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0" fillId="0" borderId="5" xfId="0" applyNumberFormat="1" applyFont="1" applyBorder="1"/>
    <xf numFmtId="2" fontId="0" fillId="0" borderId="0" xfId="0" applyNumberFormat="1" applyFont="1" applyBorder="1"/>
    <xf numFmtId="0" fontId="4" fillId="3" borderId="6" xfId="0" applyFont="1" applyFill="1" applyBorder="1" applyAlignment="1">
      <alignment horizontal="left" vertical="center" wrapText="1" readingOrder="1"/>
    </xf>
    <xf numFmtId="0" fontId="4" fillId="3" borderId="7" xfId="0" applyFont="1" applyFill="1" applyBorder="1" applyAlignment="1">
      <alignment horizontal="right" vertical="center" wrapText="1" readingOrder="1"/>
    </xf>
    <xf numFmtId="0" fontId="5" fillId="4" borderId="7" xfId="0" applyFont="1" applyFill="1" applyBorder="1" applyAlignment="1">
      <alignment horizontal="right" vertical="center" wrapText="1" readingOrder="1"/>
    </xf>
    <xf numFmtId="0" fontId="5" fillId="4" borderId="7" xfId="0" applyFont="1" applyFill="1" applyBorder="1" applyAlignment="1">
      <alignment horizontal="left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10" fontId="5" fillId="4" borderId="7" xfId="0" applyNumberFormat="1" applyFont="1" applyFill="1" applyBorder="1" applyAlignment="1">
      <alignment horizontal="right" vertical="center" wrapText="1" readingOrder="1"/>
    </xf>
    <xf numFmtId="0" fontId="4" fillId="3" borderId="8" xfId="0" applyFont="1" applyFill="1" applyBorder="1" applyAlignment="1">
      <alignment horizontal="right" vertical="center" wrapText="1" readingOrder="1"/>
    </xf>
    <xf numFmtId="0" fontId="5" fillId="5" borderId="8" xfId="0" applyFont="1" applyFill="1" applyBorder="1" applyAlignment="1">
      <alignment horizontal="right" vertical="center" wrapText="1" readingOrder="1"/>
    </xf>
    <xf numFmtId="0" fontId="5" fillId="5" borderId="8" xfId="0" applyFont="1" applyFill="1" applyBorder="1" applyAlignment="1">
      <alignment horizontal="left" vertical="center" wrapText="1" readingOrder="1"/>
    </xf>
    <xf numFmtId="0" fontId="5" fillId="5" borderId="8" xfId="0" applyFont="1" applyFill="1" applyBorder="1" applyAlignment="1">
      <alignment horizontal="center" vertical="center" wrapText="1" readingOrder="1"/>
    </xf>
    <xf numFmtId="10" fontId="5" fillId="5" borderId="8" xfId="0" applyNumberFormat="1" applyFont="1" applyFill="1" applyBorder="1" applyAlignment="1">
      <alignment horizontal="right" vertical="center" wrapText="1" readingOrder="1"/>
    </xf>
    <xf numFmtId="0" fontId="5" fillId="4" borderId="8" xfId="0" applyFont="1" applyFill="1" applyBorder="1" applyAlignment="1">
      <alignment horizontal="right" vertical="center" wrapText="1" readingOrder="1"/>
    </xf>
    <xf numFmtId="0" fontId="5" fillId="4" borderId="8" xfId="0" applyFont="1" applyFill="1" applyBorder="1" applyAlignment="1">
      <alignment horizontal="left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10" fontId="5" fillId="4" borderId="8" xfId="0" applyNumberFormat="1" applyFont="1" applyFill="1" applyBorder="1" applyAlignment="1">
      <alignment horizontal="right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Model 19.1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SSB!$D$3:$D$16</c:f>
              <c:numCache>
                <c:formatCode>General</c:formatCode>
                <c:ptCount val="14"/>
                <c:pt idx="0">
                  <c:v>0.51191181090944249</c:v>
                </c:pt>
                <c:pt idx="1">
                  <c:v>0.587255600937719</c:v>
                </c:pt>
                <c:pt idx="2">
                  <c:v>0.63520192377407736</c:v>
                </c:pt>
                <c:pt idx="3">
                  <c:v>0.66903714624066513</c:v>
                </c:pt>
                <c:pt idx="4">
                  <c:v>0.70117758658191753</c:v>
                </c:pt>
                <c:pt idx="5">
                  <c:v>0.49954684969910818</c:v>
                </c:pt>
                <c:pt idx="6">
                  <c:v>0.39765751504459002</c:v>
                </c:pt>
                <c:pt idx="7">
                  <c:v>0.2888156463735892</c:v>
                </c:pt>
                <c:pt idx="8">
                  <c:v>0.23999142035430313</c:v>
                </c:pt>
                <c:pt idx="9">
                  <c:v>0.23377721922807357</c:v>
                </c:pt>
                <c:pt idx="10">
                  <c:v>0.23814166082606278</c:v>
                </c:pt>
                <c:pt idx="11">
                  <c:v>0.27907774850762501</c:v>
                </c:pt>
                <c:pt idx="12">
                  <c:v>0.29038596321627957</c:v>
                </c:pt>
                <c:pt idx="13">
                  <c:v>0.26904953234888945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7-4C6C-86D2-81418A9C073C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19.1 2021m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SSB!$I$3:$I$16</c:f>
              <c:numCache>
                <c:formatCode>General</c:formatCode>
                <c:ptCount val="14"/>
                <c:pt idx="0">
                  <c:v>0.49071260659714405</c:v>
                </c:pt>
                <c:pt idx="1">
                  <c:v>0.5532923200040013</c:v>
                </c:pt>
                <c:pt idx="2">
                  <c:v>0.58263310575937177</c:v>
                </c:pt>
                <c:pt idx="3">
                  <c:v>0.59551229149473583</c:v>
                </c:pt>
                <c:pt idx="4">
                  <c:v>0.60424950608947903</c:v>
                </c:pt>
                <c:pt idx="5">
                  <c:v>0.62932015405006625</c:v>
                </c:pt>
                <c:pt idx="6">
                  <c:v>0.50541738565033634</c:v>
                </c:pt>
                <c:pt idx="7">
                  <c:v>0.37241165878910648</c:v>
                </c:pt>
                <c:pt idx="8">
                  <c:v>0.20685566559131718</c:v>
                </c:pt>
                <c:pt idx="9">
                  <c:v>0.20151017830795009</c:v>
                </c:pt>
                <c:pt idx="10">
                  <c:v>0.20719577612724138</c:v>
                </c:pt>
                <c:pt idx="11">
                  <c:v>0.25088434991372194</c:v>
                </c:pt>
                <c:pt idx="12">
                  <c:v>0.2673537649736164</c:v>
                </c:pt>
                <c:pt idx="13">
                  <c:v>0.26803867506939755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7-4C6C-86D2-81418A9C073C}"/>
            </c:ext>
          </c:extLst>
        </c:ser>
        <c:ser>
          <c:idx val="2"/>
          <c:order val="2"/>
          <c:tx>
            <c:strRef>
              <c:f>SSB!$L$1</c:f>
              <c:strCache>
                <c:ptCount val="1"/>
                <c:pt idx="0">
                  <c:v>19.1 2021m Larvae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SSB!$O$3:$O$16</c:f>
              <c:numCache>
                <c:formatCode>General</c:formatCode>
                <c:ptCount val="14"/>
                <c:pt idx="0">
                  <c:v>0.50734145781531403</c:v>
                </c:pt>
                <c:pt idx="1">
                  <c:v>0.56789029685938874</c:v>
                </c:pt>
                <c:pt idx="2">
                  <c:v>0.59149419117861035</c:v>
                </c:pt>
                <c:pt idx="3">
                  <c:v>0.59603389907233462</c:v>
                </c:pt>
                <c:pt idx="4">
                  <c:v>0.59331460111035306</c:v>
                </c:pt>
                <c:pt idx="5">
                  <c:v>0.59817441661196813</c:v>
                </c:pt>
                <c:pt idx="6">
                  <c:v>0.50725092233025404</c:v>
                </c:pt>
                <c:pt idx="7">
                  <c:v>0.40335175299332948</c:v>
                </c:pt>
                <c:pt idx="8">
                  <c:v>0.25105296002534994</c:v>
                </c:pt>
                <c:pt idx="9">
                  <c:v>0.25317116703473652</c:v>
                </c:pt>
                <c:pt idx="10">
                  <c:v>0.18498339643872203</c:v>
                </c:pt>
                <c:pt idx="11">
                  <c:v>0.22715935215393621</c:v>
                </c:pt>
                <c:pt idx="12">
                  <c:v>0.24300015197027847</c:v>
                </c:pt>
                <c:pt idx="13">
                  <c:v>0.2543436015662639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7-4C6C-86D2-81418A9C073C}"/>
            </c:ext>
          </c:extLst>
        </c:ser>
        <c:ser>
          <c:idx val="3"/>
          <c:order val="3"/>
          <c:tx>
            <c:strRef>
              <c:f>SSB!$R$1</c:f>
              <c:strCache>
                <c:ptCount val="1"/>
                <c:pt idx="0">
                  <c:v>Model21.1e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SSB!$U$3:$U$16</c:f>
              <c:numCache>
                <c:formatCode>General</c:formatCode>
                <c:ptCount val="14"/>
                <c:pt idx="0">
                  <c:v>0.46755589485641108</c:v>
                </c:pt>
                <c:pt idx="1">
                  <c:v>0.562371671935749</c:v>
                </c:pt>
                <c:pt idx="2">
                  <c:v>0.60688438699588432</c:v>
                </c:pt>
                <c:pt idx="3">
                  <c:v>0.61450942124235419</c:v>
                </c:pt>
                <c:pt idx="4">
                  <c:v>0.62946089130093485</c:v>
                </c:pt>
                <c:pt idx="5">
                  <c:v>0.52937192743750217</c:v>
                </c:pt>
                <c:pt idx="6">
                  <c:v>0.49888718212349664</c:v>
                </c:pt>
                <c:pt idx="7">
                  <c:v>0.3393863648257201</c:v>
                </c:pt>
                <c:pt idx="8">
                  <c:v>0.2978254645976155</c:v>
                </c:pt>
                <c:pt idx="9">
                  <c:v>0.28898171777214787</c:v>
                </c:pt>
                <c:pt idx="10">
                  <c:v>0.20936183050075263</c:v>
                </c:pt>
                <c:pt idx="11">
                  <c:v>0.2340706970272525</c:v>
                </c:pt>
                <c:pt idx="12">
                  <c:v>0.24548670005633352</c:v>
                </c:pt>
                <c:pt idx="13">
                  <c:v>0.21579031617572364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7-4C6C-86D2-81418A9C073C}"/>
            </c:ext>
          </c:extLst>
        </c:ser>
        <c:ser>
          <c:idx val="4"/>
          <c:order val="4"/>
          <c:tx>
            <c:strRef>
              <c:f>SSB!$X$1</c:f>
              <c:strCache>
                <c:ptCount val="1"/>
                <c:pt idx="0">
                  <c:v>Model21.5a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SSB!$AA$3:$AA$16</c:f>
              <c:numCache>
                <c:formatCode>General</c:formatCode>
                <c:ptCount val="14"/>
                <c:pt idx="0">
                  <c:v>0.45810626259998699</c:v>
                </c:pt>
                <c:pt idx="1">
                  <c:v>0.54327892306691816</c:v>
                </c:pt>
                <c:pt idx="2">
                  <c:v>0.57195486765949144</c:v>
                </c:pt>
                <c:pt idx="3">
                  <c:v>0.56222930350523515</c:v>
                </c:pt>
                <c:pt idx="4">
                  <c:v>0.55764778565389872</c:v>
                </c:pt>
                <c:pt idx="5">
                  <c:v>0.57570397346686608</c:v>
                </c:pt>
                <c:pt idx="6">
                  <c:v>0.49151980230213954</c:v>
                </c:pt>
                <c:pt idx="7">
                  <c:v>0.37914742797684853</c:v>
                </c:pt>
                <c:pt idx="8">
                  <c:v>0.20386388762437407</c:v>
                </c:pt>
                <c:pt idx="9">
                  <c:v>0.19972101190089092</c:v>
                </c:pt>
                <c:pt idx="10">
                  <c:v>0.21711842361969177</c:v>
                </c:pt>
                <c:pt idx="11">
                  <c:v>0.25216004422188987</c:v>
                </c:pt>
                <c:pt idx="12">
                  <c:v>0.26045002276126683</c:v>
                </c:pt>
                <c:pt idx="13">
                  <c:v>0.26433732197437732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7-4C6C-86D2-81418A9C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703536"/>
        <c:axId val="1102689392"/>
      </c:lineChart>
      <c:catAx>
        <c:axId val="11027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89392"/>
        <c:crosses val="autoZero"/>
        <c:auto val="1"/>
        <c:lblAlgn val="ctr"/>
        <c:lblOffset val="100"/>
        <c:noMultiLvlLbl val="0"/>
      </c:catAx>
      <c:valAx>
        <c:axId val="1102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 Links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SSB!$U$3:$U$16</c:f>
              <c:numCache>
                <c:formatCode>General</c:formatCode>
                <c:ptCount val="14"/>
                <c:pt idx="0">
                  <c:v>0.46755589485641108</c:v>
                </c:pt>
                <c:pt idx="1">
                  <c:v>0.562371671935749</c:v>
                </c:pt>
                <c:pt idx="2">
                  <c:v>0.60688438699588432</c:v>
                </c:pt>
                <c:pt idx="3">
                  <c:v>0.61450942124235419</c:v>
                </c:pt>
                <c:pt idx="4">
                  <c:v>0.62946089130093485</c:v>
                </c:pt>
                <c:pt idx="5">
                  <c:v>0.52937192743750217</c:v>
                </c:pt>
                <c:pt idx="6">
                  <c:v>0.49888718212349664</c:v>
                </c:pt>
                <c:pt idx="7">
                  <c:v>0.3393863648257201</c:v>
                </c:pt>
                <c:pt idx="8">
                  <c:v>0.2978254645976155</c:v>
                </c:pt>
                <c:pt idx="9">
                  <c:v>0.28898171777214787</c:v>
                </c:pt>
                <c:pt idx="10">
                  <c:v>0.20936183050075263</c:v>
                </c:pt>
                <c:pt idx="11">
                  <c:v>0.2340706970272525</c:v>
                </c:pt>
                <c:pt idx="12">
                  <c:v>0.24548670005633352</c:v>
                </c:pt>
                <c:pt idx="13">
                  <c:v>0.21579031617572364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D-4E38-A7F2-DCA21CD907A7}"/>
            </c:ext>
          </c:extLst>
        </c:ser>
        <c:ser>
          <c:idx val="1"/>
          <c:order val="1"/>
          <c:tx>
            <c:v>No Growth Links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SSB!$Q$3:$Q$16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SSB!$D$58:$D$71</c:f>
              <c:numCache>
                <c:formatCode>0.00000</c:formatCode>
                <c:ptCount val="14"/>
                <c:pt idx="0">
                  <c:v>0.49525383494343367</c:v>
                </c:pt>
                <c:pt idx="1">
                  <c:v>0.56490331885995881</c:v>
                </c:pt>
                <c:pt idx="2">
                  <c:v>0.60490992953620093</c:v>
                </c:pt>
                <c:pt idx="3">
                  <c:v>0.62982015955768567</c:v>
                </c:pt>
                <c:pt idx="4">
                  <c:v>0.65105244970627563</c:v>
                </c:pt>
                <c:pt idx="5">
                  <c:v>0.55581964873270329</c:v>
                </c:pt>
                <c:pt idx="6">
                  <c:v>0.49628149461380128</c:v>
                </c:pt>
                <c:pt idx="7">
                  <c:v>0.33341847083039106</c:v>
                </c:pt>
                <c:pt idx="8">
                  <c:v>0.29216664913835849</c:v>
                </c:pt>
                <c:pt idx="9">
                  <c:v>0.28015985817094607</c:v>
                </c:pt>
                <c:pt idx="10">
                  <c:v>0.19875478898420951</c:v>
                </c:pt>
                <c:pt idx="11">
                  <c:v>0.2316335882450157</c:v>
                </c:pt>
                <c:pt idx="12">
                  <c:v>0.24868101984705299</c:v>
                </c:pt>
                <c:pt idx="13">
                  <c:v>0.21811595727099264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D-4E38-A7F2-DCA21CD9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37520"/>
        <c:axId val="1660142928"/>
      </c:scatterChart>
      <c:valAx>
        <c:axId val="16601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42928"/>
        <c:crosses val="autoZero"/>
        <c:crossBetween val="midCat"/>
      </c:valAx>
      <c:valAx>
        <c:axId val="16601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0.35</c:v>
                </c:pt>
                <c:pt idx="2">
                  <c:v>0.309</c:v>
                </c:pt>
                <c:pt idx="3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F-45F5-94C7-7DF06DDB9FAF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2.3010000000000002</c:v>
                </c:pt>
                <c:pt idx="1">
                  <c:v>1.843</c:v>
                </c:pt>
                <c:pt idx="2">
                  <c:v>1.0840000000000001</c:v>
                </c:pt>
                <c:pt idx="3">
                  <c:v>0.41199999999999998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F-45F5-94C7-7DF06DDB9FAF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21.564</c:v>
                </c:pt>
                <c:pt idx="1">
                  <c:v>6.4340000000000002</c:v>
                </c:pt>
                <c:pt idx="2">
                  <c:v>1.899</c:v>
                </c:pt>
                <c:pt idx="3">
                  <c:v>0.49299999999999999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F-45F5-94C7-7DF06DDB9FAF}"/>
            </c:ext>
          </c:extLst>
        </c:ser>
        <c:ser>
          <c:idx val="3"/>
          <c:order val="3"/>
          <c:tx>
            <c:strRef>
              <c:f>Sheet1!$C$14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23.445</c:v>
                </c:pt>
                <c:pt idx="1">
                  <c:v>6.7990000000000004</c:v>
                </c:pt>
                <c:pt idx="2">
                  <c:v>1.9159999999999999</c:v>
                </c:pt>
                <c:pt idx="3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F-45F5-94C7-7DF06DDB9FAF}"/>
            </c:ext>
          </c:extLst>
        </c:ser>
        <c:ser>
          <c:idx val="4"/>
          <c:order val="4"/>
          <c:tx>
            <c:strRef>
              <c:f>Sheet1!$C$18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2.0459999999999998</c:v>
                </c:pt>
                <c:pt idx="1">
                  <c:v>1.679</c:v>
                </c:pt>
                <c:pt idx="2">
                  <c:v>1.026</c:v>
                </c:pt>
                <c:pt idx="3">
                  <c:v>0.40400000000000003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F-45F5-94C7-7DF06DDB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93839"/>
        <c:axId val="1226290511"/>
      </c:scatterChart>
      <c:valAx>
        <c:axId val="1226293839"/>
        <c:scaling>
          <c:orientation val="maxMin"/>
          <c:max val="1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CV of Prior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90511"/>
        <c:crosses val="autoZero"/>
        <c:crossBetween val="midCat"/>
      </c:valAx>
      <c:valAx>
        <c:axId val="1226290511"/>
        <c:scaling>
          <c:orientation val="minMax"/>
          <c:max val="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Likelihood</a:t>
                </a:r>
                <a:r>
                  <a:rPr lang="en-US" sz="1600" baseline="0"/>
                  <a:t> </a:t>
                </a:r>
                <a:r>
                  <a:rPr lang="en-US" sz="1600"/>
                  <a:t>change from initial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9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Length at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122462817147861"/>
          <c:h val="0.6612806211723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Likelihoods!$L$1</c:f>
              <c:strCache>
                <c:ptCount val="1"/>
                <c:pt idx="0">
                  <c:v>FshTrawl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Likelihoods!$K$2:$K$7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Likelihoods!$L$2:$L$4</c:f>
              <c:numCache>
                <c:formatCode>0.00</c:formatCode>
                <c:ptCount val="3"/>
                <c:pt idx="0">
                  <c:v>7.6050000000000182</c:v>
                </c:pt>
                <c:pt idx="1">
                  <c:v>7.9669999999999845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F-4D5A-8792-14F8476A1CEA}"/>
            </c:ext>
          </c:extLst>
        </c:ser>
        <c:ser>
          <c:idx val="1"/>
          <c:order val="1"/>
          <c:tx>
            <c:strRef>
              <c:f>Likelihoods!$M$1</c:f>
              <c:strCache>
                <c:ptCount val="1"/>
                <c:pt idx="0">
                  <c:v>FshLL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Likelihoods!$K$2:$K$7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Likelihoods!$M$2:$M$4</c:f>
              <c:numCache>
                <c:formatCode>0.00</c:formatCode>
                <c:ptCount val="3"/>
                <c:pt idx="0">
                  <c:v>6.9390000000000214</c:v>
                </c:pt>
                <c:pt idx="1">
                  <c:v>6.5010000000000332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F-4D5A-8792-14F8476A1CEA}"/>
            </c:ext>
          </c:extLst>
        </c:ser>
        <c:ser>
          <c:idx val="2"/>
          <c:order val="2"/>
          <c:tx>
            <c:strRef>
              <c:f>Likelihoods!$N$1</c:f>
              <c:strCache>
                <c:ptCount val="1"/>
                <c:pt idx="0">
                  <c:v>FshPot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Likelihoods!$K$2:$K$7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Likelihoods!$N$2:$N$4</c:f>
              <c:numCache>
                <c:formatCode>0.00</c:formatCode>
                <c:ptCount val="3"/>
                <c:pt idx="0">
                  <c:v>3.9270000000000209</c:v>
                </c:pt>
                <c:pt idx="1">
                  <c:v>3.7280000000000086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F-4D5A-8792-14F8476A1CEA}"/>
            </c:ext>
          </c:extLst>
        </c:ser>
        <c:ser>
          <c:idx val="3"/>
          <c:order val="3"/>
          <c:tx>
            <c:strRef>
              <c:f>Likelihoods!$O$1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Likelihoods!$K$2:$K$7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Likelihoods!$O$2:$O$4</c:f>
              <c:numCache>
                <c:formatCode>0.00</c:formatCode>
                <c:ptCount val="3"/>
                <c:pt idx="0">
                  <c:v>12.177999999999997</c:v>
                </c:pt>
                <c:pt idx="1">
                  <c:v>10.630999999999972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F-4D5A-8792-14F8476A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149168"/>
        <c:axId val="1660144176"/>
      </c:barChart>
      <c:catAx>
        <c:axId val="1660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44176"/>
        <c:crosses val="autoZero"/>
        <c:auto val="1"/>
        <c:lblAlgn val="ctr"/>
        <c:lblOffset val="100"/>
        <c:noMultiLvlLbl val="0"/>
      </c:catAx>
      <c:valAx>
        <c:axId val="166014417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4916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7171296296296298"/>
          <c:w val="0.87122462817147861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Likelihoods!$L$10</c:f>
              <c:strCache>
                <c:ptCount val="1"/>
                <c:pt idx="0">
                  <c:v>FshTrawl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Likelihoods!$K$11:$K$13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Likelihoods!$L$11:$L$13</c:f>
              <c:numCache>
                <c:formatCode>0.00</c:formatCode>
                <c:ptCount val="3"/>
                <c:pt idx="0">
                  <c:v>5.02800000000002</c:v>
                </c:pt>
                <c:pt idx="1">
                  <c:v>0</c:v>
                </c:pt>
                <c:pt idx="2">
                  <c:v>3.0699999999999932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FBB-A8A5-38E4CA193241}"/>
            </c:ext>
          </c:extLst>
        </c:ser>
        <c:ser>
          <c:idx val="1"/>
          <c:order val="1"/>
          <c:tx>
            <c:strRef>
              <c:f>Likelihoods!$M$10</c:f>
              <c:strCache>
                <c:ptCount val="1"/>
                <c:pt idx="0">
                  <c:v>FshLL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Likelihoods!$K$11:$K$13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Likelihoods!$M$11:$M$13</c:f>
              <c:numCache>
                <c:formatCode>0.00</c:formatCode>
                <c:ptCount val="3"/>
                <c:pt idx="0">
                  <c:v>3.4780000000000086</c:v>
                </c:pt>
                <c:pt idx="1">
                  <c:v>0</c:v>
                </c:pt>
                <c:pt idx="2">
                  <c:v>3.5579999999999927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F-4FBB-A8A5-38E4CA193241}"/>
            </c:ext>
          </c:extLst>
        </c:ser>
        <c:ser>
          <c:idx val="2"/>
          <c:order val="2"/>
          <c:tx>
            <c:strRef>
              <c:f>Likelihoods!$N$10</c:f>
              <c:strCache>
                <c:ptCount val="1"/>
                <c:pt idx="0">
                  <c:v>FshPot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Likelihoods!$K$11:$K$13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Likelihoods!$N$11:$N$13</c:f>
              <c:numCache>
                <c:formatCode>0.00</c:formatCode>
                <c:ptCount val="3"/>
                <c:pt idx="0">
                  <c:v>1.3799999999999955</c:v>
                </c:pt>
                <c:pt idx="1">
                  <c:v>0</c:v>
                </c:pt>
                <c:pt idx="2">
                  <c:v>5.3929999999999723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F-4FBB-A8A5-38E4CA193241}"/>
            </c:ext>
          </c:extLst>
        </c:ser>
        <c:ser>
          <c:idx val="3"/>
          <c:order val="3"/>
          <c:tx>
            <c:strRef>
              <c:f>Likelihoods!$O$10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Likelihoods!$K$11:$K$13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Likelihoods!$O$11:$O$13</c:f>
              <c:numCache>
                <c:formatCode>0.00</c:formatCode>
                <c:ptCount val="3"/>
                <c:pt idx="0">
                  <c:v>4.3410000000000082</c:v>
                </c:pt>
                <c:pt idx="1">
                  <c:v>4.4429999999999836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F-4FBB-A8A5-38E4CA193241}"/>
            </c:ext>
          </c:extLst>
        </c:ser>
        <c:ser>
          <c:idx val="4"/>
          <c:order val="4"/>
          <c:tx>
            <c:strRef>
              <c:f>Likelihoods!$P$10</c:f>
              <c:strCache>
                <c:ptCount val="1"/>
                <c:pt idx="0">
                  <c:v>LLSrv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Likelihoods!$K$11:$K$13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Likelihoods!$P$11:$P$13</c:f>
              <c:numCache>
                <c:formatCode>0.00</c:formatCode>
                <c:ptCount val="3"/>
                <c:pt idx="0">
                  <c:v>0.73400000000000887</c:v>
                </c:pt>
                <c:pt idx="1">
                  <c:v>1.6769999999999925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F-4FBB-A8A5-38E4CA19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708576"/>
        <c:axId val="1647929248"/>
      </c:barChart>
      <c:catAx>
        <c:axId val="16427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9248"/>
        <c:crosses val="autoZero"/>
        <c:auto val="1"/>
        <c:lblAlgn val="ctr"/>
        <c:lblOffset val="100"/>
        <c:noMultiLvlLbl val="0"/>
      </c:catAx>
      <c:valAx>
        <c:axId val="164792924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122462817147861"/>
          <c:h val="0.6612806211723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Likelihoods!$L$15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Likelihoods!$K$16:$K$18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Likelihoods!$L$16:$L$18</c:f>
              <c:numCache>
                <c:formatCode>0.00</c:formatCode>
                <c:ptCount val="3"/>
                <c:pt idx="0">
                  <c:v>0</c:v>
                </c:pt>
                <c:pt idx="1">
                  <c:v>8.8412100000000002</c:v>
                </c:pt>
                <c:pt idx="2">
                  <c:v>9.2851199999999992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2-413E-A671-C5E0BC6D7AEF}"/>
            </c:ext>
          </c:extLst>
        </c:ser>
        <c:ser>
          <c:idx val="1"/>
          <c:order val="1"/>
          <c:tx>
            <c:strRef>
              <c:f>Likelihoods!$M$15</c:f>
              <c:strCache>
                <c:ptCount val="1"/>
                <c:pt idx="0">
                  <c:v>LLSrv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Likelihoods!$K$16:$K$18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Likelihoods!$M$16:$M$18</c:f>
              <c:numCache>
                <c:formatCode>0.00</c:formatCode>
                <c:ptCount val="3"/>
                <c:pt idx="0">
                  <c:v>9.14344</c:v>
                </c:pt>
                <c:pt idx="1">
                  <c:v>0</c:v>
                </c:pt>
                <c:pt idx="2">
                  <c:v>11.7714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2-413E-A671-C5E0BC6D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787184"/>
        <c:axId val="1644786352"/>
      </c:barChart>
      <c:catAx>
        <c:axId val="16447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86352"/>
        <c:crosses val="autoZero"/>
        <c:auto val="1"/>
        <c:lblAlgn val="ctr"/>
        <c:lblOffset val="100"/>
        <c:noMultiLvlLbl val="0"/>
      </c:catAx>
      <c:valAx>
        <c:axId val="16447863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Likelihoods!$B$19</c:f>
              <c:strCache>
                <c:ptCount val="1"/>
                <c:pt idx="0">
                  <c:v>M19.1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Likelihoods!$A$20:$A$30</c:f>
              <c:strCache>
                <c:ptCount val="11"/>
                <c:pt idx="0">
                  <c:v>TOTAL</c:v>
                </c:pt>
                <c:pt idx="1">
                  <c:v>Catch</c:v>
                </c:pt>
                <c:pt idx="2">
                  <c:v>Survey</c:v>
                </c:pt>
                <c:pt idx="3">
                  <c:v>Length_comp</c:v>
                </c:pt>
                <c:pt idx="4">
                  <c:v>Cond_L_at_A</c:v>
                </c:pt>
                <c:pt idx="5">
                  <c:v>Recruitment</c:v>
                </c:pt>
                <c:pt idx="6">
                  <c:v>InitEQ_Regime</c:v>
                </c:pt>
                <c:pt idx="7">
                  <c:v>Forecast_Recruitment</c:v>
                </c:pt>
                <c:pt idx="8">
                  <c:v>Parm_priors</c:v>
                </c:pt>
                <c:pt idx="9">
                  <c:v>Parm_softbounds</c:v>
                </c:pt>
                <c:pt idx="10">
                  <c:v>Parm_devs</c:v>
                </c:pt>
              </c:strCache>
            </c:strRef>
          </c:cat>
          <c:val>
            <c:numRef>
              <c:f>Likelihoods!$B$20:$B$30</c:f>
              <c:numCache>
                <c:formatCode>0.00E+00</c:formatCode>
                <c:ptCount val="11"/>
                <c:pt idx="0" formatCode="0.00">
                  <c:v>3567.18</c:v>
                </c:pt>
                <c:pt idx="1">
                  <c:v>2.2493700000000001E-12</c:v>
                </c:pt>
                <c:pt idx="2" formatCode="0.00">
                  <c:v>-15.7011</c:v>
                </c:pt>
                <c:pt idx="3" formatCode="0.00">
                  <c:v>1631.89</c:v>
                </c:pt>
                <c:pt idx="4" formatCode="0.00">
                  <c:v>1939.1</c:v>
                </c:pt>
                <c:pt idx="5" formatCode="0.00">
                  <c:v>-3.4567199999999998</c:v>
                </c:pt>
                <c:pt idx="6" formatCode="0.00">
                  <c:v>1.6013500000000001</c:v>
                </c:pt>
                <c:pt idx="7" formatCode="0.00">
                  <c:v>5.68438</c:v>
                </c:pt>
                <c:pt idx="8" formatCode="0.00">
                  <c:v>1.43971</c:v>
                </c:pt>
                <c:pt idx="9" formatCode="0.00">
                  <c:v>1.32126E-2</c:v>
                </c:pt>
                <c:pt idx="10" formatCode="0.00">
                  <c:v>6.6082099999999997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797-B969-CB0F787E01E2}"/>
            </c:ext>
          </c:extLst>
        </c:ser>
        <c:ser>
          <c:idx val="1"/>
          <c:order val="1"/>
          <c:tx>
            <c:strRef>
              <c:f>Likelihoods!$C$19</c:f>
              <c:strCache>
                <c:ptCount val="1"/>
                <c:pt idx="0">
                  <c:v>M21.1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Likelihoods!$A$20:$A$30</c:f>
              <c:strCache>
                <c:ptCount val="11"/>
                <c:pt idx="0">
                  <c:v>TOTAL</c:v>
                </c:pt>
                <c:pt idx="1">
                  <c:v>Catch</c:v>
                </c:pt>
                <c:pt idx="2">
                  <c:v>Survey</c:v>
                </c:pt>
                <c:pt idx="3">
                  <c:v>Length_comp</c:v>
                </c:pt>
                <c:pt idx="4">
                  <c:v>Cond_L_at_A</c:v>
                </c:pt>
                <c:pt idx="5">
                  <c:v>Recruitment</c:v>
                </c:pt>
                <c:pt idx="6">
                  <c:v>InitEQ_Regime</c:v>
                </c:pt>
                <c:pt idx="7">
                  <c:v>Forecast_Recruitment</c:v>
                </c:pt>
                <c:pt idx="8">
                  <c:v>Parm_priors</c:v>
                </c:pt>
                <c:pt idx="9">
                  <c:v>Parm_softbounds</c:v>
                </c:pt>
                <c:pt idx="10">
                  <c:v>Parm_devs</c:v>
                </c:pt>
              </c:strCache>
            </c:strRef>
          </c:cat>
          <c:val>
            <c:numRef>
              <c:f>Likelihoods!$C$20:$C$30</c:f>
              <c:numCache>
                <c:formatCode>0.00E+00</c:formatCode>
                <c:ptCount val="11"/>
                <c:pt idx="0" formatCode="0.00">
                  <c:v>3549.61</c:v>
                </c:pt>
                <c:pt idx="1">
                  <c:v>3.3541199999999998E-12</c:v>
                </c:pt>
                <c:pt idx="2" formatCode="0.00">
                  <c:v>-16.003299999999999</c:v>
                </c:pt>
                <c:pt idx="3" formatCode="0.00">
                  <c:v>1623.05</c:v>
                </c:pt>
                <c:pt idx="4" formatCode="0.00">
                  <c:v>1937.28</c:v>
                </c:pt>
                <c:pt idx="5" formatCode="0.00">
                  <c:v>-8.5247499999999992</c:v>
                </c:pt>
                <c:pt idx="6" formatCode="0.00">
                  <c:v>1.9429799999999999</c:v>
                </c:pt>
                <c:pt idx="7" formatCode="0.00">
                  <c:v>5.2027900000000002</c:v>
                </c:pt>
                <c:pt idx="8" formatCode="0.00">
                  <c:v>6.9575399999999996E-2</c:v>
                </c:pt>
                <c:pt idx="9" formatCode="0.00">
                  <c:v>1.35345E-2</c:v>
                </c:pt>
                <c:pt idx="10" formatCode="0.00">
                  <c:v>6.5850099999999996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797-B969-CB0F787E01E2}"/>
            </c:ext>
          </c:extLst>
        </c:ser>
        <c:ser>
          <c:idx val="2"/>
          <c:order val="2"/>
          <c:tx>
            <c:strRef>
              <c:f>Likelihoods!$D$19</c:f>
              <c:strCache>
                <c:ptCount val="1"/>
                <c:pt idx="0">
                  <c:v>M21.2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Likelihoods!$A$20:$A$30</c:f>
              <c:strCache>
                <c:ptCount val="11"/>
                <c:pt idx="0">
                  <c:v>TOTAL</c:v>
                </c:pt>
                <c:pt idx="1">
                  <c:v>Catch</c:v>
                </c:pt>
                <c:pt idx="2">
                  <c:v>Survey</c:v>
                </c:pt>
                <c:pt idx="3">
                  <c:v>Length_comp</c:v>
                </c:pt>
                <c:pt idx="4">
                  <c:v>Cond_L_at_A</c:v>
                </c:pt>
                <c:pt idx="5">
                  <c:v>Recruitment</c:v>
                </c:pt>
                <c:pt idx="6">
                  <c:v>InitEQ_Regime</c:v>
                </c:pt>
                <c:pt idx="7">
                  <c:v>Forecast_Recruitment</c:v>
                </c:pt>
                <c:pt idx="8">
                  <c:v>Parm_priors</c:v>
                </c:pt>
                <c:pt idx="9">
                  <c:v>Parm_softbounds</c:v>
                </c:pt>
                <c:pt idx="10">
                  <c:v>Parm_devs</c:v>
                </c:pt>
              </c:strCache>
            </c:strRef>
          </c:cat>
          <c:val>
            <c:numRef>
              <c:f>Likelihoods!$D$20:$D$30</c:f>
              <c:numCache>
                <c:formatCode>0.00E+00</c:formatCode>
                <c:ptCount val="11"/>
                <c:pt idx="0" formatCode="0.00">
                  <c:v>3547.06</c:v>
                </c:pt>
                <c:pt idx="1">
                  <c:v>2.24731E-12</c:v>
                </c:pt>
                <c:pt idx="2" formatCode="0.00">
                  <c:v>10.5358</c:v>
                </c:pt>
                <c:pt idx="3" formatCode="0.00">
                  <c:v>1628.95</c:v>
                </c:pt>
                <c:pt idx="4" formatCode="0.00">
                  <c:v>1908.45</c:v>
                </c:pt>
                <c:pt idx="5" formatCode="0.00">
                  <c:v>-12.1228</c:v>
                </c:pt>
                <c:pt idx="6" formatCode="0.00">
                  <c:v>2.7073499999999999</c:v>
                </c:pt>
                <c:pt idx="7" formatCode="0.00">
                  <c:v>1.9743900000000001</c:v>
                </c:pt>
                <c:pt idx="8" formatCode="0.00">
                  <c:v>6.1199699999999998E-3</c:v>
                </c:pt>
                <c:pt idx="9" formatCode="0.00">
                  <c:v>1.26587E-2</c:v>
                </c:pt>
                <c:pt idx="10" formatCode="0.00">
                  <c:v>6.5446900000000001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797-B969-CB0F787E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359136"/>
        <c:axId val="1495348320"/>
      </c:barChart>
      <c:catAx>
        <c:axId val="14953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48320"/>
        <c:crosses val="autoZero"/>
        <c:auto val="1"/>
        <c:lblAlgn val="ctr"/>
        <c:lblOffset val="100"/>
        <c:noMultiLvlLbl val="0"/>
      </c:catAx>
      <c:valAx>
        <c:axId val="1495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Recruitment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122462817147861"/>
          <c:h val="0.6612806211723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Likelihoods!$L$20</c:f>
              <c:strCache>
                <c:ptCount val="1"/>
                <c:pt idx="0">
                  <c:v>Recruitment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Likelihoods!$K$21:$K$23</c:f>
              <c:strCache>
                <c:ptCount val="3"/>
                <c:pt idx="0">
                  <c:v>M19.1</c:v>
                </c:pt>
                <c:pt idx="1">
                  <c:v>M21.1</c:v>
                </c:pt>
                <c:pt idx="2">
                  <c:v>M21.2</c:v>
                </c:pt>
              </c:strCache>
            </c:strRef>
          </c:cat>
          <c:val>
            <c:numRef>
              <c:f>Likelihoods!$L$21:$L$23</c:f>
              <c:numCache>
                <c:formatCode>0.00</c:formatCode>
                <c:ptCount val="3"/>
                <c:pt idx="0">
                  <c:v>12.376070000000002</c:v>
                </c:pt>
                <c:pt idx="1">
                  <c:v>6.8264500000000012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2-4B4C-8952-D07A21DC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787184"/>
        <c:axId val="1644786352"/>
      </c:barChart>
      <c:catAx>
        <c:axId val="16447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86352"/>
        <c:crosses val="autoZero"/>
        <c:auto val="1"/>
        <c:lblAlgn val="ctr"/>
        <c:lblOffset val="100"/>
        <c:noMultiLvlLbl val="0"/>
      </c:catAx>
      <c:valAx>
        <c:axId val="16447863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23</xdr:row>
      <xdr:rowOff>9525</xdr:rowOff>
    </xdr:from>
    <xdr:to>
      <xdr:col>15</xdr:col>
      <xdr:colOff>352425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952500</xdr:colOff>
      <xdr:row>54</xdr:row>
      <xdr:rowOff>166687</xdr:rowOff>
    </xdr:from>
    <xdr:to>
      <xdr:col>15</xdr:col>
      <xdr:colOff>19050</xdr:colOff>
      <xdr:row>75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66675</xdr:rowOff>
    </xdr:from>
    <xdr:to>
      <xdr:col>19</xdr:col>
      <xdr:colOff>266699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</xdr:row>
      <xdr:rowOff>157162</xdr:rowOff>
    </xdr:from>
    <xdr:to>
      <xdr:col>26</xdr:col>
      <xdr:colOff>409575</xdr:colOff>
      <xdr:row>16</xdr:row>
      <xdr:rowOff>42862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18</xdr:row>
      <xdr:rowOff>100012</xdr:rowOff>
    </xdr:from>
    <xdr:to>
      <xdr:col>26</xdr:col>
      <xdr:colOff>371475</xdr:colOff>
      <xdr:row>32</xdr:row>
      <xdr:rowOff>176212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33</xdr:row>
      <xdr:rowOff>23812</xdr:rowOff>
    </xdr:from>
    <xdr:to>
      <xdr:col>26</xdr:col>
      <xdr:colOff>333375</xdr:colOff>
      <xdr:row>47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533399</xdr:colOff>
      <xdr:row>41</xdr:row>
      <xdr:rowOff>90487</xdr:rowOff>
    </xdr:from>
    <xdr:to>
      <xdr:col>18</xdr:col>
      <xdr:colOff>542924</xdr:colOff>
      <xdr:row>64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409575</xdr:colOff>
      <xdr:row>24</xdr:row>
      <xdr:rowOff>66675</xdr:rowOff>
    </xdr:from>
    <xdr:to>
      <xdr:col>18</xdr:col>
      <xdr:colOff>457200</xdr:colOff>
      <xdr:row>38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opLeftCell="H1" workbookViewId="0">
      <selection activeCell="T35" sqref="T35"/>
    </sheetView>
  </sheetViews>
  <sheetFormatPr defaultRowHeight="15" x14ac:dyDescent="0.25"/>
  <cols>
    <col min="1" max="1" width="15.7109375" customWidth="1"/>
    <col min="6" max="6" width="17.28515625" customWidth="1"/>
    <col min="12" max="12" width="17.5703125" customWidth="1"/>
    <col min="24" max="24" width="15.85546875" customWidth="1"/>
  </cols>
  <sheetData>
    <row r="1" spans="1:27" x14ac:dyDescent="0.25">
      <c r="A1">
        <v>19.100000000000001</v>
      </c>
      <c r="F1" t="s">
        <v>48</v>
      </c>
      <c r="L1" t="s">
        <v>49</v>
      </c>
      <c r="R1" t="s">
        <v>50</v>
      </c>
      <c r="X1" t="s">
        <v>51</v>
      </c>
    </row>
    <row r="2" spans="1:27" x14ac:dyDescent="0.25">
      <c r="A2">
        <v>331016</v>
      </c>
      <c r="F2">
        <v>319896</v>
      </c>
      <c r="L2">
        <v>309271</v>
      </c>
      <c r="R2">
        <v>324851</v>
      </c>
      <c r="X2">
        <v>307540</v>
      </c>
    </row>
    <row r="3" spans="1:27" x14ac:dyDescent="0.25">
      <c r="A3" t="s">
        <v>0</v>
      </c>
      <c r="B3">
        <v>169451</v>
      </c>
      <c r="C3">
        <v>11210.9</v>
      </c>
      <c r="D3">
        <f>B3/$A$2</f>
        <v>0.51191181090944249</v>
      </c>
      <c r="F3" t="s">
        <v>0</v>
      </c>
      <c r="G3">
        <v>156977</v>
      </c>
      <c r="H3">
        <v>10973.9</v>
      </c>
      <c r="I3">
        <f>G3/$F$2</f>
        <v>0.49071260659714405</v>
      </c>
      <c r="L3" t="s">
        <v>0</v>
      </c>
      <c r="M3">
        <v>156906</v>
      </c>
      <c r="N3">
        <v>11442.6</v>
      </c>
      <c r="O3">
        <f>M3/$L$2</f>
        <v>0.50734145781531403</v>
      </c>
      <c r="Q3">
        <v>2010</v>
      </c>
      <c r="R3" t="s">
        <v>0</v>
      </c>
      <c r="S3">
        <v>151886</v>
      </c>
      <c r="T3">
        <v>9444.7099999999991</v>
      </c>
      <c r="U3">
        <f>S3/$R$2</f>
        <v>0.46755589485641108</v>
      </c>
      <c r="X3" t="s">
        <v>0</v>
      </c>
      <c r="Y3">
        <v>140886</v>
      </c>
      <c r="Z3">
        <v>9795.0499999999993</v>
      </c>
      <c r="AA3">
        <f t="shared" ref="AA3:AA15" si="0">Y3/$X$2</f>
        <v>0.45810626259998699</v>
      </c>
    </row>
    <row r="4" spans="1:27" x14ac:dyDescent="0.25">
      <c r="A4" t="s">
        <v>1</v>
      </c>
      <c r="B4">
        <v>194391</v>
      </c>
      <c r="C4">
        <v>13474.3</v>
      </c>
      <c r="D4">
        <f t="shared" ref="D4:D16" si="1">B4/$A$2</f>
        <v>0.587255600937719</v>
      </c>
      <c r="F4" t="s">
        <v>1</v>
      </c>
      <c r="G4">
        <v>176996</v>
      </c>
      <c r="H4">
        <v>12719.4</v>
      </c>
      <c r="I4">
        <f t="shared" ref="I4:I16" si="2">G4/$F$2</f>
        <v>0.5532923200040013</v>
      </c>
      <c r="L4" t="s">
        <v>1</v>
      </c>
      <c r="M4">
        <v>175632</v>
      </c>
      <c r="N4">
        <v>13086.1</v>
      </c>
      <c r="O4">
        <f t="shared" ref="O4:O16" si="3">M4/$L$2</f>
        <v>0.56789029685938874</v>
      </c>
      <c r="Q4">
        <v>2011</v>
      </c>
      <c r="R4" t="s">
        <v>1</v>
      </c>
      <c r="S4">
        <v>182687</v>
      </c>
      <c r="T4">
        <v>11615.9</v>
      </c>
      <c r="U4">
        <f t="shared" ref="U4:U16" si="4">S4/$R$2</f>
        <v>0.562371671935749</v>
      </c>
      <c r="X4" t="s">
        <v>1</v>
      </c>
      <c r="Y4">
        <v>167080</v>
      </c>
      <c r="Z4">
        <v>11517.5</v>
      </c>
      <c r="AA4">
        <f t="shared" si="0"/>
        <v>0.54327892306691816</v>
      </c>
    </row>
    <row r="5" spans="1:27" x14ac:dyDescent="0.25">
      <c r="A5" t="s">
        <v>2</v>
      </c>
      <c r="B5">
        <v>210262</v>
      </c>
      <c r="C5">
        <v>15901</v>
      </c>
      <c r="D5">
        <f t="shared" si="1"/>
        <v>0.63520192377407736</v>
      </c>
      <c r="F5" t="s">
        <v>2</v>
      </c>
      <c r="G5">
        <v>186382</v>
      </c>
      <c r="H5">
        <v>14313.1</v>
      </c>
      <c r="I5">
        <f t="shared" si="2"/>
        <v>0.58263310575937177</v>
      </c>
      <c r="L5" t="s">
        <v>2</v>
      </c>
      <c r="M5">
        <v>182932</v>
      </c>
      <c r="N5">
        <v>14467.2</v>
      </c>
      <c r="O5">
        <f t="shared" si="3"/>
        <v>0.59149419117861035</v>
      </c>
      <c r="Q5">
        <v>2012</v>
      </c>
      <c r="R5" t="s">
        <v>2</v>
      </c>
      <c r="S5">
        <v>197147</v>
      </c>
      <c r="T5">
        <v>13806.7</v>
      </c>
      <c r="U5">
        <f t="shared" si="4"/>
        <v>0.60688438699588432</v>
      </c>
      <c r="X5" t="s">
        <v>2</v>
      </c>
      <c r="Y5">
        <v>175899</v>
      </c>
      <c r="Z5">
        <v>12932.7</v>
      </c>
      <c r="AA5">
        <f t="shared" si="0"/>
        <v>0.57195486765949144</v>
      </c>
    </row>
    <row r="6" spans="1:27" x14ac:dyDescent="0.25">
      <c r="A6" t="s">
        <v>3</v>
      </c>
      <c r="B6">
        <v>221462</v>
      </c>
      <c r="C6">
        <v>18172.2</v>
      </c>
      <c r="D6">
        <f t="shared" si="1"/>
        <v>0.66903714624066513</v>
      </c>
      <c r="F6" t="s">
        <v>3</v>
      </c>
      <c r="G6">
        <v>190502</v>
      </c>
      <c r="H6">
        <v>15408</v>
      </c>
      <c r="I6">
        <f t="shared" si="2"/>
        <v>0.59551229149473583</v>
      </c>
      <c r="L6" t="s">
        <v>3</v>
      </c>
      <c r="M6">
        <v>184336</v>
      </c>
      <c r="N6">
        <v>15229.3</v>
      </c>
      <c r="O6">
        <f t="shared" si="3"/>
        <v>0.59603389907233462</v>
      </c>
      <c r="Q6">
        <v>2013</v>
      </c>
      <c r="R6" t="s">
        <v>3</v>
      </c>
      <c r="S6">
        <v>199624</v>
      </c>
      <c r="T6">
        <v>15583.5</v>
      </c>
      <c r="U6">
        <f t="shared" si="4"/>
        <v>0.61450942124235419</v>
      </c>
      <c r="X6" t="s">
        <v>3</v>
      </c>
      <c r="Y6">
        <v>172908</v>
      </c>
      <c r="Z6">
        <v>13675.6</v>
      </c>
      <c r="AA6">
        <f t="shared" si="0"/>
        <v>0.56222930350523515</v>
      </c>
    </row>
    <row r="7" spans="1:27" x14ac:dyDescent="0.25">
      <c r="A7" t="s">
        <v>4</v>
      </c>
      <c r="B7">
        <v>232101</v>
      </c>
      <c r="C7">
        <v>20899</v>
      </c>
      <c r="D7">
        <f t="shared" si="1"/>
        <v>0.70117758658191753</v>
      </c>
      <c r="F7" t="s">
        <v>4</v>
      </c>
      <c r="G7">
        <v>193297</v>
      </c>
      <c r="H7">
        <v>16447.400000000001</v>
      </c>
      <c r="I7">
        <f t="shared" si="2"/>
        <v>0.60424950608947903</v>
      </c>
      <c r="L7" t="s">
        <v>4</v>
      </c>
      <c r="M7">
        <v>183495</v>
      </c>
      <c r="N7">
        <v>15813.3</v>
      </c>
      <c r="O7">
        <f t="shared" si="3"/>
        <v>0.59331460111035306</v>
      </c>
      <c r="Q7">
        <v>2014</v>
      </c>
      <c r="R7" t="s">
        <v>4</v>
      </c>
      <c r="S7">
        <v>204481</v>
      </c>
      <c r="T7">
        <v>18018.8</v>
      </c>
      <c r="U7">
        <f t="shared" si="4"/>
        <v>0.62946089130093485</v>
      </c>
      <c r="X7" t="s">
        <v>4</v>
      </c>
      <c r="Y7">
        <v>171499</v>
      </c>
      <c r="Z7">
        <v>14673.4</v>
      </c>
      <c r="AA7">
        <f t="shared" si="0"/>
        <v>0.55764778565389872</v>
      </c>
    </row>
    <row r="8" spans="1:27" x14ac:dyDescent="0.25">
      <c r="A8" t="s">
        <v>5</v>
      </c>
      <c r="B8">
        <v>165358</v>
      </c>
      <c r="C8">
        <v>12917.5</v>
      </c>
      <c r="D8">
        <f t="shared" si="1"/>
        <v>0.49954684969910818</v>
      </c>
      <c r="F8" t="s">
        <v>5</v>
      </c>
      <c r="G8">
        <v>201317</v>
      </c>
      <c r="H8">
        <v>19954.599999999999</v>
      </c>
      <c r="I8">
        <f t="shared" si="2"/>
        <v>0.62932015405006625</v>
      </c>
      <c r="L8" t="s">
        <v>5</v>
      </c>
      <c r="M8">
        <v>184998</v>
      </c>
      <c r="N8">
        <v>18531.5</v>
      </c>
      <c r="O8">
        <f t="shared" si="3"/>
        <v>0.59817441661196813</v>
      </c>
      <c r="Q8">
        <v>2015</v>
      </c>
      <c r="R8" t="s">
        <v>5</v>
      </c>
      <c r="S8">
        <v>171967</v>
      </c>
      <c r="T8">
        <v>15900.7</v>
      </c>
      <c r="U8">
        <f t="shared" si="4"/>
        <v>0.52937192743750217</v>
      </c>
      <c r="X8" t="s">
        <v>5</v>
      </c>
      <c r="Y8">
        <v>177052</v>
      </c>
      <c r="Z8">
        <v>17876.2</v>
      </c>
      <c r="AA8">
        <f t="shared" si="0"/>
        <v>0.57570397346686608</v>
      </c>
    </row>
    <row r="9" spans="1:27" x14ac:dyDescent="0.25">
      <c r="A9" t="s">
        <v>6</v>
      </c>
      <c r="B9">
        <v>131631</v>
      </c>
      <c r="C9">
        <v>9399.7199999999993</v>
      </c>
      <c r="D9">
        <f t="shared" si="1"/>
        <v>0.39765751504459002</v>
      </c>
      <c r="F9" t="s">
        <v>6</v>
      </c>
      <c r="G9">
        <v>161681</v>
      </c>
      <c r="H9">
        <v>14275.3</v>
      </c>
      <c r="I9">
        <f t="shared" si="2"/>
        <v>0.50541738565033634</v>
      </c>
      <c r="L9" t="s">
        <v>6</v>
      </c>
      <c r="M9">
        <v>156878</v>
      </c>
      <c r="N9">
        <v>14709.6</v>
      </c>
      <c r="O9">
        <f t="shared" si="3"/>
        <v>0.50725092233025404</v>
      </c>
      <c r="Q9">
        <v>2016</v>
      </c>
      <c r="R9" t="s">
        <v>6</v>
      </c>
      <c r="S9">
        <v>162064</v>
      </c>
      <c r="T9">
        <v>14015.5</v>
      </c>
      <c r="U9">
        <f t="shared" si="4"/>
        <v>0.49888718212349664</v>
      </c>
      <c r="X9" t="s">
        <v>6</v>
      </c>
      <c r="Y9">
        <v>151162</v>
      </c>
      <c r="Z9">
        <v>13337.2</v>
      </c>
      <c r="AA9">
        <f t="shared" si="0"/>
        <v>0.49151980230213954</v>
      </c>
    </row>
    <row r="10" spans="1:27" x14ac:dyDescent="0.25">
      <c r="A10" t="s">
        <v>7</v>
      </c>
      <c r="B10">
        <v>95602.6</v>
      </c>
      <c r="C10">
        <v>7089.19</v>
      </c>
      <c r="D10">
        <f t="shared" si="1"/>
        <v>0.2888156463735892</v>
      </c>
      <c r="F10" t="s">
        <v>7</v>
      </c>
      <c r="G10">
        <v>119133</v>
      </c>
      <c r="H10">
        <v>9676.4599999999991</v>
      </c>
      <c r="I10">
        <f t="shared" si="2"/>
        <v>0.37241165878910648</v>
      </c>
      <c r="L10" t="s">
        <v>7</v>
      </c>
      <c r="M10">
        <v>124745</v>
      </c>
      <c r="N10">
        <v>11079</v>
      </c>
      <c r="O10">
        <f t="shared" si="3"/>
        <v>0.40335175299332948</v>
      </c>
      <c r="Q10">
        <v>2017</v>
      </c>
      <c r="R10" t="s">
        <v>7</v>
      </c>
      <c r="S10">
        <v>110250</v>
      </c>
      <c r="T10">
        <v>8170.17</v>
      </c>
      <c r="U10">
        <f t="shared" si="4"/>
        <v>0.3393863648257201</v>
      </c>
      <c r="X10" t="s">
        <v>7</v>
      </c>
      <c r="Y10">
        <v>116603</v>
      </c>
      <c r="Z10">
        <v>9305.77</v>
      </c>
      <c r="AA10">
        <f t="shared" si="0"/>
        <v>0.37914742797684853</v>
      </c>
    </row>
    <row r="11" spans="1:27" x14ac:dyDescent="0.25">
      <c r="A11" t="s">
        <v>8</v>
      </c>
      <c r="B11">
        <v>79441</v>
      </c>
      <c r="C11">
        <v>7118.88</v>
      </c>
      <c r="D11">
        <f t="shared" si="1"/>
        <v>0.23999142035430313</v>
      </c>
      <c r="F11" t="s">
        <v>8</v>
      </c>
      <c r="G11">
        <v>66172.3</v>
      </c>
      <c r="H11">
        <v>6178.4</v>
      </c>
      <c r="I11">
        <f t="shared" si="2"/>
        <v>0.20685566559131718</v>
      </c>
      <c r="L11" t="s">
        <v>8</v>
      </c>
      <c r="M11">
        <v>77643.399999999994</v>
      </c>
      <c r="N11">
        <v>7474.63</v>
      </c>
      <c r="O11">
        <f t="shared" si="3"/>
        <v>0.25105296002534994</v>
      </c>
      <c r="Q11">
        <v>2018</v>
      </c>
      <c r="R11" t="s">
        <v>8</v>
      </c>
      <c r="S11">
        <v>96748.9</v>
      </c>
      <c r="T11">
        <v>8386.0300000000007</v>
      </c>
      <c r="U11">
        <f t="shared" si="4"/>
        <v>0.2978254645976155</v>
      </c>
      <c r="X11" t="s">
        <v>8</v>
      </c>
      <c r="Y11">
        <v>62696.3</v>
      </c>
      <c r="Z11">
        <v>5737.18</v>
      </c>
      <c r="AA11">
        <f t="shared" si="0"/>
        <v>0.20386388762437407</v>
      </c>
    </row>
    <row r="12" spans="1:27" x14ac:dyDescent="0.25">
      <c r="A12" t="s">
        <v>9</v>
      </c>
      <c r="B12">
        <v>77384</v>
      </c>
      <c r="C12">
        <v>6802.55</v>
      </c>
      <c r="D12">
        <f t="shared" si="1"/>
        <v>0.23377721922807357</v>
      </c>
      <c r="F12" t="s">
        <v>9</v>
      </c>
      <c r="G12">
        <v>64462.3</v>
      </c>
      <c r="H12">
        <v>5948.4</v>
      </c>
      <c r="I12">
        <f t="shared" si="2"/>
        <v>0.20151017830795009</v>
      </c>
      <c r="L12" t="s">
        <v>9</v>
      </c>
      <c r="M12">
        <v>78298.5</v>
      </c>
      <c r="N12">
        <v>7217.25</v>
      </c>
      <c r="O12">
        <f t="shared" si="3"/>
        <v>0.25317116703473652</v>
      </c>
      <c r="Q12">
        <v>2019</v>
      </c>
      <c r="R12" t="s">
        <v>9</v>
      </c>
      <c r="S12">
        <v>93876</v>
      </c>
      <c r="T12">
        <v>7861.37</v>
      </c>
      <c r="U12">
        <f t="shared" si="4"/>
        <v>0.28898171777214787</v>
      </c>
      <c r="X12" t="s">
        <v>9</v>
      </c>
      <c r="Y12">
        <v>61422.2</v>
      </c>
      <c r="Z12">
        <v>5587.09</v>
      </c>
      <c r="AA12">
        <f t="shared" si="0"/>
        <v>0.19972101190089092</v>
      </c>
    </row>
    <row r="13" spans="1:27" x14ac:dyDescent="0.25">
      <c r="A13" t="s">
        <v>10</v>
      </c>
      <c r="B13">
        <v>78828.7</v>
      </c>
      <c r="C13">
        <v>6964.69</v>
      </c>
      <c r="D13">
        <f t="shared" si="1"/>
        <v>0.23814166082606278</v>
      </c>
      <c r="F13" t="s">
        <v>10</v>
      </c>
      <c r="G13">
        <v>66281.100000000006</v>
      </c>
      <c r="H13">
        <v>6186.41</v>
      </c>
      <c r="I13">
        <f t="shared" si="2"/>
        <v>0.20719577612724138</v>
      </c>
      <c r="L13" t="s">
        <v>10</v>
      </c>
      <c r="M13">
        <v>57210</v>
      </c>
      <c r="N13">
        <v>5495.58</v>
      </c>
      <c r="O13">
        <f t="shared" si="3"/>
        <v>0.18498339643872203</v>
      </c>
      <c r="Q13">
        <v>2020</v>
      </c>
      <c r="R13" t="s">
        <v>10</v>
      </c>
      <c r="S13">
        <v>68011.399999999994</v>
      </c>
      <c r="T13">
        <v>5646.81</v>
      </c>
      <c r="U13">
        <f t="shared" si="4"/>
        <v>0.20936183050075263</v>
      </c>
      <c r="X13" t="s">
        <v>10</v>
      </c>
      <c r="Y13">
        <v>66772.600000000006</v>
      </c>
      <c r="Z13">
        <v>6183.59</v>
      </c>
      <c r="AA13">
        <f t="shared" si="0"/>
        <v>0.21711842361969177</v>
      </c>
    </row>
    <row r="14" spans="1:27" x14ac:dyDescent="0.25">
      <c r="A14" t="s">
        <v>11</v>
      </c>
      <c r="B14">
        <v>92379.199999999997</v>
      </c>
      <c r="C14">
        <v>7672.63</v>
      </c>
      <c r="D14">
        <f t="shared" si="1"/>
        <v>0.27907774850762501</v>
      </c>
      <c r="F14" t="s">
        <v>11</v>
      </c>
      <c r="G14">
        <v>80256.899999999994</v>
      </c>
      <c r="H14">
        <v>6957.93</v>
      </c>
      <c r="I14">
        <f t="shared" si="2"/>
        <v>0.25088434991372194</v>
      </c>
      <c r="L14" t="s">
        <v>11</v>
      </c>
      <c r="M14">
        <v>70253.8</v>
      </c>
      <c r="N14">
        <v>6208.57</v>
      </c>
      <c r="O14">
        <f t="shared" si="3"/>
        <v>0.22715935215393621</v>
      </c>
      <c r="Q14">
        <v>2021</v>
      </c>
      <c r="R14" t="s">
        <v>11</v>
      </c>
      <c r="S14">
        <v>76038.100000000006</v>
      </c>
      <c r="T14">
        <v>5964.78</v>
      </c>
      <c r="U14">
        <f t="shared" si="4"/>
        <v>0.2340706970272525</v>
      </c>
      <c r="X14" t="s">
        <v>11</v>
      </c>
      <c r="Y14">
        <v>77549.3</v>
      </c>
      <c r="Z14">
        <v>6658.91</v>
      </c>
      <c r="AA14">
        <f t="shared" si="0"/>
        <v>0.25216004422188987</v>
      </c>
    </row>
    <row r="15" spans="1:27" x14ac:dyDescent="0.25">
      <c r="A15" s="6" t="s">
        <v>12</v>
      </c>
      <c r="B15" s="7">
        <v>96122.4</v>
      </c>
      <c r="C15" s="7">
        <v>8951.01</v>
      </c>
      <c r="D15" s="7">
        <f t="shared" si="1"/>
        <v>0.29038596321627957</v>
      </c>
      <c r="E15" s="7"/>
      <c r="F15" s="7" t="s">
        <v>12</v>
      </c>
      <c r="G15" s="7">
        <v>85525.4</v>
      </c>
      <c r="H15" s="7">
        <v>8350.5</v>
      </c>
      <c r="I15" s="7">
        <f t="shared" si="2"/>
        <v>0.2673537649736164</v>
      </c>
      <c r="J15" s="7"/>
      <c r="K15" s="7"/>
      <c r="L15" s="7" t="s">
        <v>12</v>
      </c>
      <c r="M15" s="7">
        <v>75152.899999999994</v>
      </c>
      <c r="N15" s="7">
        <v>7521.06</v>
      </c>
      <c r="O15" s="7">
        <f t="shared" si="3"/>
        <v>0.24300015197027847</v>
      </c>
      <c r="P15" s="7"/>
      <c r="Q15">
        <v>2022</v>
      </c>
      <c r="R15" s="7" t="s">
        <v>12</v>
      </c>
      <c r="S15" s="7">
        <v>79746.600000000006</v>
      </c>
      <c r="T15" s="7">
        <v>7301.11</v>
      </c>
      <c r="U15" s="7">
        <f t="shared" si="4"/>
        <v>0.24548670005633352</v>
      </c>
      <c r="V15" s="7"/>
      <c r="W15" s="7"/>
      <c r="X15" s="7" t="s">
        <v>12</v>
      </c>
      <c r="Y15" s="7">
        <v>80098.8</v>
      </c>
      <c r="Z15" s="7">
        <v>7857.77</v>
      </c>
      <c r="AA15" s="8">
        <f t="shared" si="0"/>
        <v>0.26045002276126683</v>
      </c>
    </row>
    <row r="16" spans="1:27" x14ac:dyDescent="0.25">
      <c r="A16" t="s">
        <v>13</v>
      </c>
      <c r="B16">
        <v>89059.7</v>
      </c>
      <c r="C16">
        <v>6741.33</v>
      </c>
      <c r="D16">
        <f t="shared" si="1"/>
        <v>0.26904953234888945</v>
      </c>
      <c r="F16" t="s">
        <v>13</v>
      </c>
      <c r="G16">
        <v>85744.5</v>
      </c>
      <c r="H16">
        <v>6750.18</v>
      </c>
      <c r="I16">
        <f t="shared" si="2"/>
        <v>0.26803867506939755</v>
      </c>
      <c r="L16" t="s">
        <v>13</v>
      </c>
      <c r="M16">
        <v>78661.100000000006</v>
      </c>
      <c r="N16">
        <v>6277.11</v>
      </c>
      <c r="O16">
        <f t="shared" si="3"/>
        <v>0.2543436015662639</v>
      </c>
      <c r="Q16">
        <v>2023</v>
      </c>
      <c r="R16" t="s">
        <v>13</v>
      </c>
      <c r="S16">
        <v>70099.7</v>
      </c>
      <c r="T16">
        <v>5440.09</v>
      </c>
      <c r="U16">
        <f t="shared" si="4"/>
        <v>0.21579031617572364</v>
      </c>
      <c r="X16" t="s">
        <v>13</v>
      </c>
      <c r="Y16">
        <v>81294.3</v>
      </c>
      <c r="Z16">
        <v>6440.85</v>
      </c>
      <c r="AA16">
        <f>Y16/$X$2</f>
        <v>0.26433732197437732</v>
      </c>
    </row>
    <row r="19" spans="1:26" x14ac:dyDescent="0.25">
      <c r="A19" t="s">
        <v>14</v>
      </c>
      <c r="B19">
        <v>32811.1</v>
      </c>
      <c r="C19">
        <v>6335.19</v>
      </c>
      <c r="F19" t="s">
        <v>14</v>
      </c>
      <c r="G19">
        <v>26758.7</v>
      </c>
      <c r="H19">
        <v>5512.71</v>
      </c>
      <c r="L19" t="s">
        <v>14</v>
      </c>
      <c r="M19">
        <v>22123</v>
      </c>
      <c r="N19">
        <v>4703.0600000000004</v>
      </c>
      <c r="R19" t="s">
        <v>14</v>
      </c>
      <c r="S19">
        <v>23098.7</v>
      </c>
      <c r="T19">
        <v>4344.72</v>
      </c>
      <c r="X19" t="s">
        <v>14</v>
      </c>
      <c r="Y19">
        <v>24243.5</v>
      </c>
      <c r="Z19">
        <v>5043.92</v>
      </c>
    </row>
    <row r="20" spans="1:26" x14ac:dyDescent="0.25">
      <c r="A20" t="s">
        <v>15</v>
      </c>
      <c r="B20">
        <v>28707.5</v>
      </c>
      <c r="C20">
        <v>4150.1499999999996</v>
      </c>
      <c r="F20" t="s">
        <v>15</v>
      </c>
      <c r="G20">
        <v>27195.1</v>
      </c>
      <c r="H20">
        <v>4235.4399999999996</v>
      </c>
      <c r="L20" t="s">
        <v>15</v>
      </c>
      <c r="M20">
        <v>24559</v>
      </c>
      <c r="N20">
        <v>3946.52</v>
      </c>
      <c r="R20" t="s">
        <v>15</v>
      </c>
      <c r="S20">
        <v>18169.900000000001</v>
      </c>
      <c r="T20">
        <v>2690.39</v>
      </c>
      <c r="X20" t="s">
        <v>15</v>
      </c>
      <c r="Y20">
        <v>25192.7</v>
      </c>
      <c r="Z20">
        <v>3957.39</v>
      </c>
    </row>
    <row r="21" spans="1:26" x14ac:dyDescent="0.25">
      <c r="A21" t="s">
        <v>16</v>
      </c>
      <c r="B21">
        <v>30798.1</v>
      </c>
      <c r="C21">
        <v>5592.7</v>
      </c>
      <c r="F21" t="s">
        <v>16</v>
      </c>
      <c r="G21">
        <v>31082.2</v>
      </c>
      <c r="H21">
        <v>5735.35</v>
      </c>
      <c r="L21" t="s">
        <v>16</v>
      </c>
      <c r="M21">
        <v>30831.599999999999</v>
      </c>
      <c r="N21">
        <v>5896.1</v>
      </c>
      <c r="R21" t="s">
        <v>16</v>
      </c>
      <c r="S21">
        <v>17719.7</v>
      </c>
      <c r="T21">
        <v>3251.85</v>
      </c>
      <c r="X21" t="s">
        <v>16</v>
      </c>
      <c r="Y21">
        <v>28601.3</v>
      </c>
      <c r="Z21">
        <v>5125.08</v>
      </c>
    </row>
    <row r="22" spans="1:26" x14ac:dyDescent="0.25">
      <c r="A22" t="s">
        <v>17</v>
      </c>
      <c r="B22">
        <v>50300.4</v>
      </c>
      <c r="C22">
        <v>16872.8</v>
      </c>
      <c r="F22" t="s">
        <v>17</v>
      </c>
      <c r="G22">
        <v>50391.199999999997</v>
      </c>
      <c r="H22">
        <v>16604.3</v>
      </c>
      <c r="L22" t="s">
        <v>17</v>
      </c>
      <c r="M22">
        <v>52137.1</v>
      </c>
      <c r="N22">
        <v>16650.5</v>
      </c>
      <c r="R22" t="s">
        <v>17</v>
      </c>
      <c r="S22">
        <v>25540.400000000001</v>
      </c>
      <c r="T22">
        <v>8069.41</v>
      </c>
      <c r="X22" t="s">
        <v>17</v>
      </c>
      <c r="Y22">
        <v>46063.8</v>
      </c>
      <c r="Z22">
        <v>13879.5</v>
      </c>
    </row>
    <row r="23" spans="1:26" x14ac:dyDescent="0.25">
      <c r="A23" t="s">
        <v>18</v>
      </c>
      <c r="B23">
        <v>70067.100000000006</v>
      </c>
      <c r="C23">
        <v>12218.7</v>
      </c>
      <c r="F23" t="s">
        <v>18</v>
      </c>
      <c r="G23">
        <v>67753.2</v>
      </c>
      <c r="H23">
        <v>12067.5</v>
      </c>
      <c r="L23" t="s">
        <v>18</v>
      </c>
      <c r="M23">
        <v>68237.399999999994</v>
      </c>
      <c r="N23">
        <v>11877.2</v>
      </c>
      <c r="R23" t="s">
        <v>18</v>
      </c>
      <c r="S23">
        <v>32194</v>
      </c>
      <c r="T23">
        <v>8765.15</v>
      </c>
      <c r="X23" t="s">
        <v>18</v>
      </c>
      <c r="Y23">
        <v>61791.4</v>
      </c>
      <c r="Z23">
        <v>10062.4</v>
      </c>
    </row>
    <row r="24" spans="1:26" x14ac:dyDescent="0.25">
      <c r="A24" t="s">
        <v>24</v>
      </c>
      <c r="B24">
        <v>76440.399999999994</v>
      </c>
      <c r="C24">
        <v>10174.4</v>
      </c>
      <c r="F24" t="s">
        <v>24</v>
      </c>
      <c r="G24">
        <v>74258.399999999994</v>
      </c>
      <c r="H24">
        <v>10328.299999999999</v>
      </c>
      <c r="L24" t="s">
        <v>24</v>
      </c>
      <c r="M24">
        <v>74703.8</v>
      </c>
      <c r="N24">
        <v>10414.799999999999</v>
      </c>
      <c r="R24" t="s">
        <v>24</v>
      </c>
      <c r="S24">
        <v>33657.5</v>
      </c>
      <c r="T24">
        <v>5199.1400000000003</v>
      </c>
      <c r="X24" t="s">
        <v>24</v>
      </c>
      <c r="Y24">
        <v>66783.899999999994</v>
      </c>
      <c r="Z24">
        <v>8942.75</v>
      </c>
    </row>
    <row r="25" spans="1:26" x14ac:dyDescent="0.25">
      <c r="A25" t="s">
        <v>25</v>
      </c>
      <c r="B25">
        <v>78921.399999999994</v>
      </c>
      <c r="C25">
        <v>8729.2099999999991</v>
      </c>
      <c r="F25" t="s">
        <v>25</v>
      </c>
      <c r="G25">
        <v>76937.8</v>
      </c>
      <c r="H25">
        <v>8939.64</v>
      </c>
      <c r="L25" t="s">
        <v>25</v>
      </c>
      <c r="M25">
        <v>77381.2</v>
      </c>
      <c r="N25">
        <v>9281.18</v>
      </c>
      <c r="R25" t="s">
        <v>25</v>
      </c>
      <c r="S25">
        <v>33454.6</v>
      </c>
      <c r="T25">
        <v>4105.6099999999997</v>
      </c>
      <c r="X25" t="s">
        <v>25</v>
      </c>
      <c r="Y25">
        <v>68942.600000000006</v>
      </c>
      <c r="Z25">
        <v>8162.85</v>
      </c>
    </row>
    <row r="26" spans="1:26" x14ac:dyDescent="0.25">
      <c r="A26" t="s">
        <v>26</v>
      </c>
      <c r="B26">
        <v>79756.7</v>
      </c>
      <c r="C26">
        <v>8391.9599999999991</v>
      </c>
      <c r="F26" t="s">
        <v>26</v>
      </c>
      <c r="G26">
        <v>77889.7</v>
      </c>
      <c r="H26">
        <v>8589.86</v>
      </c>
      <c r="L26" t="s">
        <v>26</v>
      </c>
      <c r="M26">
        <v>78327.7</v>
      </c>
      <c r="N26">
        <v>9011.8700000000008</v>
      </c>
      <c r="R26" t="s">
        <v>26</v>
      </c>
      <c r="S26">
        <v>33255.699999999997</v>
      </c>
      <c r="T26">
        <v>4033.42</v>
      </c>
      <c r="X26" t="s">
        <v>26</v>
      </c>
      <c r="Y26">
        <v>69778.8</v>
      </c>
      <c r="Z26">
        <v>7990.76</v>
      </c>
    </row>
    <row r="27" spans="1:26" x14ac:dyDescent="0.25">
      <c r="A27" t="s">
        <v>27</v>
      </c>
      <c r="B27">
        <v>80068.2</v>
      </c>
      <c r="C27">
        <v>8323.82</v>
      </c>
      <c r="F27" t="s">
        <v>27</v>
      </c>
      <c r="G27">
        <v>78256.899999999994</v>
      </c>
      <c r="H27">
        <v>8512.2099999999991</v>
      </c>
      <c r="L27" t="s">
        <v>27</v>
      </c>
      <c r="M27">
        <v>78690.600000000006</v>
      </c>
      <c r="N27">
        <v>8949.6</v>
      </c>
      <c r="R27" t="s">
        <v>27</v>
      </c>
      <c r="S27">
        <v>33192.699999999997</v>
      </c>
      <c r="T27">
        <v>4025.56</v>
      </c>
      <c r="X27" t="s">
        <v>27</v>
      </c>
      <c r="Y27">
        <v>70101.100000000006</v>
      </c>
      <c r="Z27">
        <v>7959.55</v>
      </c>
    </row>
    <row r="28" spans="1:26" x14ac:dyDescent="0.25">
      <c r="A28" t="s">
        <v>28</v>
      </c>
      <c r="B28">
        <v>80211.100000000006</v>
      </c>
      <c r="C28">
        <v>8304.5400000000009</v>
      </c>
      <c r="F28" t="s">
        <v>28</v>
      </c>
      <c r="G28">
        <v>78424.5</v>
      </c>
      <c r="H28">
        <v>8487.91</v>
      </c>
      <c r="L28" t="s">
        <v>28</v>
      </c>
      <c r="M28">
        <v>78843.600000000006</v>
      </c>
      <c r="N28">
        <v>8927.99</v>
      </c>
      <c r="R28" t="s">
        <v>28</v>
      </c>
      <c r="S28">
        <v>33183.300000000003</v>
      </c>
      <c r="T28">
        <v>4024.4</v>
      </c>
      <c r="X28" t="s">
        <v>28</v>
      </c>
      <c r="Y28">
        <v>70228</v>
      </c>
      <c r="Z28">
        <v>7950.87</v>
      </c>
    </row>
    <row r="29" spans="1:26" x14ac:dyDescent="0.25">
      <c r="A29" t="s">
        <v>29</v>
      </c>
      <c r="B29">
        <v>80256.600000000006</v>
      </c>
      <c r="C29">
        <v>8296.73</v>
      </c>
      <c r="F29" t="s">
        <v>29</v>
      </c>
      <c r="G29">
        <v>78480.100000000006</v>
      </c>
      <c r="H29">
        <v>8477.64</v>
      </c>
      <c r="L29" t="s">
        <v>29</v>
      </c>
      <c r="M29">
        <v>78894.2</v>
      </c>
      <c r="N29">
        <v>8918.84</v>
      </c>
      <c r="R29" t="s">
        <v>29</v>
      </c>
      <c r="S29">
        <v>33183.699999999997</v>
      </c>
      <c r="T29">
        <v>4024.65</v>
      </c>
      <c r="X29" t="s">
        <v>29</v>
      </c>
      <c r="Y29">
        <v>70277.5</v>
      </c>
      <c r="Z29">
        <v>7946.89</v>
      </c>
    </row>
    <row r="30" spans="1:26" x14ac:dyDescent="0.25">
      <c r="A30" t="s">
        <v>30</v>
      </c>
      <c r="B30">
        <v>80271.7</v>
      </c>
      <c r="C30">
        <v>8293.7099999999991</v>
      </c>
      <c r="F30" t="s">
        <v>30</v>
      </c>
      <c r="G30">
        <v>78499.199999999997</v>
      </c>
      <c r="H30">
        <v>8473.52</v>
      </c>
      <c r="L30" t="s">
        <v>30</v>
      </c>
      <c r="M30">
        <v>78911</v>
      </c>
      <c r="N30">
        <v>8915.1</v>
      </c>
      <c r="R30" t="s">
        <v>30</v>
      </c>
      <c r="S30">
        <v>33184.6</v>
      </c>
      <c r="T30">
        <v>4024.8</v>
      </c>
      <c r="X30" t="s">
        <v>30</v>
      </c>
      <c r="Y30">
        <v>70296.600000000006</v>
      </c>
      <c r="Z30">
        <v>7944.82</v>
      </c>
    </row>
    <row r="31" spans="1:26" x14ac:dyDescent="0.25">
      <c r="A31" t="s">
        <v>31</v>
      </c>
      <c r="B31">
        <v>80276.800000000003</v>
      </c>
      <c r="C31">
        <v>8292.49</v>
      </c>
      <c r="F31" t="s">
        <v>31</v>
      </c>
      <c r="G31">
        <v>78505.899999999994</v>
      </c>
      <c r="H31">
        <v>8471.7999999999993</v>
      </c>
      <c r="L31" t="s">
        <v>31</v>
      </c>
      <c r="M31">
        <v>78916.600000000006</v>
      </c>
      <c r="N31">
        <v>8913.56</v>
      </c>
      <c r="R31" t="s">
        <v>31</v>
      </c>
      <c r="S31">
        <v>33184.9</v>
      </c>
      <c r="T31">
        <v>4024.82</v>
      </c>
      <c r="X31" t="s">
        <v>31</v>
      </c>
      <c r="Y31">
        <v>70303.899999999994</v>
      </c>
      <c r="Z31">
        <v>7943.78</v>
      </c>
    </row>
    <row r="32" spans="1:26" x14ac:dyDescent="0.25">
      <c r="A32" t="s">
        <v>32</v>
      </c>
      <c r="B32">
        <v>80278.600000000006</v>
      </c>
      <c r="C32">
        <v>8292</v>
      </c>
      <c r="F32" t="s">
        <v>32</v>
      </c>
      <c r="G32">
        <v>78508.2</v>
      </c>
      <c r="H32">
        <v>8471.09</v>
      </c>
      <c r="L32" t="s">
        <v>32</v>
      </c>
      <c r="M32">
        <v>78918.5</v>
      </c>
      <c r="N32">
        <v>8912.93</v>
      </c>
      <c r="R32" t="s">
        <v>32</v>
      </c>
      <c r="S32">
        <v>33185</v>
      </c>
      <c r="T32">
        <v>4024.81</v>
      </c>
      <c r="X32" t="s">
        <v>32</v>
      </c>
      <c r="Y32">
        <v>70306.7</v>
      </c>
      <c r="Z32">
        <v>7943.28</v>
      </c>
    </row>
    <row r="33" spans="1:26" x14ac:dyDescent="0.25">
      <c r="A33" t="s">
        <v>33</v>
      </c>
      <c r="B33">
        <v>80279.199999999997</v>
      </c>
      <c r="C33">
        <v>8291.7999999999993</v>
      </c>
      <c r="F33" t="s">
        <v>33</v>
      </c>
      <c r="G33">
        <v>78509.100000000006</v>
      </c>
      <c r="H33">
        <v>8470.7999999999993</v>
      </c>
      <c r="L33" t="s">
        <v>33</v>
      </c>
      <c r="M33">
        <v>78919.199999999997</v>
      </c>
      <c r="N33">
        <v>8912.69</v>
      </c>
      <c r="R33" t="s">
        <v>33</v>
      </c>
      <c r="S33">
        <v>33185</v>
      </c>
      <c r="T33">
        <v>4024.81</v>
      </c>
      <c r="X33" t="s">
        <v>33</v>
      </c>
      <c r="Y33">
        <v>70307.7</v>
      </c>
      <c r="Z33">
        <v>7943.05</v>
      </c>
    </row>
    <row r="34" spans="1:26" x14ac:dyDescent="0.25">
      <c r="A34" t="s">
        <v>19</v>
      </c>
      <c r="B34">
        <v>43779.7</v>
      </c>
      <c r="C34">
        <v>5313.75</v>
      </c>
      <c r="F34" t="s">
        <v>19</v>
      </c>
      <c r="G34">
        <v>38696.199999999997</v>
      </c>
      <c r="H34">
        <v>5041.3999999999996</v>
      </c>
      <c r="L34" t="s">
        <v>19</v>
      </c>
      <c r="M34">
        <v>35070.6</v>
      </c>
      <c r="N34">
        <v>4722.62</v>
      </c>
      <c r="R34" t="s">
        <v>19</v>
      </c>
      <c r="S34">
        <v>36236.9</v>
      </c>
      <c r="T34">
        <v>4085.08</v>
      </c>
      <c r="X34" t="s">
        <v>19</v>
      </c>
      <c r="Y34">
        <v>36002.5</v>
      </c>
      <c r="Z34">
        <v>4645.96</v>
      </c>
    </row>
    <row r="35" spans="1:26" x14ac:dyDescent="0.25">
      <c r="A35" t="s">
        <v>20</v>
      </c>
      <c r="B35">
        <v>41126.6</v>
      </c>
      <c r="C35">
        <v>4146.3100000000004</v>
      </c>
      <c r="F35" t="s">
        <v>20</v>
      </c>
      <c r="G35">
        <v>39171.699999999997</v>
      </c>
      <c r="H35">
        <v>4256.25</v>
      </c>
      <c r="L35" t="s">
        <v>20</v>
      </c>
      <c r="M35">
        <v>37166.800000000003</v>
      </c>
      <c r="N35">
        <v>4199.8100000000004</v>
      </c>
      <c r="R35" t="s">
        <v>20</v>
      </c>
      <c r="S35">
        <v>32236.5</v>
      </c>
      <c r="T35">
        <v>3070.95</v>
      </c>
      <c r="X35" t="s">
        <v>20</v>
      </c>
      <c r="Y35">
        <v>36765.699999999997</v>
      </c>
      <c r="Z35">
        <v>3903.09</v>
      </c>
    </row>
    <row r="36" spans="1:26" x14ac:dyDescent="0.25">
      <c r="A36" t="s">
        <v>21</v>
      </c>
      <c r="B36">
        <v>43690.9</v>
      </c>
      <c r="C36">
        <v>5478.77</v>
      </c>
      <c r="F36" t="s">
        <v>21</v>
      </c>
      <c r="G36">
        <v>42785</v>
      </c>
      <c r="H36">
        <v>5503.99</v>
      </c>
      <c r="L36" t="s">
        <v>21</v>
      </c>
      <c r="M36">
        <v>42529</v>
      </c>
      <c r="N36">
        <v>5679.69</v>
      </c>
      <c r="R36" t="s">
        <v>21</v>
      </c>
      <c r="S36">
        <v>32646.5</v>
      </c>
      <c r="T36">
        <v>3920.59</v>
      </c>
      <c r="X36" t="s">
        <v>21</v>
      </c>
      <c r="Y36">
        <v>40028.300000000003</v>
      </c>
      <c r="Z36">
        <v>4933.54</v>
      </c>
    </row>
    <row r="37" spans="1:26" x14ac:dyDescent="0.25">
      <c r="A37" t="s">
        <v>22</v>
      </c>
      <c r="B37">
        <v>56626.1</v>
      </c>
      <c r="C37">
        <v>11138.3</v>
      </c>
      <c r="F37" t="s">
        <v>22</v>
      </c>
      <c r="G37">
        <v>55146.8</v>
      </c>
      <c r="H37">
        <v>10818.1</v>
      </c>
      <c r="L37" t="s">
        <v>22</v>
      </c>
      <c r="M37">
        <v>55892.1</v>
      </c>
      <c r="N37">
        <v>10792.8</v>
      </c>
      <c r="R37" t="s">
        <v>22</v>
      </c>
      <c r="S37">
        <v>39238.9</v>
      </c>
      <c r="T37">
        <v>7038.37</v>
      </c>
      <c r="X37" t="s">
        <v>22</v>
      </c>
      <c r="Y37">
        <v>51325.3</v>
      </c>
      <c r="Z37">
        <v>9270.2199999999993</v>
      </c>
    </row>
    <row r="38" spans="1:26" x14ac:dyDescent="0.25">
      <c r="A38" t="s">
        <v>23</v>
      </c>
      <c r="B38">
        <v>70067.100000000006</v>
      </c>
      <c r="C38">
        <v>12218.7</v>
      </c>
      <c r="F38" t="s">
        <v>23</v>
      </c>
      <c r="G38">
        <v>67753.2</v>
      </c>
      <c r="H38">
        <v>12067.5</v>
      </c>
      <c r="L38" t="s">
        <v>23</v>
      </c>
      <c r="M38">
        <v>68237.399999999994</v>
      </c>
      <c r="N38">
        <v>11877.2</v>
      </c>
      <c r="R38" t="s">
        <v>23</v>
      </c>
      <c r="S38">
        <v>43895.3</v>
      </c>
      <c r="T38">
        <v>6951.16</v>
      </c>
      <c r="X38" t="s">
        <v>23</v>
      </c>
      <c r="Y38">
        <v>61791.4</v>
      </c>
      <c r="Z38">
        <v>10062.4</v>
      </c>
    </row>
    <row r="39" spans="1:26" x14ac:dyDescent="0.25">
      <c r="A39" t="s">
        <v>34</v>
      </c>
      <c r="B39">
        <v>76440.399999999994</v>
      </c>
      <c r="C39">
        <v>10174.4</v>
      </c>
      <c r="F39" t="s">
        <v>34</v>
      </c>
      <c r="G39">
        <v>74258.399999999994</v>
      </c>
      <c r="H39">
        <v>10328.299999999999</v>
      </c>
      <c r="L39" t="s">
        <v>34</v>
      </c>
      <c r="M39">
        <v>74703.8</v>
      </c>
      <c r="N39">
        <v>10414.799999999999</v>
      </c>
      <c r="R39" t="s">
        <v>34</v>
      </c>
      <c r="S39">
        <v>44789.9</v>
      </c>
      <c r="T39">
        <v>5023.74</v>
      </c>
      <c r="X39" t="s">
        <v>34</v>
      </c>
      <c r="Y39">
        <v>66783.899999999994</v>
      </c>
      <c r="Z39">
        <v>8942.75</v>
      </c>
    </row>
    <row r="40" spans="1:26" x14ac:dyDescent="0.25">
      <c r="A40" t="s">
        <v>35</v>
      </c>
      <c r="B40">
        <v>78921.399999999994</v>
      </c>
      <c r="C40">
        <v>8729.2099999999991</v>
      </c>
      <c r="F40" t="s">
        <v>35</v>
      </c>
      <c r="G40">
        <v>76937.8</v>
      </c>
      <c r="H40">
        <v>8939.64</v>
      </c>
      <c r="L40" t="s">
        <v>35</v>
      </c>
      <c r="M40">
        <v>77381.2</v>
      </c>
      <c r="N40">
        <v>9281.18</v>
      </c>
      <c r="R40" t="s">
        <v>35</v>
      </c>
      <c r="S40">
        <v>44614.6</v>
      </c>
      <c r="T40">
        <v>4568.88</v>
      </c>
      <c r="X40" t="s">
        <v>35</v>
      </c>
      <c r="Y40">
        <v>68942.600000000006</v>
      </c>
      <c r="Z40">
        <v>8162.85</v>
      </c>
    </row>
    <row r="41" spans="1:26" x14ac:dyDescent="0.25">
      <c r="A41" t="s">
        <v>36</v>
      </c>
      <c r="B41">
        <v>79756.7</v>
      </c>
      <c r="C41">
        <v>8391.9599999999991</v>
      </c>
      <c r="F41" t="s">
        <v>36</v>
      </c>
      <c r="G41">
        <v>77889.7</v>
      </c>
      <c r="H41">
        <v>8589.86</v>
      </c>
      <c r="L41" t="s">
        <v>36</v>
      </c>
      <c r="M41">
        <v>78327.7</v>
      </c>
      <c r="N41">
        <v>9011.8700000000008</v>
      </c>
      <c r="R41" t="s">
        <v>36</v>
      </c>
      <c r="S41">
        <v>44473.1</v>
      </c>
      <c r="T41">
        <v>4538.91</v>
      </c>
      <c r="X41" t="s">
        <v>36</v>
      </c>
      <c r="Y41">
        <v>69778.8</v>
      </c>
      <c r="Z41">
        <v>7990.76</v>
      </c>
    </row>
    <row r="42" spans="1:26" x14ac:dyDescent="0.25">
      <c r="A42" t="s">
        <v>37</v>
      </c>
      <c r="B42">
        <v>80068.2</v>
      </c>
      <c r="C42">
        <v>8323.82</v>
      </c>
      <c r="F42" t="s">
        <v>37</v>
      </c>
      <c r="G42">
        <v>78256.899999999994</v>
      </c>
      <c r="H42">
        <v>8512.2099999999991</v>
      </c>
      <c r="L42" t="s">
        <v>37</v>
      </c>
      <c r="M42">
        <v>78690.600000000006</v>
      </c>
      <c r="N42">
        <v>8949.6</v>
      </c>
      <c r="R42" t="s">
        <v>37</v>
      </c>
      <c r="S42">
        <v>44431</v>
      </c>
      <c r="T42">
        <v>4535.18</v>
      </c>
      <c r="X42" t="s">
        <v>37</v>
      </c>
      <c r="Y42">
        <v>70101.100000000006</v>
      </c>
      <c r="Z42">
        <v>7959.55</v>
      </c>
    </row>
    <row r="43" spans="1:26" x14ac:dyDescent="0.25">
      <c r="A43" t="s">
        <v>38</v>
      </c>
      <c r="B43">
        <v>80211.100000000006</v>
      </c>
      <c r="C43">
        <v>8304.5400000000009</v>
      </c>
      <c r="F43" t="s">
        <v>38</v>
      </c>
      <c r="G43">
        <v>78424.5</v>
      </c>
      <c r="H43">
        <v>8487.91</v>
      </c>
      <c r="L43" t="s">
        <v>38</v>
      </c>
      <c r="M43">
        <v>78843.600000000006</v>
      </c>
      <c r="N43">
        <v>8927.99</v>
      </c>
      <c r="R43" t="s">
        <v>38</v>
      </c>
      <c r="S43">
        <v>44425.3</v>
      </c>
      <c r="T43">
        <v>4534.97</v>
      </c>
      <c r="X43" t="s">
        <v>38</v>
      </c>
      <c r="Y43">
        <v>70228</v>
      </c>
      <c r="Z43">
        <v>7950.87</v>
      </c>
    </row>
    <row r="44" spans="1:26" x14ac:dyDescent="0.25">
      <c r="A44" t="s">
        <v>39</v>
      </c>
      <c r="B44">
        <v>80256.600000000006</v>
      </c>
      <c r="C44">
        <v>8296.73</v>
      </c>
      <c r="F44" t="s">
        <v>39</v>
      </c>
      <c r="G44">
        <v>78480.100000000006</v>
      </c>
      <c r="H44">
        <v>8477.64</v>
      </c>
      <c r="L44" t="s">
        <v>39</v>
      </c>
      <c r="M44">
        <v>78894.2</v>
      </c>
      <c r="N44">
        <v>8918.84</v>
      </c>
      <c r="R44" t="s">
        <v>39</v>
      </c>
      <c r="S44">
        <v>44425.9</v>
      </c>
      <c r="T44">
        <v>4535.2299999999996</v>
      </c>
      <c r="X44" t="s">
        <v>39</v>
      </c>
      <c r="Y44">
        <v>70277.5</v>
      </c>
      <c r="Z44">
        <v>7946.89</v>
      </c>
    </row>
    <row r="45" spans="1:26" x14ac:dyDescent="0.25">
      <c r="A45" t="s">
        <v>40</v>
      </c>
      <c r="B45">
        <v>80271.7</v>
      </c>
      <c r="C45">
        <v>8293.7099999999991</v>
      </c>
      <c r="F45" t="s">
        <v>40</v>
      </c>
      <c r="G45">
        <v>78499.199999999997</v>
      </c>
      <c r="H45">
        <v>8473.52</v>
      </c>
      <c r="L45" t="s">
        <v>40</v>
      </c>
      <c r="M45">
        <v>78911</v>
      </c>
      <c r="N45">
        <v>8915.1</v>
      </c>
      <c r="R45" t="s">
        <v>40</v>
      </c>
      <c r="S45">
        <v>44426.6</v>
      </c>
      <c r="T45">
        <v>4535.32</v>
      </c>
      <c r="X45" t="s">
        <v>40</v>
      </c>
      <c r="Y45">
        <v>70296.600000000006</v>
      </c>
      <c r="Z45">
        <v>7944.82</v>
      </c>
    </row>
    <row r="46" spans="1:26" x14ac:dyDescent="0.25">
      <c r="A46" t="s">
        <v>41</v>
      </c>
      <c r="B46">
        <v>80276.800000000003</v>
      </c>
      <c r="C46">
        <v>8292.49</v>
      </c>
      <c r="F46" t="s">
        <v>41</v>
      </c>
      <c r="G46">
        <v>78505.899999999994</v>
      </c>
      <c r="H46">
        <v>8471.7999999999993</v>
      </c>
      <c r="L46" t="s">
        <v>41</v>
      </c>
      <c r="M46">
        <v>78916.600000000006</v>
      </c>
      <c r="N46">
        <v>8913.56</v>
      </c>
      <c r="R46" t="s">
        <v>41</v>
      </c>
      <c r="S46">
        <v>44426.8</v>
      </c>
      <c r="T46">
        <v>4535.32</v>
      </c>
      <c r="X46" t="s">
        <v>41</v>
      </c>
      <c r="Y46">
        <v>70303.899999999994</v>
      </c>
      <c r="Z46">
        <v>7943.78</v>
      </c>
    </row>
    <row r="47" spans="1:26" x14ac:dyDescent="0.25">
      <c r="A47" t="s">
        <v>42</v>
      </c>
      <c r="B47">
        <v>80278.600000000006</v>
      </c>
      <c r="C47">
        <v>8292</v>
      </c>
      <c r="F47" t="s">
        <v>42</v>
      </c>
      <c r="G47">
        <v>78508.2</v>
      </c>
      <c r="H47">
        <v>8471.09</v>
      </c>
      <c r="L47" t="s">
        <v>42</v>
      </c>
      <c r="M47">
        <v>78918.5</v>
      </c>
      <c r="N47">
        <v>8912.93</v>
      </c>
      <c r="R47" t="s">
        <v>42</v>
      </c>
      <c r="S47">
        <v>44426.9</v>
      </c>
      <c r="T47">
        <v>4535.3100000000004</v>
      </c>
      <c r="X47" t="s">
        <v>42</v>
      </c>
      <c r="Y47">
        <v>70306.7</v>
      </c>
      <c r="Z47">
        <v>7943.28</v>
      </c>
    </row>
    <row r="48" spans="1:26" x14ac:dyDescent="0.25">
      <c r="A48" t="s">
        <v>43</v>
      </c>
      <c r="B48">
        <v>80279.199999999997</v>
      </c>
      <c r="C48">
        <v>8291.7999999999993</v>
      </c>
      <c r="F48" t="s">
        <v>43</v>
      </c>
      <c r="G48">
        <v>78509.100000000006</v>
      </c>
      <c r="H48">
        <v>8470.7999999999993</v>
      </c>
      <c r="L48" t="s">
        <v>43</v>
      </c>
      <c r="M48">
        <v>78919.199999999997</v>
      </c>
      <c r="N48">
        <v>8912.69</v>
      </c>
      <c r="R48" t="s">
        <v>43</v>
      </c>
      <c r="S48">
        <v>44426.9</v>
      </c>
      <c r="T48">
        <v>4535.3</v>
      </c>
      <c r="X48" t="s">
        <v>43</v>
      </c>
      <c r="Y48">
        <v>70307.7</v>
      </c>
      <c r="Z48">
        <v>7943.05</v>
      </c>
    </row>
    <row r="54" spans="1:33" x14ac:dyDescent="0.25">
      <c r="Y54">
        <v>324851</v>
      </c>
      <c r="AD54">
        <v>324851</v>
      </c>
    </row>
    <row r="55" spans="1:33" x14ac:dyDescent="0.25">
      <c r="Y55" t="s">
        <v>0</v>
      </c>
      <c r="Z55">
        <v>151886</v>
      </c>
      <c r="AA55">
        <v>9444.7099999999991</v>
      </c>
      <c r="AB55">
        <f>Z55/$Y$54</f>
        <v>0.46755589485641108</v>
      </c>
      <c r="AD55" t="s">
        <v>0</v>
      </c>
      <c r="AE55">
        <v>151886</v>
      </c>
      <c r="AF55">
        <v>9444.7099999999991</v>
      </c>
      <c r="AG55">
        <f>AE55/$AD$54</f>
        <v>0.46755589485641108</v>
      </c>
    </row>
    <row r="56" spans="1:33" x14ac:dyDescent="0.25">
      <c r="A56" t="s">
        <v>79</v>
      </c>
      <c r="R56">
        <v>322873</v>
      </c>
      <c r="Y56" t="s">
        <v>1</v>
      </c>
      <c r="Z56">
        <v>182687</v>
      </c>
      <c r="AA56">
        <v>11615.9</v>
      </c>
      <c r="AB56">
        <f t="shared" ref="AB56:AB81" si="5">Z56/$Y$54</f>
        <v>0.562371671935749</v>
      </c>
      <c r="AD56" t="s">
        <v>1</v>
      </c>
      <c r="AE56">
        <v>182687</v>
      </c>
      <c r="AF56">
        <v>11615.9</v>
      </c>
      <c r="AG56">
        <f t="shared" ref="AG56:AG80" si="6">AE56/$AD$54</f>
        <v>0.562371671935749</v>
      </c>
    </row>
    <row r="57" spans="1:33" x14ac:dyDescent="0.25">
      <c r="A57">
        <v>332795</v>
      </c>
      <c r="R57" t="s">
        <v>0</v>
      </c>
      <c r="S57">
        <v>151290</v>
      </c>
      <c r="T57">
        <v>9553.67</v>
      </c>
      <c r="U57">
        <f>S57/$R$56</f>
        <v>0.4685743310837388</v>
      </c>
      <c r="Y57" t="s">
        <v>2</v>
      </c>
      <c r="Z57">
        <v>197147</v>
      </c>
      <c r="AA57">
        <v>13806.7</v>
      </c>
      <c r="AB57">
        <f t="shared" si="5"/>
        <v>0.60688438699588432</v>
      </c>
      <c r="AD57" t="s">
        <v>2</v>
      </c>
      <c r="AE57">
        <v>197147</v>
      </c>
      <c r="AF57">
        <v>13806.7</v>
      </c>
      <c r="AG57">
        <f t="shared" si="6"/>
        <v>0.60688438699588432</v>
      </c>
    </row>
    <row r="58" spans="1:33" x14ac:dyDescent="0.25">
      <c r="A58" t="s">
        <v>0</v>
      </c>
      <c r="B58">
        <v>164818</v>
      </c>
      <c r="C58">
        <v>9132.18</v>
      </c>
      <c r="D58" s="18">
        <f>B58/$A$57</f>
        <v>0.49525383494343367</v>
      </c>
      <c r="R58" t="s">
        <v>1</v>
      </c>
      <c r="S58">
        <v>182120</v>
      </c>
      <c r="T58">
        <v>11771.4</v>
      </c>
      <c r="U58">
        <f t="shared" ref="U58:U70" si="7">S58/$R$56</f>
        <v>0.5640607917044782</v>
      </c>
      <c r="Y58" t="s">
        <v>3</v>
      </c>
      <c r="Z58">
        <v>199624</v>
      </c>
      <c r="AA58">
        <v>15583.5</v>
      </c>
      <c r="AB58">
        <f t="shared" si="5"/>
        <v>0.61450942124235419</v>
      </c>
      <c r="AD58" t="s">
        <v>3</v>
      </c>
      <c r="AE58">
        <v>199624</v>
      </c>
      <c r="AF58">
        <v>15583.5</v>
      </c>
      <c r="AG58">
        <f t="shared" si="6"/>
        <v>0.61450942124235419</v>
      </c>
    </row>
    <row r="59" spans="1:33" x14ac:dyDescent="0.25">
      <c r="A59" t="s">
        <v>1</v>
      </c>
      <c r="B59">
        <v>187997</v>
      </c>
      <c r="C59">
        <v>10908.1</v>
      </c>
      <c r="D59" s="18">
        <f t="shared" ref="D59:D71" si="8">B59/$A$57</f>
        <v>0.56490331885995881</v>
      </c>
      <c r="R59" t="s">
        <v>2</v>
      </c>
      <c r="S59">
        <v>196628</v>
      </c>
      <c r="T59">
        <v>13994.7</v>
      </c>
      <c r="U59">
        <f t="shared" si="7"/>
        <v>0.60899486795117586</v>
      </c>
      <c r="Y59" t="s">
        <v>4</v>
      </c>
      <c r="Z59">
        <v>204481</v>
      </c>
      <c r="AA59">
        <v>18018.8</v>
      </c>
      <c r="AB59">
        <f t="shared" si="5"/>
        <v>0.62946089130093485</v>
      </c>
      <c r="AD59" t="s">
        <v>4</v>
      </c>
      <c r="AE59">
        <v>204481</v>
      </c>
      <c r="AF59">
        <v>18018.8</v>
      </c>
      <c r="AG59">
        <f t="shared" si="6"/>
        <v>0.62946089130093485</v>
      </c>
    </row>
    <row r="60" spans="1:33" x14ac:dyDescent="0.25">
      <c r="A60" t="s">
        <v>2</v>
      </c>
      <c r="B60">
        <v>201311</v>
      </c>
      <c r="C60">
        <v>12851.4</v>
      </c>
      <c r="D60" s="18">
        <f t="shared" si="8"/>
        <v>0.60490992953620093</v>
      </c>
      <c r="R60" t="s">
        <v>3</v>
      </c>
      <c r="S60">
        <v>199177</v>
      </c>
      <c r="T60">
        <v>15779.1</v>
      </c>
      <c r="U60">
        <f t="shared" si="7"/>
        <v>0.61688961294378908</v>
      </c>
      <c r="Y60" t="s">
        <v>5</v>
      </c>
      <c r="Z60">
        <v>171967</v>
      </c>
      <c r="AA60">
        <v>15900.7</v>
      </c>
      <c r="AB60">
        <f t="shared" si="5"/>
        <v>0.52937192743750217</v>
      </c>
      <c r="AD60" t="s">
        <v>5</v>
      </c>
      <c r="AE60">
        <v>171967</v>
      </c>
      <c r="AF60">
        <v>15900.7</v>
      </c>
      <c r="AG60">
        <f t="shared" si="6"/>
        <v>0.52937192743750217</v>
      </c>
    </row>
    <row r="61" spans="1:33" x14ac:dyDescent="0.25">
      <c r="A61" t="s">
        <v>3</v>
      </c>
      <c r="B61">
        <v>209601</v>
      </c>
      <c r="C61">
        <v>14771.6</v>
      </c>
      <c r="D61" s="18">
        <f t="shared" si="8"/>
        <v>0.62982015955768567</v>
      </c>
      <c r="R61" t="s">
        <v>4</v>
      </c>
      <c r="S61">
        <v>204208</v>
      </c>
      <c r="T61">
        <v>18217.3</v>
      </c>
      <c r="U61">
        <f t="shared" si="7"/>
        <v>0.63247159099707939</v>
      </c>
      <c r="Y61" t="s">
        <v>6</v>
      </c>
      <c r="Z61">
        <v>162064</v>
      </c>
      <c r="AA61">
        <v>14015.5</v>
      </c>
      <c r="AB61">
        <f t="shared" si="5"/>
        <v>0.49888718212349664</v>
      </c>
      <c r="AD61" t="s">
        <v>6</v>
      </c>
      <c r="AE61">
        <v>162064</v>
      </c>
      <c r="AF61">
        <v>14015.5</v>
      </c>
      <c r="AG61">
        <f t="shared" si="6"/>
        <v>0.49888718212349664</v>
      </c>
    </row>
    <row r="62" spans="1:33" x14ac:dyDescent="0.25">
      <c r="A62" t="s">
        <v>4</v>
      </c>
      <c r="B62">
        <v>216667</v>
      </c>
      <c r="C62">
        <v>17150</v>
      </c>
      <c r="D62" s="18">
        <f t="shared" si="8"/>
        <v>0.65105244970627563</v>
      </c>
      <c r="R62" t="s">
        <v>5</v>
      </c>
      <c r="S62">
        <v>171541</v>
      </c>
      <c r="T62">
        <v>16048</v>
      </c>
      <c r="U62">
        <f t="shared" si="7"/>
        <v>0.53129558680967437</v>
      </c>
      <c r="Y62" t="s">
        <v>7</v>
      </c>
      <c r="Z62">
        <v>110250</v>
      </c>
      <c r="AA62">
        <v>8170.17</v>
      </c>
      <c r="AB62">
        <f t="shared" si="5"/>
        <v>0.3393863648257201</v>
      </c>
      <c r="AD62" t="s">
        <v>7</v>
      </c>
      <c r="AE62">
        <v>110250</v>
      </c>
      <c r="AF62">
        <v>8170.17</v>
      </c>
      <c r="AG62">
        <f t="shared" si="6"/>
        <v>0.3393863648257201</v>
      </c>
    </row>
    <row r="63" spans="1:33" x14ac:dyDescent="0.25">
      <c r="A63" t="s">
        <v>5</v>
      </c>
      <c r="B63">
        <v>184974</v>
      </c>
      <c r="C63">
        <v>15248.8</v>
      </c>
      <c r="D63" s="18">
        <f t="shared" si="8"/>
        <v>0.55581964873270329</v>
      </c>
      <c r="R63" t="s">
        <v>6</v>
      </c>
      <c r="S63">
        <v>161249</v>
      </c>
      <c r="T63">
        <v>14124.6</v>
      </c>
      <c r="U63">
        <f t="shared" si="7"/>
        <v>0.49941927630988037</v>
      </c>
      <c r="Y63" t="s">
        <v>8</v>
      </c>
      <c r="Z63">
        <v>96748.9</v>
      </c>
      <c r="AA63">
        <v>8386.0400000000009</v>
      </c>
      <c r="AB63">
        <f t="shared" si="5"/>
        <v>0.2978254645976155</v>
      </c>
      <c r="AD63" t="s">
        <v>8</v>
      </c>
      <c r="AE63">
        <v>96748.9</v>
      </c>
      <c r="AF63">
        <v>8386.0400000000009</v>
      </c>
      <c r="AG63">
        <f t="shared" si="6"/>
        <v>0.2978254645976155</v>
      </c>
    </row>
    <row r="64" spans="1:33" x14ac:dyDescent="0.25">
      <c r="A64" t="s">
        <v>6</v>
      </c>
      <c r="B64">
        <v>165160</v>
      </c>
      <c r="C64">
        <v>12888.2</v>
      </c>
      <c r="D64" s="18">
        <f t="shared" si="8"/>
        <v>0.49628149461380128</v>
      </c>
      <c r="R64" t="s">
        <v>7</v>
      </c>
      <c r="S64">
        <v>108882</v>
      </c>
      <c r="T64">
        <v>8200.85</v>
      </c>
      <c r="U64">
        <f t="shared" si="7"/>
        <v>0.33722856974723808</v>
      </c>
      <c r="Y64" t="s">
        <v>9</v>
      </c>
      <c r="Z64">
        <v>93876</v>
      </c>
      <c r="AA64">
        <v>7861.37</v>
      </c>
      <c r="AB64">
        <f t="shared" si="5"/>
        <v>0.28898171777214787</v>
      </c>
      <c r="AD64" t="s">
        <v>9</v>
      </c>
      <c r="AE64">
        <v>93876</v>
      </c>
      <c r="AF64">
        <v>7861.37</v>
      </c>
      <c r="AG64">
        <f t="shared" si="6"/>
        <v>0.28898171777214787</v>
      </c>
    </row>
    <row r="65" spans="1:33" x14ac:dyDescent="0.25">
      <c r="A65" t="s">
        <v>7</v>
      </c>
      <c r="B65">
        <v>110960</v>
      </c>
      <c r="C65">
        <v>7572.03</v>
      </c>
      <c r="D65" s="18">
        <f t="shared" si="8"/>
        <v>0.33341847083039106</v>
      </c>
      <c r="R65" t="s">
        <v>8</v>
      </c>
      <c r="S65">
        <v>95133.1</v>
      </c>
      <c r="T65">
        <v>8425.17</v>
      </c>
      <c r="U65">
        <f t="shared" si="7"/>
        <v>0.29464557271744618</v>
      </c>
      <c r="Y65" t="s">
        <v>10</v>
      </c>
      <c r="Z65">
        <v>68011.399999999994</v>
      </c>
      <c r="AA65">
        <v>5646.81</v>
      </c>
      <c r="AB65">
        <f t="shared" si="5"/>
        <v>0.20936183050075263</v>
      </c>
      <c r="AD65" t="s">
        <v>10</v>
      </c>
      <c r="AE65">
        <v>68011.399999999994</v>
      </c>
      <c r="AF65">
        <v>5646.81</v>
      </c>
      <c r="AG65">
        <f t="shared" si="6"/>
        <v>0.20936183050075263</v>
      </c>
    </row>
    <row r="66" spans="1:33" x14ac:dyDescent="0.25">
      <c r="A66" t="s">
        <v>8</v>
      </c>
      <c r="B66">
        <v>97231.6</v>
      </c>
      <c r="C66">
        <v>7732.78</v>
      </c>
      <c r="D66" s="18">
        <f t="shared" si="8"/>
        <v>0.29216664913835849</v>
      </c>
      <c r="R66" t="s">
        <v>9</v>
      </c>
      <c r="S66">
        <v>92052.4</v>
      </c>
      <c r="T66">
        <v>7900.73</v>
      </c>
      <c r="U66">
        <f t="shared" si="7"/>
        <v>0.28510405019930435</v>
      </c>
      <c r="Y66" t="s">
        <v>11</v>
      </c>
      <c r="Z66">
        <v>76038.100000000006</v>
      </c>
      <c r="AA66">
        <v>5964.78</v>
      </c>
      <c r="AB66">
        <f t="shared" si="5"/>
        <v>0.2340706970272525</v>
      </c>
      <c r="AD66" t="s">
        <v>11</v>
      </c>
      <c r="AE66">
        <v>76038.100000000006</v>
      </c>
      <c r="AF66">
        <v>5964.78</v>
      </c>
      <c r="AG66">
        <f t="shared" si="6"/>
        <v>0.2340706970272525</v>
      </c>
    </row>
    <row r="67" spans="1:33" x14ac:dyDescent="0.25">
      <c r="A67" t="s">
        <v>9</v>
      </c>
      <c r="B67">
        <v>93235.8</v>
      </c>
      <c r="C67">
        <v>7199.27</v>
      </c>
      <c r="D67" s="18">
        <f t="shared" si="8"/>
        <v>0.28015985817094607</v>
      </c>
      <c r="R67" t="s">
        <v>10</v>
      </c>
      <c r="S67">
        <v>66106.399999999994</v>
      </c>
      <c r="T67">
        <v>5648.05</v>
      </c>
      <c r="U67">
        <f t="shared" si="7"/>
        <v>0.20474428025880143</v>
      </c>
      <c r="Y67" t="s">
        <v>12</v>
      </c>
      <c r="Z67">
        <v>79746.399999999994</v>
      </c>
      <c r="AA67">
        <v>7301.1</v>
      </c>
      <c r="AB67">
        <f t="shared" si="5"/>
        <v>0.24548608438945854</v>
      </c>
      <c r="AD67" t="s">
        <v>12</v>
      </c>
      <c r="AE67">
        <v>79746.399999999994</v>
      </c>
      <c r="AF67">
        <v>7301.1</v>
      </c>
      <c r="AG67">
        <f t="shared" si="6"/>
        <v>0.24548608438945854</v>
      </c>
    </row>
    <row r="68" spans="1:33" x14ac:dyDescent="0.25">
      <c r="A68" t="s">
        <v>10</v>
      </c>
      <c r="B68">
        <v>66144.600000000006</v>
      </c>
      <c r="C68">
        <v>5242.55</v>
      </c>
      <c r="D68" s="18">
        <f t="shared" si="8"/>
        <v>0.19875478898420951</v>
      </c>
      <c r="R68" t="s">
        <v>11</v>
      </c>
      <c r="S68">
        <v>73752</v>
      </c>
      <c r="T68">
        <v>5986.63</v>
      </c>
      <c r="U68">
        <f t="shared" si="7"/>
        <v>0.22842417916642146</v>
      </c>
      <c r="Y68" t="s">
        <v>13</v>
      </c>
      <c r="Z68">
        <v>75061.2</v>
      </c>
      <c r="AA68">
        <v>5736.1</v>
      </c>
      <c r="AB68">
        <f t="shared" si="5"/>
        <v>0.23106347217647474</v>
      </c>
      <c r="AD68" t="s">
        <v>13</v>
      </c>
      <c r="AE68">
        <v>73954.2</v>
      </c>
      <c r="AF68">
        <v>5668.26</v>
      </c>
      <c r="AG68">
        <f t="shared" si="6"/>
        <v>0.22765575602353078</v>
      </c>
    </row>
    <row r="69" spans="1:33" x14ac:dyDescent="0.25">
      <c r="A69" t="s">
        <v>11</v>
      </c>
      <c r="B69">
        <v>77086.5</v>
      </c>
      <c r="C69">
        <v>5826.21</v>
      </c>
      <c r="D69" s="18">
        <f t="shared" si="8"/>
        <v>0.2316335882450157</v>
      </c>
      <c r="R69" t="s">
        <v>12</v>
      </c>
      <c r="S69">
        <v>81955.600000000006</v>
      </c>
      <c r="T69">
        <v>7320.72</v>
      </c>
      <c r="U69">
        <f t="shared" si="7"/>
        <v>0.25383231177583759</v>
      </c>
      <c r="Y69" t="s">
        <v>85</v>
      </c>
      <c r="Z69">
        <v>77679.399999999994</v>
      </c>
      <c r="AA69">
        <v>7224.56</v>
      </c>
      <c r="AB69">
        <f t="shared" si="5"/>
        <v>0.23912316723667157</v>
      </c>
      <c r="AD69" t="s">
        <v>85</v>
      </c>
      <c r="AE69">
        <v>76525.100000000006</v>
      </c>
      <c r="AF69">
        <v>7261.61</v>
      </c>
      <c r="AG69">
        <f t="shared" si="6"/>
        <v>0.23556984586779786</v>
      </c>
    </row>
    <row r="70" spans="1:33" x14ac:dyDescent="0.25">
      <c r="A70" t="s">
        <v>12</v>
      </c>
      <c r="B70">
        <v>82759.8</v>
      </c>
      <c r="C70">
        <v>7243.7</v>
      </c>
      <c r="D70" s="18">
        <f t="shared" si="8"/>
        <v>0.24868101984705299</v>
      </c>
      <c r="R70" t="s">
        <v>13</v>
      </c>
      <c r="S70">
        <v>77598.5</v>
      </c>
      <c r="T70">
        <v>5986.17</v>
      </c>
      <c r="U70">
        <f t="shared" si="7"/>
        <v>0.2403375320946626</v>
      </c>
      <c r="Y70" t="s">
        <v>86</v>
      </c>
      <c r="Z70">
        <v>100586</v>
      </c>
      <c r="AA70">
        <v>16988.400000000001</v>
      </c>
      <c r="AB70">
        <f t="shared" si="5"/>
        <v>0.30963734142730054</v>
      </c>
      <c r="AD70" t="s">
        <v>86</v>
      </c>
      <c r="AE70">
        <v>100677</v>
      </c>
      <c r="AF70">
        <v>17403.599999999999</v>
      </c>
      <c r="AG70">
        <f t="shared" si="6"/>
        <v>0.30991746985541063</v>
      </c>
    </row>
    <row r="71" spans="1:33" x14ac:dyDescent="0.25">
      <c r="A71" t="s">
        <v>13</v>
      </c>
      <c r="B71">
        <v>72587.899999999994</v>
      </c>
      <c r="C71">
        <v>5424.78</v>
      </c>
      <c r="D71" s="18">
        <f t="shared" si="8"/>
        <v>0.21811595727099264</v>
      </c>
      <c r="Y71" t="s">
        <v>87</v>
      </c>
      <c r="Z71">
        <v>122486</v>
      </c>
      <c r="AA71">
        <v>25804.400000000001</v>
      </c>
      <c r="AB71">
        <f t="shared" si="5"/>
        <v>0.37705286423621909</v>
      </c>
      <c r="AD71" t="s">
        <v>87</v>
      </c>
      <c r="AE71">
        <v>123689</v>
      </c>
      <c r="AF71">
        <v>26153.5</v>
      </c>
      <c r="AG71">
        <f t="shared" si="6"/>
        <v>0.38075610048914732</v>
      </c>
    </row>
    <row r="72" spans="1:33" x14ac:dyDescent="0.25">
      <c r="Y72" t="s">
        <v>88</v>
      </c>
      <c r="Z72">
        <v>130322</v>
      </c>
      <c r="AA72">
        <v>34904.699999999997</v>
      </c>
      <c r="AB72">
        <f t="shared" si="5"/>
        <v>0.40117469239743758</v>
      </c>
      <c r="AD72" t="s">
        <v>88</v>
      </c>
      <c r="AE72">
        <v>131428</v>
      </c>
      <c r="AF72">
        <v>35087.5</v>
      </c>
      <c r="AG72">
        <f t="shared" si="6"/>
        <v>0.40457933021600673</v>
      </c>
    </row>
    <row r="73" spans="1:33" x14ac:dyDescent="0.25">
      <c r="Y73" t="s">
        <v>89</v>
      </c>
      <c r="Z73">
        <v>130672</v>
      </c>
      <c r="AA73">
        <v>40931.5</v>
      </c>
      <c r="AB73">
        <f t="shared" si="5"/>
        <v>0.40225210942863038</v>
      </c>
      <c r="AD73" t="s">
        <v>89</v>
      </c>
      <c r="AE73">
        <v>132036</v>
      </c>
      <c r="AF73">
        <v>41042.400000000001</v>
      </c>
      <c r="AG73">
        <f t="shared" si="6"/>
        <v>0.40645095751590732</v>
      </c>
    </row>
    <row r="74" spans="1:33" x14ac:dyDescent="0.25">
      <c r="Y74" t="s">
        <v>90</v>
      </c>
      <c r="Z74">
        <v>130102</v>
      </c>
      <c r="AA74">
        <v>43518.8</v>
      </c>
      <c r="AB74">
        <f t="shared" si="5"/>
        <v>0.40049745883497356</v>
      </c>
      <c r="AD74" t="s">
        <v>90</v>
      </c>
      <c r="AE74">
        <v>131757</v>
      </c>
      <c r="AF74">
        <v>43450.400000000001</v>
      </c>
      <c r="AG74">
        <f t="shared" si="6"/>
        <v>0.40559210222532793</v>
      </c>
    </row>
    <row r="75" spans="1:33" x14ac:dyDescent="0.25">
      <c r="Y75" t="s">
        <v>91</v>
      </c>
      <c r="Z75">
        <v>129701</v>
      </c>
      <c r="AA75">
        <v>44641.1</v>
      </c>
      <c r="AB75">
        <f t="shared" si="5"/>
        <v>0.39926304675066415</v>
      </c>
      <c r="AD75" t="s">
        <v>91</v>
      </c>
      <c r="AE75">
        <v>131553</v>
      </c>
      <c r="AF75">
        <v>44436.6</v>
      </c>
      <c r="AG75">
        <f t="shared" si="6"/>
        <v>0.40496412201286131</v>
      </c>
    </row>
    <row r="76" spans="1:33" x14ac:dyDescent="0.25">
      <c r="Y76" t="s">
        <v>92</v>
      </c>
      <c r="Z76">
        <v>129596</v>
      </c>
      <c r="AA76">
        <v>45167.9</v>
      </c>
      <c r="AB76">
        <f t="shared" si="5"/>
        <v>0.39893982164130631</v>
      </c>
      <c r="AD76" t="s">
        <v>92</v>
      </c>
      <c r="AE76">
        <v>131471</v>
      </c>
      <c r="AF76">
        <v>44862.1</v>
      </c>
      <c r="AG76">
        <f t="shared" si="6"/>
        <v>0.4047116985941247</v>
      </c>
    </row>
    <row r="77" spans="1:33" x14ac:dyDescent="0.25">
      <c r="Y77" t="s">
        <v>80</v>
      </c>
      <c r="Z77">
        <v>129600</v>
      </c>
      <c r="AA77">
        <v>45426.400000000001</v>
      </c>
      <c r="AB77">
        <f t="shared" si="5"/>
        <v>0.39895213497880566</v>
      </c>
      <c r="AD77" t="s">
        <v>80</v>
      </c>
      <c r="AE77">
        <v>131442</v>
      </c>
      <c r="AF77">
        <v>45050.6</v>
      </c>
      <c r="AG77">
        <f t="shared" si="6"/>
        <v>0.40462242689725442</v>
      </c>
    </row>
    <row r="78" spans="1:33" x14ac:dyDescent="0.25">
      <c r="Y78" t="s">
        <v>81</v>
      </c>
      <c r="Z78">
        <v>129610</v>
      </c>
      <c r="AA78">
        <v>45551.5</v>
      </c>
      <c r="AB78">
        <f t="shared" si="5"/>
        <v>0.39898291832255406</v>
      </c>
      <c r="AD78" t="s">
        <v>81</v>
      </c>
      <c r="AE78">
        <v>131433</v>
      </c>
      <c r="AF78">
        <v>45134.6</v>
      </c>
      <c r="AG78">
        <f t="shared" si="6"/>
        <v>0.40459472188788093</v>
      </c>
    </row>
    <row r="79" spans="1:33" x14ac:dyDescent="0.25">
      <c r="Y79" t="s">
        <v>82</v>
      </c>
      <c r="Z79">
        <v>129613</v>
      </c>
      <c r="AA79">
        <v>45611.199999999997</v>
      </c>
      <c r="AB79">
        <f t="shared" si="5"/>
        <v>0.39899215332567856</v>
      </c>
      <c r="AD79" t="s">
        <v>82</v>
      </c>
      <c r="AE79">
        <v>131430</v>
      </c>
      <c r="AF79">
        <v>45172.1</v>
      </c>
      <c r="AG79">
        <f t="shared" si="6"/>
        <v>0.40458548688475637</v>
      </c>
    </row>
    <row r="80" spans="1:33" x14ac:dyDescent="0.25">
      <c r="Y80" t="s">
        <v>83</v>
      </c>
      <c r="Z80">
        <v>129613</v>
      </c>
      <c r="AA80">
        <v>45639.4</v>
      </c>
      <c r="AB80">
        <f t="shared" si="5"/>
        <v>0.39899215332567856</v>
      </c>
      <c r="AD80" t="s">
        <v>83</v>
      </c>
      <c r="AE80">
        <v>131429</v>
      </c>
      <c r="AF80">
        <v>45188.800000000003</v>
      </c>
      <c r="AG80">
        <f t="shared" si="6"/>
        <v>0.40458240855038158</v>
      </c>
    </row>
    <row r="81" spans="25:28" x14ac:dyDescent="0.25">
      <c r="Y81" t="s">
        <v>84</v>
      </c>
      <c r="Z81">
        <v>129613</v>
      </c>
      <c r="AA81">
        <v>45652.7</v>
      </c>
      <c r="AB81">
        <f t="shared" si="5"/>
        <v>0.39899215332567856</v>
      </c>
    </row>
  </sheetData>
  <conditionalFormatting sqref="D3:D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 O3:O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 I3:I16 O3:O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 I3:I16 O3:O16 U3:U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 I3:I16 O3:O16 U3:U16 AA3:AA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36" sqref="O36"/>
    </sheetView>
  </sheetViews>
  <sheetFormatPr defaultRowHeight="15" x14ac:dyDescent="0.25"/>
  <cols>
    <col min="12" max="12" width="10" bestFit="1" customWidth="1"/>
  </cols>
  <sheetData>
    <row r="1" spans="1:7" ht="26.25" thickBot="1" x14ac:dyDescent="0.3">
      <c r="A1" s="28" t="s">
        <v>103</v>
      </c>
      <c r="B1" s="28" t="s">
        <v>104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109</v>
      </c>
    </row>
    <row r="2" spans="1:7" ht="16.5" thickTop="1" thickBot="1" x14ac:dyDescent="0.3">
      <c r="A2" s="29">
        <v>0.1</v>
      </c>
      <c r="B2" s="30">
        <v>2.99E-3</v>
      </c>
      <c r="C2" s="31" t="s">
        <v>110</v>
      </c>
      <c r="D2" s="32" t="s">
        <v>111</v>
      </c>
      <c r="E2" s="30">
        <v>-2.2000000000000001E-4</v>
      </c>
      <c r="F2" s="33">
        <v>0.99299999999999999</v>
      </c>
      <c r="G2" s="30">
        <v>0.36399999999999999</v>
      </c>
    </row>
    <row r="3" spans="1:7" ht="15.75" thickBot="1" x14ac:dyDescent="0.3">
      <c r="A3" s="34">
        <v>0.25</v>
      </c>
      <c r="B3" s="35">
        <v>7.4739999999999997E-3</v>
      </c>
      <c r="C3" s="36" t="s">
        <v>110</v>
      </c>
      <c r="D3" s="37" t="s">
        <v>111</v>
      </c>
      <c r="E3" s="35">
        <v>-1.31E-3</v>
      </c>
      <c r="F3" s="38">
        <v>0.95599999999999996</v>
      </c>
      <c r="G3" s="35">
        <v>0.35</v>
      </c>
    </row>
    <row r="4" spans="1:7" ht="15.75" thickBot="1" x14ac:dyDescent="0.3">
      <c r="A4" s="34">
        <v>0.5</v>
      </c>
      <c r="B4" s="39">
        <v>1.4949E-2</v>
      </c>
      <c r="C4" s="40" t="s">
        <v>110</v>
      </c>
      <c r="D4" s="41" t="s">
        <v>111</v>
      </c>
      <c r="E4" s="39">
        <v>-4.64E-3</v>
      </c>
      <c r="F4" s="42">
        <v>0.84499999999999997</v>
      </c>
      <c r="G4" s="39">
        <v>0.309</v>
      </c>
    </row>
    <row r="5" spans="1:7" ht="15.75" thickBot="1" x14ac:dyDescent="0.3">
      <c r="A5" s="34">
        <v>1</v>
      </c>
      <c r="B5" s="35">
        <v>2.9898000000000001E-2</v>
      </c>
      <c r="C5" s="36" t="s">
        <v>110</v>
      </c>
      <c r="D5" s="37" t="s">
        <v>111</v>
      </c>
      <c r="E5" s="35">
        <v>-1.264E-2</v>
      </c>
      <c r="F5" s="38">
        <v>0.57699999999999996</v>
      </c>
      <c r="G5" s="35">
        <v>0.21099999999999999</v>
      </c>
    </row>
    <row r="6" spans="1:7" ht="16.5" thickBot="1" x14ac:dyDescent="0.3">
      <c r="A6" s="34">
        <v>0.1</v>
      </c>
      <c r="B6" s="39">
        <v>4.7629999999999999E-3</v>
      </c>
      <c r="C6" s="40" t="s">
        <v>112</v>
      </c>
      <c r="D6" s="41" t="s">
        <v>113</v>
      </c>
      <c r="E6" s="39">
        <v>2.2300000000000002E-3</v>
      </c>
      <c r="F6" s="42">
        <v>0.95299999999999996</v>
      </c>
      <c r="G6" s="39">
        <v>2.3010000000000002</v>
      </c>
    </row>
    <row r="7" spans="1:7" ht="16.5" thickBot="1" x14ac:dyDescent="0.3">
      <c r="A7" s="34">
        <v>0.25</v>
      </c>
      <c r="B7" s="35">
        <v>1.1908999999999999E-2</v>
      </c>
      <c r="C7" s="36" t="s">
        <v>112</v>
      </c>
      <c r="D7" s="37" t="s">
        <v>113</v>
      </c>
      <c r="E7" s="35">
        <v>1.1098E-2</v>
      </c>
      <c r="F7" s="38">
        <v>0.76700000000000002</v>
      </c>
      <c r="G7" s="35">
        <v>1.843</v>
      </c>
    </row>
    <row r="8" spans="1:7" ht="16.5" thickBot="1" x14ac:dyDescent="0.3">
      <c r="A8" s="34">
        <v>0.5</v>
      </c>
      <c r="B8" s="39">
        <v>2.3817000000000001E-2</v>
      </c>
      <c r="C8" s="40" t="s">
        <v>112</v>
      </c>
      <c r="D8" s="41" t="s">
        <v>113</v>
      </c>
      <c r="E8" s="39">
        <v>2.5918E-2</v>
      </c>
      <c r="F8" s="42">
        <v>0.45600000000000002</v>
      </c>
      <c r="G8" s="39">
        <v>1.0840000000000001</v>
      </c>
    </row>
    <row r="9" spans="1:7" ht="16.5" thickBot="1" x14ac:dyDescent="0.3">
      <c r="A9" s="34">
        <v>1</v>
      </c>
      <c r="B9" s="35">
        <v>4.7634999999999997E-2</v>
      </c>
      <c r="C9" s="36" t="s">
        <v>112</v>
      </c>
      <c r="D9" s="37" t="s">
        <v>113</v>
      </c>
      <c r="E9" s="35">
        <v>3.9279000000000001E-2</v>
      </c>
      <c r="F9" s="38">
        <v>0.17499999999999999</v>
      </c>
      <c r="G9" s="35">
        <v>0.41199999999999998</v>
      </c>
    </row>
    <row r="10" spans="1:7" ht="16.5" thickBot="1" x14ac:dyDescent="0.3">
      <c r="A10" s="34">
        <v>0.1</v>
      </c>
      <c r="B10" s="39">
        <v>0.18002599999999999</v>
      </c>
      <c r="C10" s="40" t="s">
        <v>114</v>
      </c>
      <c r="D10" s="41" t="s">
        <v>115</v>
      </c>
      <c r="E10" s="39">
        <v>0.75591900000000001</v>
      </c>
      <c r="F10" s="42">
        <v>0.57999999999999996</v>
      </c>
      <c r="G10" s="39">
        <v>21.564</v>
      </c>
    </row>
    <row r="11" spans="1:7" ht="16.5" thickBot="1" x14ac:dyDescent="0.3">
      <c r="A11" s="34">
        <v>0.25</v>
      </c>
      <c r="B11" s="35">
        <v>0.45006499999999999</v>
      </c>
      <c r="C11" s="36" t="s">
        <v>114</v>
      </c>
      <c r="D11" s="37" t="s">
        <v>115</v>
      </c>
      <c r="E11" s="35">
        <v>1.499503</v>
      </c>
      <c r="F11" s="38">
        <v>0.16700000000000001</v>
      </c>
      <c r="G11" s="35">
        <v>6.4340000000000002</v>
      </c>
    </row>
    <row r="12" spans="1:7" ht="16.5" thickBot="1" x14ac:dyDescent="0.3">
      <c r="A12" s="34">
        <v>0.5</v>
      </c>
      <c r="B12" s="39">
        <v>0.90012999999999999</v>
      </c>
      <c r="C12" s="40" t="s">
        <v>114</v>
      </c>
      <c r="D12" s="41" t="s">
        <v>115</v>
      </c>
      <c r="E12" s="39">
        <v>1.7094670000000001</v>
      </c>
      <c r="F12" s="42">
        <v>0.05</v>
      </c>
      <c r="G12" s="39">
        <v>1.899</v>
      </c>
    </row>
    <row r="13" spans="1:7" ht="16.5" thickBot="1" x14ac:dyDescent="0.3">
      <c r="A13" s="34">
        <v>1</v>
      </c>
      <c r="B13" s="35">
        <v>1.80026</v>
      </c>
      <c r="C13" s="36" t="s">
        <v>114</v>
      </c>
      <c r="D13" s="37" t="s">
        <v>115</v>
      </c>
      <c r="E13" s="35">
        <v>1.776392</v>
      </c>
      <c r="F13" s="38">
        <v>1.2999999999999999E-2</v>
      </c>
      <c r="G13" s="35">
        <v>0.49299999999999999</v>
      </c>
    </row>
    <row r="14" spans="1:7" ht="15.75" thickBot="1" x14ac:dyDescent="0.3">
      <c r="A14" s="34">
        <v>0.1</v>
      </c>
      <c r="B14" s="39">
        <v>0.14097599999999999</v>
      </c>
      <c r="C14" s="40" t="s">
        <v>47</v>
      </c>
      <c r="D14" s="41" t="s">
        <v>116</v>
      </c>
      <c r="E14" s="39">
        <v>0.65681400000000001</v>
      </c>
      <c r="F14" s="42">
        <v>0.53400000000000003</v>
      </c>
      <c r="G14" s="39">
        <v>23.445</v>
      </c>
    </row>
    <row r="15" spans="1:7" ht="15.75" thickBot="1" x14ac:dyDescent="0.3">
      <c r="A15" s="34">
        <v>0.25</v>
      </c>
      <c r="B15" s="35">
        <v>0.35243999999999998</v>
      </c>
      <c r="C15" s="36" t="s">
        <v>47</v>
      </c>
      <c r="D15" s="37" t="s">
        <v>116</v>
      </c>
      <c r="E15" s="35">
        <v>1.197071</v>
      </c>
      <c r="F15" s="38">
        <v>0.151</v>
      </c>
      <c r="G15" s="35">
        <v>6.7990000000000004</v>
      </c>
    </row>
    <row r="16" spans="1:7" ht="15.75" thickBot="1" x14ac:dyDescent="0.3">
      <c r="A16" s="34">
        <v>0.5</v>
      </c>
      <c r="B16" s="39">
        <v>0.70487999999999995</v>
      </c>
      <c r="C16" s="40" t="s">
        <v>47</v>
      </c>
      <c r="D16" s="41" t="s">
        <v>116</v>
      </c>
      <c r="E16" s="39">
        <v>1.350543</v>
      </c>
      <c r="F16" s="42">
        <v>4.2000000000000003E-2</v>
      </c>
      <c r="G16" s="39">
        <v>1.9159999999999999</v>
      </c>
    </row>
    <row r="17" spans="1:12" ht="15.75" thickBot="1" x14ac:dyDescent="0.3">
      <c r="A17" s="34">
        <v>1</v>
      </c>
      <c r="B17" s="35">
        <v>1.4097599999999999</v>
      </c>
      <c r="C17" s="36" t="s">
        <v>47</v>
      </c>
      <c r="D17" s="37" t="s">
        <v>116</v>
      </c>
      <c r="E17" s="35">
        <v>1.39453</v>
      </c>
      <c r="F17" s="38">
        <v>1.0999999999999999E-2</v>
      </c>
      <c r="G17" s="35">
        <v>0.495</v>
      </c>
    </row>
    <row r="18" spans="1:12" ht="16.5" thickBot="1" x14ac:dyDescent="0.3">
      <c r="A18" s="34">
        <v>0.1</v>
      </c>
      <c r="B18" s="39">
        <v>7.1599999999999995E-4</v>
      </c>
      <c r="C18" s="40" t="s">
        <v>117</v>
      </c>
      <c r="D18" s="41" t="s">
        <v>118</v>
      </c>
      <c r="E18" s="39">
        <v>-2.9999999999999997E-4</v>
      </c>
      <c r="F18" s="42">
        <v>0.95899999999999996</v>
      </c>
      <c r="G18" s="39">
        <v>2.0459999999999998</v>
      </c>
    </row>
    <row r="19" spans="1:12" ht="16.5" thickBot="1" x14ac:dyDescent="0.3">
      <c r="A19" s="34">
        <v>0.25</v>
      </c>
      <c r="B19" s="35">
        <v>1.7910000000000001E-3</v>
      </c>
      <c r="C19" s="36" t="s">
        <v>117</v>
      </c>
      <c r="D19" s="37" t="s">
        <v>118</v>
      </c>
      <c r="E19" s="35">
        <v>-1.5100000000000001E-3</v>
      </c>
      <c r="F19" s="38">
        <v>0.78800000000000003</v>
      </c>
      <c r="G19" s="35">
        <v>1.679</v>
      </c>
    </row>
    <row r="20" spans="1:12" ht="16.5" thickBot="1" x14ac:dyDescent="0.3">
      <c r="A20" s="34">
        <v>0.5</v>
      </c>
      <c r="B20" s="39">
        <v>3.581E-3</v>
      </c>
      <c r="C20" s="40" t="s">
        <v>117</v>
      </c>
      <c r="D20" s="41" t="s">
        <v>118</v>
      </c>
      <c r="E20" s="39">
        <v>-3.6900000000000001E-3</v>
      </c>
      <c r="F20" s="42">
        <v>0.48499999999999999</v>
      </c>
      <c r="G20" s="39">
        <v>1.026</v>
      </c>
    </row>
    <row r="21" spans="1:12" ht="16.5" thickBot="1" x14ac:dyDescent="0.3">
      <c r="A21" s="34">
        <v>1</v>
      </c>
      <c r="B21" s="35">
        <v>7.1630000000000001E-3</v>
      </c>
      <c r="C21" s="36" t="s">
        <v>117</v>
      </c>
      <c r="D21" s="37" t="s">
        <v>118</v>
      </c>
      <c r="E21" s="35">
        <v>-5.7800000000000004E-3</v>
      </c>
      <c r="F21" s="38">
        <v>0.193</v>
      </c>
      <c r="G21" s="35">
        <v>0.40400000000000003</v>
      </c>
    </row>
    <row r="32" spans="1:12" x14ac:dyDescent="0.25">
      <c r="L32">
        <v>14650</v>
      </c>
    </row>
    <row r="35" spans="12:15" x14ac:dyDescent="0.25">
      <c r="L35">
        <v>134000000</v>
      </c>
      <c r="M35">
        <f>L35/4</f>
        <v>33500000</v>
      </c>
      <c r="N35">
        <f>L32/M35</f>
        <v>4.3731343283582089E-4</v>
      </c>
      <c r="O35">
        <f>N35*100000</f>
        <v>43.731343283582092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E49" sqref="E49"/>
    </sheetView>
  </sheetViews>
  <sheetFormatPr defaultRowHeight="15" x14ac:dyDescent="0.25"/>
  <cols>
    <col min="1" max="1" width="16.7109375" customWidth="1"/>
    <col min="2" max="2" width="12.28515625" customWidth="1"/>
    <col min="3" max="3" width="11.5703125" customWidth="1"/>
    <col min="4" max="5" width="9.28515625" bestFit="1" customWidth="1"/>
    <col min="6" max="6" width="16.140625" customWidth="1"/>
    <col min="7" max="8" width="9.28515625" bestFit="1" customWidth="1"/>
    <col min="12" max="12" width="13" customWidth="1"/>
  </cols>
  <sheetData>
    <row r="1" spans="1:17" x14ac:dyDescent="0.25">
      <c r="A1" s="1" t="s">
        <v>52</v>
      </c>
      <c r="B1" s="1" t="s">
        <v>53</v>
      </c>
      <c r="C1" t="s">
        <v>54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65</v>
      </c>
      <c r="L1" t="s">
        <v>54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</row>
    <row r="2" spans="1:17" x14ac:dyDescent="0.25">
      <c r="A2" t="s">
        <v>64</v>
      </c>
      <c r="B2" s="2">
        <v>1939.1</v>
      </c>
      <c r="C2" s="2">
        <v>409.57600000000002</v>
      </c>
      <c r="D2" s="2">
        <v>448.61</v>
      </c>
      <c r="E2" s="2">
        <v>378.11799999999999</v>
      </c>
      <c r="F2" s="2">
        <v>702.79700000000003</v>
      </c>
      <c r="I2" t="s">
        <v>58</v>
      </c>
      <c r="K2" s="10" t="s">
        <v>58</v>
      </c>
      <c r="L2" s="17">
        <f t="shared" ref="L2:L3" si="0">C2-MIN(C$2:C$4)</f>
        <v>7.6050000000000182</v>
      </c>
      <c r="M2" s="17">
        <f t="shared" ref="M2:M3" si="1">D2-MIN(D$2:D$4)</f>
        <v>6.9390000000000214</v>
      </c>
      <c r="N2" s="17">
        <f t="shared" ref="N2:N3" si="2">E2-MIN(E$2:E$4)</f>
        <v>3.9270000000000209</v>
      </c>
      <c r="O2" s="17">
        <f t="shared" ref="O2:O3" si="3">F2-MIN(F$2:F$4)</f>
        <v>12.177999999999997</v>
      </c>
    </row>
    <row r="3" spans="1:17" x14ac:dyDescent="0.25">
      <c r="A3" t="s">
        <v>64</v>
      </c>
      <c r="B3" s="2">
        <v>1937.28</v>
      </c>
      <c r="C3" s="2">
        <v>409.93799999999999</v>
      </c>
      <c r="D3" s="2">
        <v>448.17200000000003</v>
      </c>
      <c r="E3" s="2">
        <v>377.91899999999998</v>
      </c>
      <c r="F3" s="2">
        <v>701.25</v>
      </c>
      <c r="I3" t="s">
        <v>99</v>
      </c>
      <c r="K3" t="s">
        <v>99</v>
      </c>
      <c r="L3" s="17">
        <f t="shared" si="0"/>
        <v>7.9669999999999845</v>
      </c>
      <c r="M3" s="17">
        <f t="shared" si="1"/>
        <v>6.5010000000000332</v>
      </c>
      <c r="N3" s="17">
        <f t="shared" si="2"/>
        <v>3.7280000000000086</v>
      </c>
      <c r="O3" s="17">
        <f t="shared" si="3"/>
        <v>10.630999999999972</v>
      </c>
    </row>
    <row r="4" spans="1:17" x14ac:dyDescent="0.25">
      <c r="A4" t="s">
        <v>64</v>
      </c>
      <c r="B4" s="2">
        <v>1908.45</v>
      </c>
      <c r="C4" s="2">
        <v>401.971</v>
      </c>
      <c r="D4" s="2">
        <v>441.67099999999999</v>
      </c>
      <c r="E4" s="2">
        <v>374.19099999999997</v>
      </c>
      <c r="F4" s="2">
        <v>690.61900000000003</v>
      </c>
      <c r="I4" t="s">
        <v>100</v>
      </c>
      <c r="K4" t="s">
        <v>100</v>
      </c>
      <c r="L4" s="12">
        <v>0</v>
      </c>
      <c r="M4" s="12">
        <v>0</v>
      </c>
      <c r="N4" s="12">
        <v>0</v>
      </c>
      <c r="O4" s="12">
        <v>0</v>
      </c>
    </row>
    <row r="5" spans="1:17" x14ac:dyDescent="0.25">
      <c r="A5" s="9" t="s">
        <v>55</v>
      </c>
      <c r="B5" s="9">
        <v>2.2493700000000001E-12</v>
      </c>
      <c r="C5" s="9">
        <v>6.7078399999999998E-13</v>
      </c>
      <c r="D5" s="9">
        <v>7.6013499999999997E-13</v>
      </c>
      <c r="E5" s="9">
        <v>8.1845199999999995E-13</v>
      </c>
      <c r="F5" s="10"/>
      <c r="G5" s="10"/>
      <c r="H5" s="10"/>
      <c r="I5" s="10" t="s">
        <v>58</v>
      </c>
      <c r="K5" s="21"/>
      <c r="L5" s="22"/>
      <c r="M5" s="22"/>
      <c r="N5" s="22"/>
      <c r="O5" s="22"/>
    </row>
    <row r="6" spans="1:17" x14ac:dyDescent="0.25">
      <c r="A6" t="s">
        <v>55</v>
      </c>
      <c r="B6" s="1">
        <v>3.3541199999999998E-12</v>
      </c>
      <c r="C6" s="1">
        <v>1.0086999999999999E-12</v>
      </c>
      <c r="D6" s="1">
        <v>1.14484E-12</v>
      </c>
      <c r="E6" s="1">
        <v>1.20059E-12</v>
      </c>
      <c r="I6" t="s">
        <v>99</v>
      </c>
      <c r="K6" s="21"/>
      <c r="L6" s="22"/>
      <c r="M6" s="22"/>
      <c r="N6" s="22"/>
      <c r="O6" s="22"/>
    </row>
    <row r="7" spans="1:17" x14ac:dyDescent="0.25">
      <c r="A7" t="s">
        <v>55</v>
      </c>
      <c r="B7" s="1">
        <v>2.24731E-12</v>
      </c>
      <c r="C7" s="1">
        <v>6.7406699999999996E-13</v>
      </c>
      <c r="D7" s="1">
        <v>7.6535299999999998E-13</v>
      </c>
      <c r="E7" s="1">
        <v>8.0789099999999998E-13</v>
      </c>
      <c r="I7" t="s">
        <v>100</v>
      </c>
      <c r="K7" s="23"/>
      <c r="L7" s="24"/>
      <c r="M7" s="25"/>
      <c r="N7" s="25"/>
      <c r="O7" s="25"/>
    </row>
    <row r="8" spans="1:17" x14ac:dyDescent="0.25">
      <c r="A8" s="10" t="s">
        <v>57</v>
      </c>
      <c r="B8" s="11">
        <v>1631.89</v>
      </c>
      <c r="C8" s="11">
        <v>492.68900000000002</v>
      </c>
      <c r="D8" s="11">
        <v>319.11</v>
      </c>
      <c r="E8" s="11">
        <v>375.572</v>
      </c>
      <c r="F8" s="11">
        <v>205.36600000000001</v>
      </c>
      <c r="G8" s="11">
        <v>239.15100000000001</v>
      </c>
      <c r="H8" s="10"/>
      <c r="I8" s="10" t="s">
        <v>58</v>
      </c>
    </row>
    <row r="9" spans="1:17" x14ac:dyDescent="0.25">
      <c r="A9" t="s">
        <v>57</v>
      </c>
      <c r="B9" s="2">
        <v>1623.05</v>
      </c>
      <c r="C9" s="2">
        <v>487.661</v>
      </c>
      <c r="D9" s="2">
        <v>315.63200000000001</v>
      </c>
      <c r="E9" s="2">
        <v>374.19200000000001</v>
      </c>
      <c r="F9" s="2">
        <v>205.46799999999999</v>
      </c>
      <c r="G9" s="2">
        <v>240.09399999999999</v>
      </c>
      <c r="I9" t="s">
        <v>99</v>
      </c>
    </row>
    <row r="10" spans="1:17" x14ac:dyDescent="0.25">
      <c r="A10" t="s">
        <v>57</v>
      </c>
      <c r="B10" s="2">
        <v>1628.95</v>
      </c>
      <c r="C10" s="2">
        <v>490.73099999999999</v>
      </c>
      <c r="D10" s="2">
        <v>319.19</v>
      </c>
      <c r="E10" s="2">
        <v>379.58499999999998</v>
      </c>
      <c r="F10" s="2">
        <v>201.02500000000001</v>
      </c>
      <c r="G10" s="2">
        <v>238.417</v>
      </c>
      <c r="I10" t="s">
        <v>100</v>
      </c>
      <c r="L10" t="s">
        <v>54</v>
      </c>
      <c r="M10" t="s">
        <v>59</v>
      </c>
      <c r="N10" t="s">
        <v>60</v>
      </c>
      <c r="O10" t="s">
        <v>61</v>
      </c>
      <c r="P10" t="s">
        <v>62</v>
      </c>
    </row>
    <row r="11" spans="1:17" x14ac:dyDescent="0.25">
      <c r="A11" s="9" t="s">
        <v>56</v>
      </c>
      <c r="B11" s="11">
        <v>-15.7011</v>
      </c>
      <c r="C11" s="11"/>
      <c r="D11" s="11"/>
      <c r="E11" s="11"/>
      <c r="F11" s="11">
        <v>-10.8697</v>
      </c>
      <c r="G11" s="11">
        <v>-4.8313600000000001</v>
      </c>
      <c r="H11" s="11"/>
      <c r="I11" s="10" t="s">
        <v>58</v>
      </c>
      <c r="K11" s="10" t="s">
        <v>58</v>
      </c>
      <c r="L11" s="11">
        <f>C8-MIN(C$8:C$10)</f>
        <v>5.02800000000002</v>
      </c>
      <c r="M11" s="16">
        <f t="shared" ref="M11:P13" si="4">D8-MIN(D$8:D$10)</f>
        <v>3.4780000000000086</v>
      </c>
      <c r="N11" s="16">
        <f t="shared" si="4"/>
        <v>1.3799999999999955</v>
      </c>
      <c r="O11" s="11">
        <f t="shared" si="4"/>
        <v>4.3410000000000082</v>
      </c>
      <c r="P11" s="11">
        <f t="shared" si="4"/>
        <v>0.73400000000000887</v>
      </c>
    </row>
    <row r="12" spans="1:17" x14ac:dyDescent="0.25">
      <c r="A12" t="s">
        <v>56</v>
      </c>
      <c r="B12" s="2">
        <v>-16.003299999999999</v>
      </c>
      <c r="C12" s="15"/>
      <c r="D12" s="2"/>
      <c r="E12" s="2"/>
      <c r="F12" s="2">
        <v>-2.0284900000000001</v>
      </c>
      <c r="G12" s="2">
        <v>-13.9748</v>
      </c>
      <c r="H12" s="2"/>
      <c r="I12" t="s">
        <v>99</v>
      </c>
      <c r="K12" s="13" t="s">
        <v>99</v>
      </c>
      <c r="L12" s="12">
        <v>0</v>
      </c>
      <c r="M12" s="12">
        <v>0</v>
      </c>
      <c r="N12" s="12">
        <v>0</v>
      </c>
      <c r="O12" s="11">
        <f t="shared" si="4"/>
        <v>4.4429999999999836</v>
      </c>
      <c r="P12" s="11">
        <f t="shared" si="4"/>
        <v>1.6769999999999925</v>
      </c>
    </row>
    <row r="13" spans="1:17" x14ac:dyDescent="0.25">
      <c r="A13" t="s">
        <v>56</v>
      </c>
      <c r="B13" s="2">
        <v>10.5358</v>
      </c>
      <c r="C13" s="15"/>
      <c r="D13" s="2"/>
      <c r="E13" s="2"/>
      <c r="F13" s="2">
        <v>-1.5845800000000001</v>
      </c>
      <c r="G13" s="2">
        <v>-2.2033999999999998</v>
      </c>
      <c r="H13" s="2">
        <v>14.3238</v>
      </c>
      <c r="I13" t="s">
        <v>100</v>
      </c>
      <c r="K13" s="13" t="s">
        <v>100</v>
      </c>
      <c r="L13" s="11">
        <f t="shared" ref="L13" si="5">C10-MIN(C$8:C$10)</f>
        <v>3.0699999999999932</v>
      </c>
      <c r="M13" s="11">
        <f t="shared" si="4"/>
        <v>3.5579999999999927</v>
      </c>
      <c r="N13" s="11">
        <f t="shared" si="4"/>
        <v>5.3929999999999723</v>
      </c>
      <c r="O13" s="12">
        <v>0</v>
      </c>
      <c r="P13" s="12">
        <v>0</v>
      </c>
      <c r="Q13" s="10"/>
    </row>
    <row r="14" spans="1:17" x14ac:dyDescent="0.25">
      <c r="K14" s="13"/>
      <c r="L14" s="15"/>
      <c r="M14" s="15"/>
      <c r="N14" s="14"/>
      <c r="O14" s="14"/>
      <c r="P14" s="14"/>
      <c r="Q14" s="13"/>
    </row>
    <row r="15" spans="1:17" x14ac:dyDescent="0.25">
      <c r="G15" s="2">
        <f>SUM(C2:F2,C5:E5,C8:G8,F11:G11)+SUM(B25:B30)</f>
        <v>3567.1780826000022</v>
      </c>
      <c r="L15" t="s">
        <v>61</v>
      </c>
      <c r="M15" t="s">
        <v>62</v>
      </c>
      <c r="N15" t="s">
        <v>63</v>
      </c>
      <c r="Q15" s="13"/>
    </row>
    <row r="16" spans="1:17" x14ac:dyDescent="0.25">
      <c r="G16" s="2">
        <f>SUM(C3:F3,C6:E6,C9:G9,F12:G12)+SUM(C25:C30)</f>
        <v>3549.6118499000031</v>
      </c>
      <c r="K16" s="10" t="s">
        <v>58</v>
      </c>
      <c r="L16" s="12">
        <v>0</v>
      </c>
      <c r="M16" s="26">
        <f>G11-MIN(G$11:G$13)</f>
        <v>9.14344</v>
      </c>
      <c r="N16" s="16"/>
      <c r="Q16" s="13"/>
    </row>
    <row r="17" spans="1:17" x14ac:dyDescent="0.25">
      <c r="G17" s="2">
        <f>SUM(C4:F4,C7:E7,C10:G10,F13:G13)+SUM(D25:D30)</f>
        <v>3532.7344286700027</v>
      </c>
      <c r="K17" t="s">
        <v>99</v>
      </c>
      <c r="L17" s="27">
        <f t="shared" ref="L17:L18" si="6">F12-MIN(F$11:F$13)</f>
        <v>8.8412100000000002</v>
      </c>
      <c r="M17" s="12">
        <v>0</v>
      </c>
      <c r="N17" s="14"/>
      <c r="Q17" s="13"/>
    </row>
    <row r="18" spans="1:17" x14ac:dyDescent="0.25">
      <c r="K18" t="s">
        <v>100</v>
      </c>
      <c r="L18" s="27">
        <f t="shared" si="6"/>
        <v>9.2851199999999992</v>
      </c>
      <c r="M18" s="27">
        <f>G13-MIN(G$11:G$13)</f>
        <v>11.7714</v>
      </c>
      <c r="N18" s="12">
        <v>0</v>
      </c>
      <c r="Q18" s="13"/>
    </row>
    <row r="19" spans="1:17" x14ac:dyDescent="0.25">
      <c r="A19" t="s">
        <v>52</v>
      </c>
      <c r="B19" t="s">
        <v>58</v>
      </c>
      <c r="C19" t="s">
        <v>99</v>
      </c>
      <c r="D19" t="s">
        <v>100</v>
      </c>
      <c r="F19" t="s">
        <v>102</v>
      </c>
      <c r="G19" t="s">
        <v>78</v>
      </c>
      <c r="L19" s="2"/>
      <c r="M19" s="2"/>
      <c r="N19" s="17"/>
    </row>
    <row r="20" spans="1:17" x14ac:dyDescent="0.25">
      <c r="A20" t="s">
        <v>68</v>
      </c>
      <c r="B20" s="2">
        <v>3567.18</v>
      </c>
      <c r="C20" s="2">
        <v>3549.61</v>
      </c>
      <c r="D20" s="2">
        <v>3547.06</v>
      </c>
      <c r="F20" s="2">
        <v>3585.04</v>
      </c>
      <c r="G20" s="2">
        <v>3535.24</v>
      </c>
      <c r="L20" s="2" t="s">
        <v>72</v>
      </c>
      <c r="M20" s="2"/>
      <c r="N20" s="2"/>
    </row>
    <row r="21" spans="1:17" x14ac:dyDescent="0.25">
      <c r="A21" t="s">
        <v>69</v>
      </c>
      <c r="B21" s="1">
        <v>2.2493700000000001E-12</v>
      </c>
      <c r="C21" s="1">
        <v>3.3541199999999998E-12</v>
      </c>
      <c r="D21" s="1">
        <v>2.24731E-12</v>
      </c>
      <c r="F21" s="1">
        <v>3.3968699999999998E-12</v>
      </c>
      <c r="G21" s="1">
        <v>5.9452800000000003E-12</v>
      </c>
      <c r="K21" s="10" t="s">
        <v>58</v>
      </c>
      <c r="L21" s="2">
        <f>B25-MIN(B25:D25)+B27-MIN(B27:D27)</f>
        <v>12.376070000000002</v>
      </c>
    </row>
    <row r="22" spans="1:17" x14ac:dyDescent="0.25">
      <c r="A22" t="s">
        <v>70</v>
      </c>
      <c r="B22" s="2">
        <v>-15.7011</v>
      </c>
      <c r="C22" s="2">
        <v>-16.003299999999999</v>
      </c>
      <c r="D22" s="2">
        <v>10.5358</v>
      </c>
      <c r="F22" s="2">
        <v>8.2424099999999996</v>
      </c>
      <c r="G22" s="2">
        <v>-0.63528099999999998</v>
      </c>
      <c r="K22" t="s">
        <v>99</v>
      </c>
      <c r="L22" s="2">
        <f>C25-MIN(B25:D25)+C27-MIN(B27:D27)</f>
        <v>6.8264500000000012</v>
      </c>
    </row>
    <row r="23" spans="1:17" x14ac:dyDescent="0.25">
      <c r="A23" t="s">
        <v>71</v>
      </c>
      <c r="B23" s="2">
        <v>1631.89</v>
      </c>
      <c r="C23" s="2">
        <v>1623.05</v>
      </c>
      <c r="D23" s="2">
        <v>1628.95</v>
      </c>
      <c r="F23" s="2">
        <v>1640.96</v>
      </c>
      <c r="G23" s="2">
        <v>1621.83</v>
      </c>
      <c r="K23" t="s">
        <v>100</v>
      </c>
      <c r="L23" s="2">
        <f>D25-MIN(B25:D25)+D27-MIN(B27:D27)</f>
        <v>0</v>
      </c>
    </row>
    <row r="24" spans="1:17" x14ac:dyDescent="0.25">
      <c r="A24" t="s">
        <v>101</v>
      </c>
      <c r="B24" s="2">
        <v>1939.1</v>
      </c>
      <c r="C24" s="2">
        <v>1937.28</v>
      </c>
      <c r="D24" s="2">
        <v>1908.45</v>
      </c>
      <c r="F24" s="2">
        <v>1934.96</v>
      </c>
      <c r="G24" s="2">
        <v>1907.69</v>
      </c>
    </row>
    <row r="25" spans="1:17" x14ac:dyDescent="0.25">
      <c r="A25" t="s">
        <v>72</v>
      </c>
      <c r="B25" s="2">
        <v>-3.4567199999999998</v>
      </c>
      <c r="C25" s="2">
        <v>-8.5247499999999992</v>
      </c>
      <c r="D25" s="2">
        <v>-12.1228</v>
      </c>
      <c r="F25" s="2">
        <v>-11.761799999999999</v>
      </c>
      <c r="G25" s="2">
        <v>-5.6816899999999997</v>
      </c>
    </row>
    <row r="26" spans="1:17" x14ac:dyDescent="0.25">
      <c r="A26" t="s">
        <v>73</v>
      </c>
      <c r="B26" s="2">
        <v>1.6013500000000001</v>
      </c>
      <c r="C26" s="2">
        <v>1.9429799999999999</v>
      </c>
      <c r="D26" s="2">
        <v>2.7073499999999999</v>
      </c>
      <c r="F26" s="2">
        <v>2.2850100000000002</v>
      </c>
      <c r="G26" s="2">
        <v>2.4703499999999998</v>
      </c>
    </row>
    <row r="27" spans="1:17" x14ac:dyDescent="0.25">
      <c r="A27" t="s">
        <v>74</v>
      </c>
      <c r="B27" s="2">
        <v>5.68438</v>
      </c>
      <c r="C27" s="2">
        <v>5.2027900000000002</v>
      </c>
      <c r="D27" s="2">
        <v>1.9743900000000001</v>
      </c>
      <c r="F27" s="2">
        <v>3.5189599999999999</v>
      </c>
      <c r="G27" s="2">
        <v>2.9625499999999998</v>
      </c>
    </row>
    <row r="28" spans="1:17" x14ac:dyDescent="0.25">
      <c r="A28" t="s">
        <v>75</v>
      </c>
      <c r="B28" s="2">
        <v>1.43971</v>
      </c>
      <c r="C28" s="2">
        <v>6.9575399999999996E-2</v>
      </c>
      <c r="D28" s="2">
        <v>6.1199699999999998E-3</v>
      </c>
      <c r="F28" s="2">
        <v>8.2400100000000004E-2</v>
      </c>
      <c r="G28" s="2">
        <v>6.2814500000000001E-3</v>
      </c>
    </row>
    <row r="29" spans="1:17" x14ac:dyDescent="0.25">
      <c r="A29" t="s">
        <v>76</v>
      </c>
      <c r="B29" s="2">
        <v>1.32126E-2</v>
      </c>
      <c r="C29" s="2">
        <v>1.35345E-2</v>
      </c>
      <c r="D29" s="2">
        <v>1.26587E-2</v>
      </c>
      <c r="F29" s="2">
        <v>1.3724699999999999E-2</v>
      </c>
      <c r="G29" s="2">
        <v>1.34244E-2</v>
      </c>
    </row>
    <row r="30" spans="1:17" x14ac:dyDescent="0.25">
      <c r="A30" t="s">
        <v>77</v>
      </c>
      <c r="B30" s="2">
        <v>6.6082099999999997</v>
      </c>
      <c r="C30" s="2">
        <v>6.5850099999999996</v>
      </c>
      <c r="D30" s="2">
        <v>6.5446900000000001</v>
      </c>
      <c r="F30" s="2">
        <v>6.7366099999999998</v>
      </c>
      <c r="G30" s="2">
        <v>6.5916600000000001</v>
      </c>
    </row>
    <row r="33" spans="1:9" x14ac:dyDescent="0.25">
      <c r="A33" t="s">
        <v>64</v>
      </c>
      <c r="B33" s="2">
        <v>1934.96</v>
      </c>
      <c r="C33" s="2">
        <v>409.65199999999999</v>
      </c>
      <c r="D33" s="2">
        <v>447.57400000000001</v>
      </c>
      <c r="E33" s="2">
        <v>377.62900000000002</v>
      </c>
      <c r="F33" s="2">
        <v>700.10299999999995</v>
      </c>
      <c r="I33" t="s">
        <v>66</v>
      </c>
    </row>
    <row r="34" spans="1:9" x14ac:dyDescent="0.25">
      <c r="A34" t="s">
        <v>64</v>
      </c>
      <c r="B34" s="2">
        <v>1907.69</v>
      </c>
      <c r="C34" s="2">
        <v>402.25799999999998</v>
      </c>
      <c r="D34" s="2">
        <v>441.01</v>
      </c>
      <c r="E34" s="2">
        <v>374.012</v>
      </c>
      <c r="F34" s="2">
        <v>690.41099999999994</v>
      </c>
      <c r="I34" t="s">
        <v>78</v>
      </c>
    </row>
    <row r="35" spans="1:9" x14ac:dyDescent="0.25">
      <c r="A35" t="s">
        <v>57</v>
      </c>
      <c r="B35" s="2">
        <v>1640.96</v>
      </c>
      <c r="C35" s="2">
        <v>489.67200000000003</v>
      </c>
      <c r="D35" s="2">
        <v>319.59199999999998</v>
      </c>
      <c r="E35" s="2">
        <v>376.815</v>
      </c>
      <c r="F35" s="2">
        <v>215.709</v>
      </c>
      <c r="G35" s="2">
        <v>239.17500000000001</v>
      </c>
      <c r="I35" t="s">
        <v>66</v>
      </c>
    </row>
    <row r="36" spans="1:9" x14ac:dyDescent="0.25">
      <c r="A36" t="s">
        <v>57</v>
      </c>
      <c r="B36" s="2">
        <v>1621.83</v>
      </c>
      <c r="C36" s="2">
        <v>491.20100000000002</v>
      </c>
      <c r="D36" s="2">
        <v>317.97699999999998</v>
      </c>
      <c r="E36" s="2">
        <v>373.39600000000002</v>
      </c>
      <c r="F36" s="2">
        <v>200.96100000000001</v>
      </c>
      <c r="G36" s="2">
        <v>238.291</v>
      </c>
      <c r="I36" t="s">
        <v>78</v>
      </c>
    </row>
    <row r="37" spans="1:9" x14ac:dyDescent="0.25">
      <c r="A37" t="s">
        <v>56</v>
      </c>
      <c r="B37" s="2">
        <v>-0.63528099999999998</v>
      </c>
      <c r="C37" s="11"/>
      <c r="D37" s="2"/>
      <c r="E37" s="2"/>
      <c r="F37" s="2">
        <v>-3.24973</v>
      </c>
      <c r="G37" s="2">
        <v>-12.1912</v>
      </c>
      <c r="H37" s="2">
        <v>14.8057</v>
      </c>
      <c r="I37" t="s">
        <v>78</v>
      </c>
    </row>
    <row r="38" spans="1:9" x14ac:dyDescent="0.25">
      <c r="A38" t="s">
        <v>56</v>
      </c>
      <c r="B38" s="2">
        <v>8.2424099999999996</v>
      </c>
      <c r="C38" s="11"/>
      <c r="D38" s="2"/>
      <c r="E38" s="2"/>
      <c r="F38" s="2">
        <v>5.2048500000000004</v>
      </c>
      <c r="G38" s="2">
        <v>-11.6378</v>
      </c>
      <c r="H38" s="2">
        <v>14.6754</v>
      </c>
      <c r="I38" t="s">
        <v>66</v>
      </c>
    </row>
    <row r="39" spans="1:9" x14ac:dyDescent="0.25">
      <c r="A39" t="s">
        <v>55</v>
      </c>
      <c r="B39" s="1">
        <v>3.3968699999999998E-12</v>
      </c>
      <c r="C39" s="1">
        <v>1.0182200000000001E-12</v>
      </c>
      <c r="D39" s="1">
        <v>1.15777E-12</v>
      </c>
      <c r="E39" s="1">
        <v>1.2208799999999999E-12</v>
      </c>
      <c r="I39" t="s">
        <v>66</v>
      </c>
    </row>
    <row r="40" spans="1:9" x14ac:dyDescent="0.25">
      <c r="A40" t="s">
        <v>55</v>
      </c>
      <c r="B40" s="1">
        <v>5.9452800000000003E-12</v>
      </c>
      <c r="C40" s="1">
        <v>1.7880399999999999E-12</v>
      </c>
      <c r="D40" s="1">
        <v>2.0372999999999998E-12</v>
      </c>
      <c r="E40" s="1">
        <v>2.11994E-12</v>
      </c>
      <c r="I40" t="s">
        <v>78</v>
      </c>
    </row>
  </sheetData>
  <sortState ref="A2:I21">
    <sortCondition ref="A2:A21"/>
    <sortCondition ref="I2:I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W468"/>
  <sheetViews>
    <sheetView workbookViewId="0">
      <selection activeCell="M1" sqref="M1:T1048576"/>
    </sheetView>
  </sheetViews>
  <sheetFormatPr defaultRowHeight="15" x14ac:dyDescent="0.25"/>
  <cols>
    <col min="6" max="6" width="18.85546875" bestFit="1" customWidth="1"/>
    <col min="15" max="15" width="11.5703125" style="5" bestFit="1" customWidth="1"/>
  </cols>
  <sheetData>
    <row r="4" spans="4:4" x14ac:dyDescent="0.25">
      <c r="D4" s="2"/>
    </row>
    <row r="5" spans="4:4" x14ac:dyDescent="0.25">
      <c r="D5" s="2"/>
    </row>
    <row r="6" spans="4:4" x14ac:dyDescent="0.25">
      <c r="D6" s="2"/>
    </row>
    <row r="7" spans="4:4" x14ac:dyDescent="0.25">
      <c r="D7" s="2"/>
    </row>
    <row r="8" spans="4:4" x14ac:dyDescent="0.25">
      <c r="D8" s="2"/>
    </row>
    <row r="9" spans="4:4" x14ac:dyDescent="0.25">
      <c r="D9" s="2"/>
    </row>
    <row r="13" spans="4:4" x14ac:dyDescent="0.25">
      <c r="D13" s="2"/>
    </row>
    <row r="14" spans="4:4" x14ac:dyDescent="0.25">
      <c r="D14" s="2"/>
    </row>
    <row r="15" spans="4:4" x14ac:dyDescent="0.25">
      <c r="D15" s="2"/>
    </row>
    <row r="16" spans="4:4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16" x14ac:dyDescent="0.25">
      <c r="D33" s="2"/>
    </row>
    <row r="34" spans="4:16" x14ac:dyDescent="0.25">
      <c r="D34" s="2"/>
    </row>
    <row r="35" spans="4:16" x14ac:dyDescent="0.25">
      <c r="D35" s="2"/>
    </row>
    <row r="37" spans="4:16" x14ac:dyDescent="0.25">
      <c r="D37" s="2"/>
    </row>
    <row r="38" spans="4:16" x14ac:dyDescent="0.25">
      <c r="D38" s="2"/>
    </row>
    <row r="39" spans="4:16" x14ac:dyDescent="0.25">
      <c r="D39" s="2"/>
    </row>
    <row r="40" spans="4:16" x14ac:dyDescent="0.25">
      <c r="D40" s="2"/>
    </row>
    <row r="41" spans="4:16" x14ac:dyDescent="0.25">
      <c r="D41" s="2"/>
    </row>
    <row r="42" spans="4:16" x14ac:dyDescent="0.25">
      <c r="D42" s="2"/>
    </row>
    <row r="43" spans="4:16" x14ac:dyDescent="0.25">
      <c r="D43" s="2"/>
    </row>
    <row r="44" spans="4:16" x14ac:dyDescent="0.25">
      <c r="D44" s="2"/>
    </row>
    <row r="45" spans="4:16" x14ac:dyDescent="0.25">
      <c r="D45" s="2"/>
      <c r="P45" s="2"/>
    </row>
    <row r="46" spans="4:16" x14ac:dyDescent="0.25">
      <c r="D46" s="2"/>
      <c r="P46" s="2"/>
    </row>
    <row r="47" spans="4:16" x14ac:dyDescent="0.25">
      <c r="D47" s="2"/>
      <c r="P47" s="2"/>
    </row>
    <row r="48" spans="4:16" x14ac:dyDescent="0.25">
      <c r="D48" s="2"/>
      <c r="P48" s="2"/>
    </row>
    <row r="49" spans="4:16" x14ac:dyDescent="0.25">
      <c r="P49" s="2"/>
    </row>
    <row r="50" spans="4:16" x14ac:dyDescent="0.25">
      <c r="D50" s="2"/>
      <c r="P50" s="2"/>
    </row>
    <row r="51" spans="4:16" x14ac:dyDescent="0.25">
      <c r="D51" s="2"/>
      <c r="P51" s="2"/>
    </row>
    <row r="52" spans="4:16" x14ac:dyDescent="0.25">
      <c r="D52" s="2"/>
      <c r="P52" s="2"/>
    </row>
    <row r="53" spans="4:16" x14ac:dyDescent="0.25">
      <c r="D53" s="2"/>
      <c r="P53" s="2"/>
    </row>
    <row r="54" spans="4:16" x14ac:dyDescent="0.25">
      <c r="D54" s="2"/>
      <c r="P54" s="2"/>
    </row>
    <row r="55" spans="4:16" x14ac:dyDescent="0.25">
      <c r="D55" s="2"/>
      <c r="P55" s="2"/>
    </row>
    <row r="56" spans="4:16" x14ac:dyDescent="0.25">
      <c r="D56" s="2"/>
      <c r="P56" s="2"/>
    </row>
    <row r="57" spans="4:16" x14ac:dyDescent="0.25">
      <c r="D57" s="2"/>
      <c r="P57" s="2"/>
    </row>
    <row r="58" spans="4:16" x14ac:dyDescent="0.25">
      <c r="D58" s="2"/>
      <c r="P58" s="2"/>
    </row>
    <row r="59" spans="4:16" x14ac:dyDescent="0.25">
      <c r="D59" s="2"/>
      <c r="P59" s="2"/>
    </row>
    <row r="60" spans="4:16" x14ac:dyDescent="0.25">
      <c r="D60" s="2"/>
      <c r="P60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6" x14ac:dyDescent="0.25">
      <c r="D81" s="2"/>
    </row>
    <row r="82" spans="4:6" x14ac:dyDescent="0.25">
      <c r="D82" s="2"/>
    </row>
    <row r="83" spans="4:6" x14ac:dyDescent="0.25">
      <c r="D83" s="2"/>
    </row>
    <row r="84" spans="4:6" x14ac:dyDescent="0.25">
      <c r="D84" s="2"/>
    </row>
    <row r="86" spans="4:6" x14ac:dyDescent="0.25">
      <c r="D86" s="2"/>
    </row>
    <row r="87" spans="4:6" x14ac:dyDescent="0.25">
      <c r="D87" s="2"/>
    </row>
    <row r="88" spans="4:6" x14ac:dyDescent="0.25">
      <c r="D88" s="2"/>
    </row>
    <row r="89" spans="4:6" x14ac:dyDescent="0.25">
      <c r="D89" s="2"/>
    </row>
    <row r="90" spans="4:6" x14ac:dyDescent="0.25">
      <c r="D90" s="2"/>
    </row>
    <row r="91" spans="4:6" x14ac:dyDescent="0.25">
      <c r="D91" s="2"/>
    </row>
    <row r="92" spans="4:6" x14ac:dyDescent="0.25">
      <c r="D92" s="2"/>
    </row>
    <row r="93" spans="4:6" x14ac:dyDescent="0.25">
      <c r="D93" s="2"/>
    </row>
    <row r="94" spans="4:6" x14ac:dyDescent="0.25">
      <c r="D94" s="2"/>
    </row>
    <row r="95" spans="4:6" x14ac:dyDescent="0.25">
      <c r="D95" s="2"/>
    </row>
    <row r="96" spans="4:6" x14ac:dyDescent="0.25">
      <c r="D96" s="2"/>
      <c r="E96" s="2"/>
      <c r="F96" s="3"/>
    </row>
    <row r="106" spans="18:18" x14ac:dyDescent="0.25">
      <c r="R106" s="4"/>
    </row>
    <row r="122" spans="21:22" x14ac:dyDescent="0.25">
      <c r="U122" t="s">
        <v>44</v>
      </c>
      <c r="V122" t="s">
        <v>45</v>
      </c>
    </row>
    <row r="226" spans="21:22" x14ac:dyDescent="0.25">
      <c r="U226" t="s">
        <v>46</v>
      </c>
      <c r="V226">
        <v>2021</v>
      </c>
    </row>
    <row r="242" spans="21:21" x14ac:dyDescent="0.25">
      <c r="U242" t="s">
        <v>47</v>
      </c>
    </row>
    <row r="292" spans="16:16" x14ac:dyDescent="0.25">
      <c r="P292" s="2"/>
    </row>
    <row r="293" spans="16:16" x14ac:dyDescent="0.25">
      <c r="P293" s="2"/>
    </row>
    <row r="294" spans="16:16" x14ac:dyDescent="0.25">
      <c r="P294" s="2"/>
    </row>
    <row r="295" spans="16:16" x14ac:dyDescent="0.25">
      <c r="P295" s="2"/>
    </row>
    <row r="296" spans="16:16" x14ac:dyDescent="0.25">
      <c r="P296" s="2"/>
    </row>
    <row r="297" spans="16:16" x14ac:dyDescent="0.25">
      <c r="P297" s="2"/>
    </row>
    <row r="298" spans="16:16" x14ac:dyDescent="0.25">
      <c r="P298" s="2"/>
    </row>
    <row r="299" spans="16:16" x14ac:dyDescent="0.25">
      <c r="P299" s="2"/>
    </row>
    <row r="300" spans="16:16" x14ac:dyDescent="0.25">
      <c r="P300" s="2"/>
    </row>
    <row r="301" spans="16:16" x14ac:dyDescent="0.25">
      <c r="P301" s="2"/>
    </row>
    <row r="302" spans="16:16" x14ac:dyDescent="0.25">
      <c r="P302" s="2"/>
    </row>
    <row r="398" spans="17:17" x14ac:dyDescent="0.25">
      <c r="Q398" s="2"/>
    </row>
    <row r="399" spans="17:17" x14ac:dyDescent="0.25">
      <c r="Q399" s="2"/>
    </row>
    <row r="400" spans="17:17" x14ac:dyDescent="0.25">
      <c r="Q400" s="2"/>
    </row>
    <row r="401" spans="17:20" x14ac:dyDescent="0.25">
      <c r="Q401" s="2"/>
    </row>
    <row r="402" spans="17:20" x14ac:dyDescent="0.25">
      <c r="Q402" s="2"/>
    </row>
    <row r="403" spans="17:20" x14ac:dyDescent="0.25">
      <c r="Q403" s="2"/>
    </row>
    <row r="404" spans="17:20" x14ac:dyDescent="0.25">
      <c r="Q404" s="2"/>
    </row>
    <row r="405" spans="17:20" x14ac:dyDescent="0.25">
      <c r="Q405" s="2"/>
    </row>
    <row r="406" spans="17:20" x14ac:dyDescent="0.25">
      <c r="Q406" s="2"/>
    </row>
    <row r="407" spans="17:20" x14ac:dyDescent="0.25">
      <c r="T407" s="4"/>
    </row>
    <row r="424" spans="21:23" x14ac:dyDescent="0.25">
      <c r="U424">
        <v>1000</v>
      </c>
      <c r="W424">
        <f>O424^(1/3)</f>
        <v>0</v>
      </c>
    </row>
    <row r="425" spans="21:23" x14ac:dyDescent="0.25">
      <c r="W425">
        <f t="shared" ref="W425:W467" si="0">O425^(1/3)</f>
        <v>0</v>
      </c>
    </row>
    <row r="426" spans="21:23" x14ac:dyDescent="0.25">
      <c r="W426">
        <f t="shared" si="0"/>
        <v>0</v>
      </c>
    </row>
    <row r="427" spans="21:23" x14ac:dyDescent="0.25">
      <c r="W427">
        <f t="shared" si="0"/>
        <v>0</v>
      </c>
    </row>
    <row r="428" spans="21:23" x14ac:dyDescent="0.25">
      <c r="W428">
        <f t="shared" si="0"/>
        <v>0</v>
      </c>
    </row>
    <row r="429" spans="21:23" x14ac:dyDescent="0.25">
      <c r="W429">
        <f t="shared" si="0"/>
        <v>0</v>
      </c>
    </row>
    <row r="430" spans="21:23" x14ac:dyDescent="0.25">
      <c r="W430">
        <f t="shared" si="0"/>
        <v>0</v>
      </c>
    </row>
    <row r="431" spans="21:23" x14ac:dyDescent="0.25">
      <c r="W431">
        <f t="shared" si="0"/>
        <v>0</v>
      </c>
    </row>
    <row r="432" spans="21:23" x14ac:dyDescent="0.25">
      <c r="W432">
        <f t="shared" si="0"/>
        <v>0</v>
      </c>
    </row>
    <row r="433" spans="23:23" x14ac:dyDescent="0.25">
      <c r="W433">
        <f t="shared" si="0"/>
        <v>0</v>
      </c>
    </row>
    <row r="434" spans="23:23" x14ac:dyDescent="0.25">
      <c r="W434">
        <f t="shared" si="0"/>
        <v>0</v>
      </c>
    </row>
    <row r="435" spans="23:23" x14ac:dyDescent="0.25">
      <c r="W435">
        <f t="shared" si="0"/>
        <v>0</v>
      </c>
    </row>
    <row r="436" spans="23:23" x14ac:dyDescent="0.25">
      <c r="W436">
        <f t="shared" si="0"/>
        <v>0</v>
      </c>
    </row>
    <row r="437" spans="23:23" x14ac:dyDescent="0.25">
      <c r="W437">
        <f t="shared" si="0"/>
        <v>0</v>
      </c>
    </row>
    <row r="438" spans="23:23" x14ac:dyDescent="0.25">
      <c r="W438">
        <f t="shared" si="0"/>
        <v>0</v>
      </c>
    </row>
    <row r="439" spans="23:23" x14ac:dyDescent="0.25">
      <c r="W439">
        <f t="shared" si="0"/>
        <v>0</v>
      </c>
    </row>
    <row r="440" spans="23:23" x14ac:dyDescent="0.25">
      <c r="W440">
        <f t="shared" si="0"/>
        <v>0</v>
      </c>
    </row>
    <row r="441" spans="23:23" x14ac:dyDescent="0.25">
      <c r="W441">
        <f t="shared" si="0"/>
        <v>0</v>
      </c>
    </row>
    <row r="442" spans="23:23" x14ac:dyDescent="0.25">
      <c r="W442">
        <f t="shared" si="0"/>
        <v>0</v>
      </c>
    </row>
    <row r="443" spans="23:23" x14ac:dyDescent="0.25">
      <c r="W443">
        <f t="shared" si="0"/>
        <v>0</v>
      </c>
    </row>
    <row r="444" spans="23:23" x14ac:dyDescent="0.25">
      <c r="W444">
        <f t="shared" si="0"/>
        <v>0</v>
      </c>
    </row>
    <row r="445" spans="23:23" x14ac:dyDescent="0.25">
      <c r="W445">
        <f t="shared" si="0"/>
        <v>0</v>
      </c>
    </row>
    <row r="446" spans="23:23" x14ac:dyDescent="0.25">
      <c r="W446">
        <f t="shared" si="0"/>
        <v>0</v>
      </c>
    </row>
    <row r="447" spans="23:23" x14ac:dyDescent="0.25">
      <c r="W447">
        <f t="shared" si="0"/>
        <v>0</v>
      </c>
    </row>
    <row r="448" spans="23:23" x14ac:dyDescent="0.25">
      <c r="W448">
        <f t="shared" si="0"/>
        <v>0</v>
      </c>
    </row>
    <row r="449" spans="23:23" x14ac:dyDescent="0.25">
      <c r="W449">
        <f t="shared" si="0"/>
        <v>0</v>
      </c>
    </row>
    <row r="450" spans="23:23" x14ac:dyDescent="0.25">
      <c r="W450">
        <f t="shared" si="0"/>
        <v>0</v>
      </c>
    </row>
    <row r="451" spans="23:23" x14ac:dyDescent="0.25">
      <c r="W451">
        <f t="shared" si="0"/>
        <v>0</v>
      </c>
    </row>
    <row r="452" spans="23:23" x14ac:dyDescent="0.25">
      <c r="W452">
        <f t="shared" si="0"/>
        <v>0</v>
      </c>
    </row>
    <row r="453" spans="23:23" x14ac:dyDescent="0.25">
      <c r="W453">
        <f t="shared" si="0"/>
        <v>0</v>
      </c>
    </row>
    <row r="454" spans="23:23" x14ac:dyDescent="0.25">
      <c r="W454">
        <f t="shared" si="0"/>
        <v>0</v>
      </c>
    </row>
    <row r="455" spans="23:23" x14ac:dyDescent="0.25">
      <c r="W455">
        <f t="shared" si="0"/>
        <v>0</v>
      </c>
    </row>
    <row r="456" spans="23:23" x14ac:dyDescent="0.25">
      <c r="W456">
        <f t="shared" si="0"/>
        <v>0</v>
      </c>
    </row>
    <row r="457" spans="23:23" x14ac:dyDescent="0.25">
      <c r="W457">
        <f t="shared" si="0"/>
        <v>0</v>
      </c>
    </row>
    <row r="458" spans="23:23" x14ac:dyDescent="0.25">
      <c r="W458">
        <f t="shared" si="0"/>
        <v>0</v>
      </c>
    </row>
    <row r="459" spans="23:23" x14ac:dyDescent="0.25">
      <c r="W459">
        <f t="shared" si="0"/>
        <v>0</v>
      </c>
    </row>
    <row r="460" spans="23:23" x14ac:dyDescent="0.25">
      <c r="W460">
        <f t="shared" si="0"/>
        <v>0</v>
      </c>
    </row>
    <row r="461" spans="23:23" x14ac:dyDescent="0.25">
      <c r="W461">
        <f t="shared" si="0"/>
        <v>0</v>
      </c>
    </row>
    <row r="462" spans="23:23" x14ac:dyDescent="0.25">
      <c r="W462">
        <f t="shared" si="0"/>
        <v>0</v>
      </c>
    </row>
    <row r="463" spans="23:23" x14ac:dyDescent="0.25">
      <c r="W463">
        <f t="shared" si="0"/>
        <v>0</v>
      </c>
    </row>
    <row r="464" spans="23:23" x14ac:dyDescent="0.25">
      <c r="W464">
        <f t="shared" si="0"/>
        <v>0</v>
      </c>
    </row>
    <row r="465" spans="20:23" x14ac:dyDescent="0.25">
      <c r="W465">
        <f t="shared" si="0"/>
        <v>0</v>
      </c>
    </row>
    <row r="466" spans="20:23" x14ac:dyDescent="0.25">
      <c r="W466">
        <f t="shared" si="0"/>
        <v>0</v>
      </c>
    </row>
    <row r="467" spans="20:23" x14ac:dyDescent="0.25">
      <c r="W467">
        <f t="shared" si="0"/>
        <v>0</v>
      </c>
    </row>
    <row r="468" spans="20:23" x14ac:dyDescent="0.25">
      <c r="T46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K33" sqref="K33"/>
    </sheetView>
  </sheetViews>
  <sheetFormatPr defaultRowHeight="15" x14ac:dyDescent="0.25"/>
  <cols>
    <col min="1" max="1" width="22.42578125" customWidth="1"/>
    <col min="2" max="2" width="9.5703125" bestFit="1" customWidth="1"/>
    <col min="3" max="3" width="12.5703125" customWidth="1"/>
    <col min="11" max="11" width="14.85546875" customWidth="1"/>
  </cols>
  <sheetData>
    <row r="1" spans="1:20" x14ac:dyDescent="0.25">
      <c r="A1" s="1" t="s">
        <v>52</v>
      </c>
      <c r="B1" s="1" t="s">
        <v>53</v>
      </c>
      <c r="C1" t="s">
        <v>54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65</v>
      </c>
      <c r="L1" s="1" t="s">
        <v>53</v>
      </c>
      <c r="M1" t="s">
        <v>54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20" x14ac:dyDescent="0.25">
      <c r="A2" t="s">
        <v>64</v>
      </c>
      <c r="B2" s="2">
        <v>1908.45</v>
      </c>
      <c r="C2" s="2">
        <v>401.971</v>
      </c>
      <c r="D2" s="2">
        <v>441.67099999999999</v>
      </c>
      <c r="E2" s="2">
        <v>374.19099999999997</v>
      </c>
      <c r="F2" s="2">
        <v>690.61900000000003</v>
      </c>
      <c r="I2" t="s">
        <v>67</v>
      </c>
      <c r="K2" t="s">
        <v>64</v>
      </c>
      <c r="L2" s="2">
        <f>B2-B3</f>
        <v>-28.480000000000018</v>
      </c>
      <c r="M2" s="2">
        <f t="shared" ref="M2:P2" si="0">C2-C3</f>
        <v>-7.6949999999999932</v>
      </c>
      <c r="N2" s="2">
        <f t="shared" si="0"/>
        <v>-6.5300000000000296</v>
      </c>
      <c r="O2" s="2">
        <f t="shared" si="0"/>
        <v>-3.5780000000000314</v>
      </c>
      <c r="P2" s="2">
        <f t="shared" si="0"/>
        <v>-10.677000000000021</v>
      </c>
      <c r="Q2" s="2"/>
      <c r="R2" s="2"/>
    </row>
    <row r="3" spans="1:20" x14ac:dyDescent="0.25">
      <c r="A3" s="15" t="s">
        <v>64</v>
      </c>
      <c r="B3" s="15">
        <v>1936.93</v>
      </c>
      <c r="C3" s="15">
        <v>409.666</v>
      </c>
      <c r="D3" s="15">
        <v>448.20100000000002</v>
      </c>
      <c r="E3" s="15">
        <v>377.76900000000001</v>
      </c>
      <c r="F3" s="15">
        <v>701.29600000000005</v>
      </c>
      <c r="G3" s="13">
        <v>0</v>
      </c>
      <c r="H3">
        <v>0</v>
      </c>
      <c r="I3" t="s">
        <v>93</v>
      </c>
      <c r="K3" t="s">
        <v>57</v>
      </c>
      <c r="L3" s="2">
        <f>B6-B7</f>
        <v>-2.0099999999999909</v>
      </c>
      <c r="M3" s="2">
        <f t="shared" ref="M3:Q3" si="1">C6-C7</f>
        <v>4.6809999999999832</v>
      </c>
      <c r="N3" s="2">
        <f t="shared" si="1"/>
        <v>2.5230000000000246</v>
      </c>
      <c r="O3" s="2">
        <f t="shared" si="1"/>
        <v>-2.4230000000000018</v>
      </c>
      <c r="P3" s="2">
        <f t="shared" si="1"/>
        <v>-5.0509999999999877</v>
      </c>
      <c r="Q3" s="2">
        <f t="shared" si="1"/>
        <v>-1.742999999999995</v>
      </c>
      <c r="R3" s="1"/>
    </row>
    <row r="4" spans="1:20" x14ac:dyDescent="0.25">
      <c r="A4" t="s">
        <v>55</v>
      </c>
      <c r="B4" s="1">
        <v>2.24731E-12</v>
      </c>
      <c r="C4" s="1">
        <v>6.7406699999999996E-13</v>
      </c>
      <c r="D4" s="1">
        <v>7.6535299999999998E-13</v>
      </c>
      <c r="E4" s="1">
        <v>8.0789099999999998E-13</v>
      </c>
      <c r="I4" t="s">
        <v>67</v>
      </c>
      <c r="K4" t="s">
        <v>56</v>
      </c>
      <c r="L4" s="2">
        <f>B8-B9</f>
        <v>1.8000000000000007</v>
      </c>
      <c r="M4" s="2"/>
      <c r="N4" s="2"/>
      <c r="O4" s="2"/>
      <c r="P4" s="2">
        <f t="shared" ref="P4:R4" si="2">F8-F9</f>
        <v>-0.85915300000000006</v>
      </c>
      <c r="Q4" s="2">
        <f t="shared" si="2"/>
        <v>2.7686700000000006</v>
      </c>
      <c r="R4" s="2">
        <f t="shared" si="2"/>
        <v>-0.10949999999999882</v>
      </c>
      <c r="S4" s="1"/>
    </row>
    <row r="5" spans="1:20" x14ac:dyDescent="0.25">
      <c r="A5" s="19" t="s">
        <v>55</v>
      </c>
      <c r="B5" s="19">
        <v>1.9747400000000001E-12</v>
      </c>
      <c r="C5" s="19">
        <v>5.9156699999999996E-13</v>
      </c>
      <c r="D5" s="19">
        <v>6.7078600000000003E-13</v>
      </c>
      <c r="E5" s="19">
        <v>7.1238700000000004E-13</v>
      </c>
      <c r="F5" s="13">
        <v>0</v>
      </c>
      <c r="G5" s="13">
        <v>0</v>
      </c>
      <c r="H5">
        <v>0</v>
      </c>
      <c r="I5" t="s">
        <v>93</v>
      </c>
      <c r="T5" s="1"/>
    </row>
    <row r="6" spans="1:20" x14ac:dyDescent="0.25">
      <c r="A6" t="s">
        <v>57</v>
      </c>
      <c r="B6" s="2">
        <v>1628.95</v>
      </c>
      <c r="C6" s="2">
        <v>490.73099999999999</v>
      </c>
      <c r="D6" s="2">
        <v>319.19</v>
      </c>
      <c r="E6" s="2">
        <v>379.58499999999998</v>
      </c>
      <c r="F6" s="2">
        <v>201.02500000000001</v>
      </c>
      <c r="G6" s="2">
        <v>238.417</v>
      </c>
      <c r="I6" t="s">
        <v>67</v>
      </c>
    </row>
    <row r="7" spans="1:20" x14ac:dyDescent="0.25">
      <c r="A7" s="19" t="s">
        <v>57</v>
      </c>
      <c r="B7" s="19">
        <v>1630.96</v>
      </c>
      <c r="C7" s="19">
        <v>486.05</v>
      </c>
      <c r="D7" s="19">
        <v>316.66699999999997</v>
      </c>
      <c r="E7" s="19">
        <v>382.00799999999998</v>
      </c>
      <c r="F7" s="13">
        <v>206.07599999999999</v>
      </c>
      <c r="G7" s="13">
        <v>240.16</v>
      </c>
      <c r="H7">
        <v>0</v>
      </c>
      <c r="I7" t="s">
        <v>93</v>
      </c>
    </row>
    <row r="8" spans="1:20" x14ac:dyDescent="0.25">
      <c r="A8" t="s">
        <v>56</v>
      </c>
      <c r="B8" s="2">
        <v>10.5358</v>
      </c>
      <c r="C8" s="15"/>
      <c r="D8" s="2"/>
      <c r="E8" s="2"/>
      <c r="F8" s="2">
        <v>-1.5845800000000001</v>
      </c>
      <c r="G8" s="2">
        <v>-2.2033999999999998</v>
      </c>
      <c r="H8" s="2">
        <v>14.3238</v>
      </c>
      <c r="I8" t="s">
        <v>67</v>
      </c>
    </row>
    <row r="9" spans="1:20" x14ac:dyDescent="0.25">
      <c r="A9" s="19" t="s">
        <v>56</v>
      </c>
      <c r="B9" s="19">
        <v>8.7357999999999993</v>
      </c>
      <c r="C9" s="19">
        <v>0</v>
      </c>
      <c r="D9" s="19">
        <v>0</v>
      </c>
      <c r="E9" s="19">
        <v>0</v>
      </c>
      <c r="F9" s="13">
        <v>-0.72542700000000004</v>
      </c>
      <c r="G9" s="13">
        <v>-4.9720700000000004</v>
      </c>
      <c r="H9">
        <v>14.433299999999999</v>
      </c>
      <c r="I9" t="s">
        <v>93</v>
      </c>
    </row>
    <row r="10" spans="1:20" x14ac:dyDescent="0.25">
      <c r="A10" s="19"/>
      <c r="B10" s="19"/>
      <c r="C10" s="19"/>
      <c r="D10" s="19"/>
      <c r="E10" s="13"/>
      <c r="F10" s="13"/>
      <c r="G10" s="13"/>
      <c r="H10" s="13"/>
      <c r="I10" s="13"/>
      <c r="J10" s="13"/>
    </row>
    <row r="11" spans="1:20" x14ac:dyDescent="0.25">
      <c r="A11" s="20"/>
    </row>
    <row r="12" spans="1:20" x14ac:dyDescent="0.25">
      <c r="A12" s="20"/>
    </row>
    <row r="13" spans="1:20" x14ac:dyDescent="0.25">
      <c r="A13" s="20"/>
    </row>
    <row r="14" spans="1:20" x14ac:dyDescent="0.25">
      <c r="A14" s="20"/>
      <c r="K14" s="13"/>
    </row>
    <row r="15" spans="1:20" x14ac:dyDescent="0.25">
      <c r="A15" s="13" t="s">
        <v>96</v>
      </c>
      <c r="B15" t="s">
        <v>94</v>
      </c>
      <c r="C15" s="15" t="s">
        <v>97</v>
      </c>
      <c r="D15" s="15" t="s">
        <v>95</v>
      </c>
      <c r="E15" s="15"/>
      <c r="F15" s="15"/>
      <c r="G15" s="15"/>
      <c r="H15" s="13"/>
      <c r="I15" s="13"/>
      <c r="J15" s="13"/>
      <c r="K15" s="13"/>
    </row>
    <row r="16" spans="1:20" x14ac:dyDescent="0.25">
      <c r="A16" s="13" t="s">
        <v>68</v>
      </c>
      <c r="B16" s="2">
        <v>3547.06</v>
      </c>
      <c r="C16" s="15">
        <v>3573.04</v>
      </c>
      <c r="D16" s="15">
        <f t="shared" ref="D16:D25" si="3">B16-C16</f>
        <v>-25.980000000000018</v>
      </c>
      <c r="G16" s="15"/>
      <c r="H16" s="13"/>
      <c r="I16" s="13"/>
      <c r="J16" s="13"/>
      <c r="K16" s="13"/>
    </row>
    <row r="17" spans="1:11" x14ac:dyDescent="0.25">
      <c r="A17" s="13" t="s">
        <v>70</v>
      </c>
      <c r="B17" s="2">
        <v>10.5358</v>
      </c>
      <c r="C17" s="15">
        <v>8.7357999999999993</v>
      </c>
      <c r="D17" s="15">
        <f t="shared" si="3"/>
        <v>1.8000000000000007</v>
      </c>
      <c r="G17" s="15"/>
      <c r="H17" s="15"/>
      <c r="I17" s="13"/>
      <c r="J17" s="13"/>
      <c r="K17" s="13"/>
    </row>
    <row r="18" spans="1:11" x14ac:dyDescent="0.25">
      <c r="A18" s="13" t="s">
        <v>71</v>
      </c>
      <c r="B18" s="2">
        <v>1628.95</v>
      </c>
      <c r="C18" s="15">
        <v>1630.96</v>
      </c>
      <c r="D18" s="15">
        <f t="shared" si="3"/>
        <v>-2.0099999999999909</v>
      </c>
      <c r="G18" s="15"/>
      <c r="H18" s="15"/>
      <c r="I18" s="13"/>
      <c r="J18" s="13"/>
      <c r="K18" s="13"/>
    </row>
    <row r="19" spans="1:11" x14ac:dyDescent="0.25">
      <c r="A19" s="13" t="s">
        <v>98</v>
      </c>
      <c r="B19" s="2">
        <v>1908.45</v>
      </c>
      <c r="C19" s="15">
        <v>1936.93</v>
      </c>
      <c r="D19" s="15">
        <f t="shared" si="3"/>
        <v>-28.480000000000018</v>
      </c>
      <c r="G19" s="15"/>
      <c r="H19" s="15"/>
      <c r="I19" s="13"/>
      <c r="J19" s="13"/>
      <c r="K19" s="13"/>
    </row>
    <row r="20" spans="1:11" x14ac:dyDescent="0.25">
      <c r="A20" s="13" t="s">
        <v>72</v>
      </c>
      <c r="B20" s="2">
        <v>-12.1228</v>
      </c>
      <c r="C20" s="15">
        <v>-15.502800000000001</v>
      </c>
      <c r="D20" s="15">
        <f t="shared" si="3"/>
        <v>3.3800000000000008</v>
      </c>
      <c r="G20" s="13"/>
      <c r="H20" s="13"/>
      <c r="I20" s="13"/>
      <c r="J20" s="13"/>
      <c r="K20" s="13"/>
    </row>
    <row r="21" spans="1:11" x14ac:dyDescent="0.25">
      <c r="A21" s="13" t="s">
        <v>73</v>
      </c>
      <c r="B21" s="2">
        <v>2.7073499999999999</v>
      </c>
      <c r="C21" s="15">
        <v>2.4907400000000002</v>
      </c>
      <c r="D21" s="15">
        <f t="shared" si="3"/>
        <v>0.21660999999999975</v>
      </c>
      <c r="G21" s="13"/>
      <c r="H21" s="13"/>
      <c r="I21" s="13"/>
      <c r="J21" s="13"/>
    </row>
    <row r="22" spans="1:11" x14ac:dyDescent="0.25">
      <c r="A22" t="s">
        <v>74</v>
      </c>
      <c r="B22" s="2">
        <v>1.9743900000000001</v>
      </c>
      <c r="C22" s="2">
        <v>2.89188</v>
      </c>
      <c r="D22" s="15">
        <f t="shared" si="3"/>
        <v>-0.91748999999999992</v>
      </c>
    </row>
    <row r="23" spans="1:11" x14ac:dyDescent="0.25">
      <c r="A23" t="s">
        <v>75</v>
      </c>
      <c r="B23" s="2">
        <v>6.1199699999999998E-3</v>
      </c>
      <c r="C23" s="2">
        <v>6.4590999999999997E-3</v>
      </c>
      <c r="D23" s="15">
        <f t="shared" si="3"/>
        <v>-3.3912999999999999E-4</v>
      </c>
    </row>
    <row r="24" spans="1:11" x14ac:dyDescent="0.25">
      <c r="A24" t="s">
        <v>76</v>
      </c>
      <c r="B24" s="2">
        <v>1.26587E-2</v>
      </c>
      <c r="C24" s="2">
        <v>1.2860999999999999E-2</v>
      </c>
      <c r="D24" s="15">
        <f t="shared" si="3"/>
        <v>-2.0229999999999901E-4</v>
      </c>
    </row>
    <row r="25" spans="1:11" x14ac:dyDescent="0.25">
      <c r="A25" t="s">
        <v>77</v>
      </c>
      <c r="B25" s="2">
        <v>6.5446900000000001</v>
      </c>
      <c r="C25" s="2">
        <v>6.5186900000000003</v>
      </c>
      <c r="D25" s="15">
        <f t="shared" si="3"/>
        <v>2.5999999999999801E-2</v>
      </c>
    </row>
    <row r="30" spans="1:11" x14ac:dyDescent="0.25">
      <c r="D30" s="1"/>
    </row>
    <row r="31" spans="1:11" x14ac:dyDescent="0.25">
      <c r="D31" s="1"/>
    </row>
    <row r="32" spans="1:1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</sheetData>
  <sortState ref="A2:I9">
    <sortCondition ref="A2:A9"/>
    <sortCondition ref="I2:I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SSB</vt:lpstr>
      <vt:lpstr>Sheet1</vt:lpstr>
      <vt:lpstr>Likelihoods</vt:lpstr>
      <vt:lpstr>Sheet3</vt:lpstr>
      <vt:lpstr>No growth fits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2021-10-04T20:22:35Z</dcterms:created>
  <dcterms:modified xsi:type="dcterms:W3CDTF">2021-11-19T00:46:50Z</dcterms:modified>
</cp:coreProperties>
</file>