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petebrown/Developer/welton-tidy/data/"/>
    </mc:Choice>
  </mc:AlternateContent>
  <xr:revisionPtr revIDLastSave="0" documentId="13_ncr:1_{0A8738B7-FA9B-324A-B566-2E7C4964B44E}" xr6:coauthVersionLast="47" xr6:coauthVersionMax="47" xr10:uidLastSave="{00000000-0000-0000-0000-000000000000}"/>
  <bookViews>
    <workbookView xWindow="0" yWindow="500" windowWidth="38400" windowHeight="21100" tabRatio="500" activeTab="1" xr2:uid="{00000000-000D-0000-FFFF-FFFF00000000}"/>
  </bookViews>
  <sheets>
    <sheet name="Tables" sheetId="4" r:id="rId1"/>
    <sheet name="Results" sheetId="1" r:id="rId2"/>
    <sheet name="Decade" sheetId="8" r:id="rId3"/>
    <sheet name="League Head to Head" sheetId="2" r:id="rId4"/>
    <sheet name="Manager Data" sheetId="3" r:id="rId5"/>
    <sheet name="Competition Head to Head" sheetId="6" r:id="rId6"/>
    <sheet name="v Opponent" sheetId="7" r:id="rId7"/>
  </sheets>
  <definedNames>
    <definedName name="_xlnm._FilterDatabase" localSheetId="5" hidden="1">'Competition Head to Head'!$A$4:$AF$4</definedName>
    <definedName name="_xlnm._FilterDatabase" localSheetId="3" hidden="1">'League Head to Head'!$A$2:$AF$2</definedName>
    <definedName name="_xlnm._FilterDatabase" localSheetId="4" hidden="1">'Manager Data'!$A$1:$AG$43</definedName>
    <definedName name="_xlnm._FilterDatabase" localSheetId="1" hidden="1">Results!$A$1:$O$3220</definedName>
    <definedName name="chosen_comp">'Competition Head to Head'!$A$1</definedName>
    <definedName name="chosen_team">'v Opponent'!$A$1</definedName>
    <definedName name="competition">Results!$E$45:$E$3197</definedName>
    <definedName name="_xlnm.Criteria" localSheetId="4">'Manager Data'!$G$11:$G$2462</definedName>
    <definedName name="_xlnm.Extract" localSheetId="4">'Manager Data'!$A$2</definedName>
    <definedName name="goals_against">Results!$L$45:$L$3197</definedName>
    <definedName name="goals_for">Results!$K$45:$K$3197</definedName>
    <definedName name="list_comps">Tables!$A$1:$A$19</definedName>
    <definedName name="list_opponents">Tables!$B$1:$B$205</definedName>
    <definedName name="manager">Results!$O$45:$O$3197</definedName>
    <definedName name="opponent">Results!$H$45:$H$3197</definedName>
    <definedName name="outcome">Results!$J$45:$J$3197</definedName>
    <definedName name="venue">Results!$I$45:$I$3197</definedName>
    <definedName name="WL1_">Results!$E$45:$E$3197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J2" i="1"/>
  <c r="D2" i="1"/>
  <c r="J4" i="1" l="1"/>
  <c r="D4" i="1"/>
  <c r="J5" i="1" l="1"/>
  <c r="D5" i="1"/>
  <c r="J6" i="1" l="1"/>
  <c r="D6" i="1"/>
  <c r="J7" i="1" l="1"/>
  <c r="D7" i="1"/>
  <c r="J8" i="1" l="1"/>
  <c r="D8" i="1"/>
  <c r="B17" i="3" l="1"/>
  <c r="J9" i="1" l="1"/>
  <c r="D9" i="1"/>
  <c r="J10" i="1" l="1"/>
  <c r="D10" i="1"/>
  <c r="J11" i="1" l="1"/>
  <c r="D11" i="1"/>
  <c r="D12" i="1"/>
  <c r="J12" i="1"/>
  <c r="J13" i="1" l="1"/>
  <c r="D13" i="1"/>
  <c r="J14" i="1" l="1"/>
  <c r="D14" i="1"/>
  <c r="J15" i="1" l="1"/>
  <c r="D15" i="1"/>
  <c r="J16" i="1" l="1"/>
  <c r="D16" i="1"/>
  <c r="J17" i="1" l="1"/>
  <c r="D17" i="1"/>
  <c r="J18" i="1" l="1"/>
  <c r="D18" i="1"/>
  <c r="J19" i="1" l="1"/>
  <c r="D19" i="1"/>
  <c r="J20" i="1" l="1"/>
  <c r="D20" i="1"/>
  <c r="J21" i="1" l="1"/>
  <c r="D21" i="1"/>
  <c r="J22" i="1" l="1"/>
  <c r="D22" i="1"/>
  <c r="J23" i="1" l="1"/>
  <c r="D23" i="1"/>
  <c r="J24" i="1"/>
  <c r="D24" i="1"/>
  <c r="J25" i="1" l="1"/>
  <c r="D25" i="1"/>
  <c r="J26" i="1" l="1"/>
  <c r="D26" i="1"/>
  <c r="J27" i="1" l="1"/>
  <c r="D27" i="1"/>
  <c r="J28" i="1" l="1"/>
  <c r="D28" i="1"/>
  <c r="J29" i="1"/>
  <c r="D29" i="1"/>
  <c r="J30" i="1" l="1"/>
  <c r="D30" i="1"/>
  <c r="J31" i="1" l="1"/>
  <c r="D31" i="1"/>
  <c r="J32" i="1"/>
  <c r="D32" i="1"/>
  <c r="J33" i="1" l="1"/>
  <c r="D33" i="1"/>
  <c r="J34" i="1" l="1"/>
  <c r="D34" i="1"/>
  <c r="J35" i="1" l="1"/>
  <c r="D35" i="1"/>
  <c r="D36" i="1"/>
  <c r="D37" i="1"/>
  <c r="D38" i="1"/>
  <c r="D39" i="1"/>
  <c r="D40" i="1"/>
  <c r="J36" i="1"/>
  <c r="J37" i="1" l="1"/>
  <c r="J38" i="1"/>
  <c r="J39" i="1"/>
  <c r="J40" i="1" l="1"/>
  <c r="J41" i="1"/>
  <c r="D41" i="1"/>
  <c r="J42" i="1"/>
  <c r="D42" i="1"/>
  <c r="J43" i="1" l="1"/>
  <c r="D43" i="1"/>
  <c r="J44" i="1" l="1"/>
  <c r="D44" i="1"/>
  <c r="J45" i="1" l="1"/>
  <c r="D45" i="1"/>
  <c r="J46" i="1"/>
  <c r="D46" i="1"/>
  <c r="J47" i="1"/>
  <c r="D47" i="1"/>
  <c r="J48" i="1" l="1"/>
  <c r="D48" i="1"/>
  <c r="J49" i="1" l="1"/>
  <c r="D49" i="1"/>
  <c r="J50" i="1" l="1"/>
  <c r="D50" i="1"/>
  <c r="J51" i="1"/>
  <c r="J52" i="1"/>
  <c r="D51" i="1" l="1"/>
  <c r="D52" i="1" l="1"/>
  <c r="J53" i="1" l="1"/>
  <c r="D53" i="1"/>
  <c r="J54" i="1" l="1"/>
  <c r="D54" i="1"/>
  <c r="J55" i="1" l="1"/>
  <c r="D55" i="1"/>
  <c r="J56" i="1" l="1"/>
  <c r="D56" i="1"/>
  <c r="J57" i="1" l="1"/>
  <c r="D57" i="1"/>
  <c r="J58" i="1" l="1"/>
  <c r="D58" i="1"/>
  <c r="D59" i="1" l="1"/>
  <c r="J59" i="1"/>
  <c r="D60" i="1"/>
  <c r="J60" i="1"/>
  <c r="J62" i="1" l="1"/>
  <c r="D62" i="1"/>
  <c r="J61" i="1"/>
  <c r="D61" i="1"/>
  <c r="J63" i="1" l="1"/>
  <c r="D63" i="1"/>
  <c r="J64" i="1"/>
  <c r="D64" i="1"/>
  <c r="J65" i="1" l="1"/>
  <c r="D65" i="1"/>
  <c r="J1747" i="1" l="1"/>
  <c r="J68" i="1" l="1"/>
  <c r="D68" i="1"/>
  <c r="J67" i="1"/>
  <c r="D67" i="1"/>
  <c r="J66" i="1"/>
  <c r="D66" i="1"/>
  <c r="J69" i="1" l="1"/>
  <c r="D69" i="1"/>
  <c r="J70" i="1"/>
  <c r="D70" i="1"/>
  <c r="J71" i="1"/>
  <c r="D71" i="1"/>
  <c r="J72" i="1"/>
  <c r="D72" i="1"/>
  <c r="J73" i="1"/>
  <c r="D73" i="1"/>
  <c r="J74" i="1"/>
  <c r="D74" i="1"/>
  <c r="J75" i="1"/>
  <c r="D75" i="1"/>
  <c r="J76" i="1"/>
  <c r="D76" i="1"/>
  <c r="J77" i="1"/>
  <c r="D77" i="1"/>
  <c r="J78" i="1"/>
  <c r="D78" i="1"/>
  <c r="J79" i="1"/>
  <c r="D79" i="1"/>
  <c r="J80" i="1"/>
  <c r="D80" i="1"/>
  <c r="J81" i="1"/>
  <c r="D81" i="1"/>
  <c r="J82" i="1"/>
  <c r="D82" i="1"/>
  <c r="J83" i="1"/>
  <c r="D83" i="1"/>
  <c r="J84" i="1"/>
  <c r="D84" i="1"/>
  <c r="J85" i="1"/>
  <c r="D85" i="1"/>
  <c r="J86" i="1"/>
  <c r="D86" i="1"/>
  <c r="J87" i="1"/>
  <c r="D87" i="1"/>
  <c r="D88" i="1"/>
  <c r="J88" i="1"/>
  <c r="J89" i="1"/>
  <c r="D89" i="1"/>
  <c r="J2703" i="1"/>
  <c r="J90" i="1"/>
  <c r="D90" i="1"/>
  <c r="J91" i="1"/>
  <c r="J92" i="1"/>
  <c r="D91" i="1"/>
  <c r="D92" i="1"/>
  <c r="F212" i="6"/>
  <c r="F213" i="6"/>
  <c r="F214" i="6"/>
  <c r="F215" i="6"/>
  <c r="F216" i="6"/>
  <c r="F217" i="6"/>
  <c r="F218" i="6"/>
  <c r="F219" i="6"/>
  <c r="F220" i="6"/>
  <c r="F221" i="6"/>
  <c r="F222" i="6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Q119" i="2"/>
  <c r="P119" i="2"/>
  <c r="O119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K119" i="2"/>
  <c r="J119" i="2"/>
  <c r="I119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E119" i="2"/>
  <c r="D119" i="2"/>
  <c r="C119" i="2"/>
  <c r="J93" i="1"/>
  <c r="J94" i="1"/>
  <c r="J95" i="1"/>
  <c r="D93" i="1"/>
  <c r="D94" i="1"/>
  <c r="D95" i="1"/>
  <c r="S208" i="6"/>
  <c r="S209" i="6"/>
  <c r="S210" i="6"/>
  <c r="S211" i="6"/>
  <c r="R208" i="6"/>
  <c r="R209" i="6"/>
  <c r="R210" i="6"/>
  <c r="R211" i="6"/>
  <c r="Q211" i="6"/>
  <c r="P211" i="6"/>
  <c r="O211" i="6"/>
  <c r="M209" i="6"/>
  <c r="M210" i="6"/>
  <c r="M211" i="6"/>
  <c r="L209" i="6"/>
  <c r="L210" i="6"/>
  <c r="L211" i="6"/>
  <c r="G210" i="6"/>
  <c r="G211" i="6"/>
  <c r="F210" i="6"/>
  <c r="F211" i="6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C156" i="6" s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089" i="1"/>
  <c r="J3088" i="1"/>
  <c r="D3131" i="1"/>
  <c r="D3130" i="1"/>
  <c r="D3129" i="1"/>
  <c r="D3128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088" i="1"/>
  <c r="D3089" i="1"/>
  <c r="D3090" i="1"/>
  <c r="D3091" i="1"/>
  <c r="D3092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E41" i="6" s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179" i="6" s="1"/>
  <c r="J3083" i="1"/>
  <c r="J3084" i="1"/>
  <c r="J3085" i="1"/>
  <c r="J3086" i="1"/>
  <c r="J3087" i="1"/>
  <c r="J97" i="1"/>
  <c r="D97" i="1"/>
  <c r="J96" i="1"/>
  <c r="D96" i="1"/>
  <c r="J98" i="1"/>
  <c r="D98" i="1"/>
  <c r="J99" i="1"/>
  <c r="D99" i="1"/>
  <c r="J100" i="1"/>
  <c r="D100" i="1"/>
  <c r="D101" i="1"/>
  <c r="D102" i="1"/>
  <c r="D103" i="1"/>
  <c r="D104" i="1"/>
  <c r="J101" i="1"/>
  <c r="J102" i="1"/>
  <c r="J103" i="1"/>
  <c r="J104" i="1"/>
  <c r="J105" i="1"/>
  <c r="D105" i="1"/>
  <c r="J106" i="1"/>
  <c r="D106" i="1"/>
  <c r="D117" i="1"/>
  <c r="G209" i="6"/>
  <c r="F209" i="6"/>
  <c r="M208" i="6"/>
  <c r="L208" i="6"/>
  <c r="G208" i="6"/>
  <c r="F208" i="6"/>
  <c r="AE17" i="3"/>
  <c r="AD17" i="3"/>
  <c r="Z17" i="3"/>
  <c r="W17" i="3"/>
  <c r="V17" i="3"/>
  <c r="R17" i="3"/>
  <c r="O17" i="3"/>
  <c r="N17" i="3"/>
  <c r="J17" i="3"/>
  <c r="G17" i="3"/>
  <c r="F17" i="3"/>
  <c r="F44" i="3"/>
  <c r="G44" i="3"/>
  <c r="J44" i="3"/>
  <c r="K44" i="3"/>
  <c r="L44" i="3"/>
  <c r="D2286" i="1"/>
  <c r="J107" i="1"/>
  <c r="D107" i="1"/>
  <c r="D108" i="1"/>
  <c r="D109" i="1"/>
  <c r="D111" i="1"/>
  <c r="D112" i="1"/>
  <c r="D113" i="1"/>
  <c r="D114" i="1"/>
  <c r="D115" i="1"/>
  <c r="J108" i="1"/>
  <c r="AE44" i="3"/>
  <c r="AD44" i="3"/>
  <c r="Z44" i="3"/>
  <c r="W44" i="3"/>
  <c r="V44" i="3"/>
  <c r="R44" i="3"/>
  <c r="O44" i="3"/>
  <c r="N44" i="3"/>
  <c r="M44" i="3"/>
  <c r="B44" i="3"/>
  <c r="F41" i="3"/>
  <c r="G41" i="3"/>
  <c r="J41" i="3"/>
  <c r="N41" i="3"/>
  <c r="O41" i="3"/>
  <c r="R41" i="3"/>
  <c r="V41" i="3"/>
  <c r="W41" i="3"/>
  <c r="Z41" i="3"/>
  <c r="AD41" i="3"/>
  <c r="AE41" i="3"/>
  <c r="J110" i="1"/>
  <c r="J109" i="1"/>
  <c r="J111" i="1"/>
  <c r="J112" i="1"/>
  <c r="J113" i="1"/>
  <c r="E460" i="8"/>
  <c r="E459" i="8"/>
  <c r="G463" i="8"/>
  <c r="G462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461" i="8" s="1"/>
  <c r="G2" i="8"/>
  <c r="G459" i="8" s="1"/>
  <c r="L105" i="2"/>
  <c r="M105" i="2"/>
  <c r="R105" i="2"/>
  <c r="S105" i="2"/>
  <c r="G105" i="2"/>
  <c r="F105" i="2"/>
  <c r="J114" i="1"/>
  <c r="J115" i="1"/>
  <c r="J116" i="1"/>
  <c r="D116" i="1"/>
  <c r="J117" i="1"/>
  <c r="J118" i="1"/>
  <c r="J119" i="1"/>
  <c r="D118" i="1"/>
  <c r="D119" i="1"/>
  <c r="J120" i="1"/>
  <c r="D120" i="1"/>
  <c r="D121" i="1"/>
  <c r="D122" i="1"/>
  <c r="D123" i="1"/>
  <c r="D124" i="1"/>
  <c r="D125" i="1"/>
  <c r="D126" i="1"/>
  <c r="D127" i="1"/>
  <c r="D128" i="1"/>
  <c r="J121" i="1"/>
  <c r="J122" i="1"/>
  <c r="J123" i="1"/>
  <c r="J124" i="1"/>
  <c r="J125" i="1"/>
  <c r="J126" i="1"/>
  <c r="J127" i="1"/>
  <c r="I208" i="6"/>
  <c r="J208" i="6"/>
  <c r="K208" i="6"/>
  <c r="J128" i="1"/>
  <c r="B27" i="3"/>
  <c r="F27" i="3"/>
  <c r="G27" i="3"/>
  <c r="J27" i="3"/>
  <c r="N27" i="3"/>
  <c r="O27" i="3"/>
  <c r="R27" i="3"/>
  <c r="V27" i="3"/>
  <c r="W27" i="3"/>
  <c r="Z27" i="3"/>
  <c r="AD27" i="3"/>
  <c r="AE27" i="3"/>
  <c r="J140" i="1"/>
  <c r="J129" i="1"/>
  <c r="J130" i="1"/>
  <c r="J131" i="1"/>
  <c r="J132" i="1"/>
  <c r="J133" i="1"/>
  <c r="J134" i="1"/>
  <c r="D129" i="1"/>
  <c r="D130" i="1"/>
  <c r="D131" i="1"/>
  <c r="D132" i="1"/>
  <c r="D133" i="1"/>
  <c r="D134" i="1"/>
  <c r="D135" i="1"/>
  <c r="J135" i="1"/>
  <c r="J136" i="1"/>
  <c r="J137" i="1"/>
  <c r="J138" i="1"/>
  <c r="J139" i="1"/>
  <c r="D136" i="1"/>
  <c r="D137" i="1"/>
  <c r="D138" i="1"/>
  <c r="D139" i="1"/>
  <c r="D140" i="1"/>
  <c r="J141" i="1"/>
  <c r="J142" i="1"/>
  <c r="J143" i="1"/>
  <c r="J144" i="1"/>
  <c r="J145" i="1"/>
  <c r="J146" i="1"/>
  <c r="D141" i="1"/>
  <c r="D142" i="1"/>
  <c r="D143" i="1"/>
  <c r="D144" i="1"/>
  <c r="D145" i="1"/>
  <c r="D146" i="1"/>
  <c r="J147" i="1"/>
  <c r="J148" i="1"/>
  <c r="J149" i="1"/>
  <c r="D147" i="1"/>
  <c r="D148" i="1"/>
  <c r="D149" i="1"/>
  <c r="D150" i="1"/>
  <c r="J150" i="1"/>
  <c r="J151" i="1"/>
  <c r="D151" i="1"/>
  <c r="J2286" i="1"/>
  <c r="J152" i="1"/>
  <c r="D152" i="1"/>
  <c r="J153" i="1"/>
  <c r="D153" i="1"/>
  <c r="J154" i="1"/>
  <c r="D154" i="1"/>
  <c r="J155" i="1"/>
  <c r="D155" i="1"/>
  <c r="J156" i="1"/>
  <c r="J157" i="1"/>
  <c r="D156" i="1"/>
  <c r="D157" i="1"/>
  <c r="J158" i="1"/>
  <c r="D158" i="1"/>
  <c r="J159" i="1"/>
  <c r="D159" i="1"/>
  <c r="J160" i="1"/>
  <c r="J161" i="1"/>
  <c r="J162" i="1"/>
  <c r="J163" i="1"/>
  <c r="J164" i="1"/>
  <c r="J165" i="1"/>
  <c r="J166" i="1"/>
  <c r="J167" i="1"/>
  <c r="D160" i="1"/>
  <c r="D161" i="1"/>
  <c r="D162" i="1"/>
  <c r="D163" i="1"/>
  <c r="D164" i="1"/>
  <c r="D165" i="1"/>
  <c r="D166" i="1"/>
  <c r="D167" i="1"/>
  <c r="J168" i="1"/>
  <c r="D168" i="1"/>
  <c r="D169" i="1"/>
  <c r="D170" i="1"/>
  <c r="D171" i="1"/>
  <c r="D172" i="1"/>
  <c r="D173" i="1"/>
  <c r="D174" i="1"/>
  <c r="D175" i="1"/>
  <c r="J169" i="1"/>
  <c r="J170" i="1"/>
  <c r="J171" i="1"/>
  <c r="J172" i="1"/>
  <c r="J173" i="1"/>
  <c r="J174" i="1"/>
  <c r="J175" i="1"/>
  <c r="J176" i="1"/>
  <c r="D176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83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4" i="1"/>
  <c r="D3085" i="1"/>
  <c r="D3086" i="1"/>
  <c r="D3087" i="1"/>
  <c r="D3004" i="1"/>
  <c r="D3005" i="1"/>
  <c r="D3006" i="1"/>
  <c r="D3007" i="1"/>
  <c r="D3008" i="1"/>
  <c r="D3009" i="1"/>
  <c r="D3010" i="1"/>
  <c r="D3011" i="1"/>
  <c r="J177" i="1"/>
  <c r="J178" i="1"/>
  <c r="J179" i="1"/>
  <c r="D178" i="1"/>
  <c r="D179" i="1"/>
  <c r="D177" i="1"/>
  <c r="J180" i="1"/>
  <c r="J181" i="1"/>
  <c r="J182" i="1"/>
  <c r="J183" i="1"/>
  <c r="J184" i="1"/>
  <c r="J185" i="1"/>
  <c r="J186" i="1"/>
  <c r="J190" i="1"/>
  <c r="J189" i="1"/>
  <c r="J188" i="1"/>
  <c r="J187" i="1"/>
  <c r="D695" i="1"/>
  <c r="J695" i="1"/>
  <c r="D696" i="1"/>
  <c r="J696" i="1"/>
  <c r="D698" i="1"/>
  <c r="J698" i="1"/>
  <c r="J191" i="1"/>
  <c r="J192" i="1"/>
  <c r="J193" i="1"/>
  <c r="AE40" i="3"/>
  <c r="AD40" i="3"/>
  <c r="Z40" i="3"/>
  <c r="W40" i="3"/>
  <c r="V40" i="3"/>
  <c r="R40" i="3"/>
  <c r="O40" i="3"/>
  <c r="N40" i="3"/>
  <c r="J40" i="3"/>
  <c r="G40" i="3"/>
  <c r="F40" i="3"/>
  <c r="G25" i="3"/>
  <c r="B40" i="3"/>
  <c r="AE25" i="3"/>
  <c r="AD25" i="3"/>
  <c r="Z25" i="3"/>
  <c r="W25" i="3"/>
  <c r="V25" i="3"/>
  <c r="R25" i="3"/>
  <c r="O25" i="3"/>
  <c r="N25" i="3"/>
  <c r="J25" i="3"/>
  <c r="F25" i="3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194" i="1"/>
  <c r="J195" i="1"/>
  <c r="J196" i="1"/>
  <c r="B25" i="3"/>
  <c r="B28" i="3"/>
  <c r="B2" i="3"/>
  <c r="B11" i="3"/>
  <c r="B13" i="3"/>
  <c r="B8" i="3"/>
  <c r="B5" i="3"/>
  <c r="B23" i="3"/>
  <c r="B20" i="3"/>
  <c r="B18" i="3"/>
  <c r="B32" i="3"/>
  <c r="B6" i="3"/>
  <c r="B21" i="3"/>
  <c r="B3" i="3"/>
  <c r="B37" i="3"/>
  <c r="B39" i="3"/>
  <c r="B12" i="3"/>
  <c r="B7" i="3"/>
  <c r="B14" i="3"/>
  <c r="B16" i="3"/>
  <c r="B4" i="3"/>
  <c r="B9" i="3"/>
  <c r="B33" i="3"/>
  <c r="B10" i="3"/>
  <c r="B24" i="3"/>
  <c r="B19" i="3"/>
  <c r="B22" i="3"/>
  <c r="B15" i="3"/>
  <c r="B31" i="3"/>
  <c r="B34" i="3"/>
  <c r="B43" i="3"/>
  <c r="B42" i="3"/>
  <c r="B29" i="3"/>
  <c r="B30" i="3"/>
  <c r="B38" i="3"/>
  <c r="B26" i="3"/>
  <c r="B36" i="3"/>
  <c r="B35" i="3"/>
  <c r="B41" i="3"/>
  <c r="J197" i="1"/>
  <c r="J272" i="1"/>
  <c r="J273" i="1"/>
  <c r="J274" i="1"/>
  <c r="J275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I145" i="6" s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I36" i="6" s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I139" i="6" s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Q145" i="6" s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I72" i="6" s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C21" i="6" s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I129" i="6" s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D62" i="6" s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I7" i="7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P82" i="6" s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Q127" i="6" s="1"/>
  <c r="J1336" i="1"/>
  <c r="J1337" i="1"/>
  <c r="J1338" i="1"/>
  <c r="J1339" i="1"/>
  <c r="J1340" i="1"/>
  <c r="C196" i="6" s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I116" i="6" s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P7" i="6" s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C169" i="6" s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I184" i="6" s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O159" i="6" s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P202" i="6" s="1"/>
  <c r="J2079" i="1"/>
  <c r="J2080" i="1"/>
  <c r="J2081" i="1"/>
  <c r="J2082" i="1"/>
  <c r="J2083" i="1"/>
  <c r="J2084" i="1"/>
  <c r="J2085" i="1"/>
  <c r="J2086" i="1"/>
  <c r="J2087" i="1"/>
  <c r="J2088" i="1"/>
  <c r="J2089" i="1"/>
  <c r="D175" i="6" s="1"/>
  <c r="J2090" i="1"/>
  <c r="J2091" i="1"/>
  <c r="J2092" i="1"/>
  <c r="J2093" i="1"/>
  <c r="I201" i="6" s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C23" i="6" s="1"/>
  <c r="J2138" i="1"/>
  <c r="J2139" i="1"/>
  <c r="J2140" i="1"/>
  <c r="J2141" i="1"/>
  <c r="J2142" i="1"/>
  <c r="J2143" i="1"/>
  <c r="D9" i="6" s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I112" i="6"/>
  <c r="J2222" i="1"/>
  <c r="J2223" i="1"/>
  <c r="J2224" i="1"/>
  <c r="J2225" i="1"/>
  <c r="J2226" i="1"/>
  <c r="D105" i="6" s="1"/>
  <c r="J2227" i="1"/>
  <c r="J2228" i="1"/>
  <c r="J2229" i="1"/>
  <c r="J2230" i="1"/>
  <c r="J2231" i="1"/>
  <c r="K199" i="6" s="1"/>
  <c r="J2232" i="1"/>
  <c r="J2233" i="1"/>
  <c r="P27" i="6" s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P199" i="6" s="1"/>
  <c r="J2281" i="1"/>
  <c r="J2282" i="1"/>
  <c r="J2283" i="1"/>
  <c r="J2284" i="1"/>
  <c r="J2285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D170" i="6" s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P174" i="6" s="1"/>
  <c r="J2409" i="1"/>
  <c r="J2410" i="1"/>
  <c r="J137" i="6" s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C29" i="6" s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I15" i="7"/>
  <c r="J2563" i="1"/>
  <c r="P15" i="7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186" i="6" s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D190" i="6" s="1"/>
  <c r="J2732" i="1"/>
  <c r="J2733" i="1"/>
  <c r="J2734" i="1"/>
  <c r="J2735" i="1"/>
  <c r="J2736" i="1"/>
  <c r="J2737" i="1"/>
  <c r="J78" i="6" s="1"/>
  <c r="J2738" i="1"/>
  <c r="J2739" i="1"/>
  <c r="J2740" i="1"/>
  <c r="C20" i="6" s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Q168" i="6" s="1"/>
  <c r="J2779" i="1"/>
  <c r="I187" i="6" s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O201" i="6" s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I178" i="6" s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61" i="6" s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6" i="1"/>
  <c r="J2912" i="1"/>
  <c r="J2913" i="1"/>
  <c r="J2914" i="1"/>
  <c r="J2915" i="1"/>
  <c r="J2917" i="1"/>
  <c r="J2918" i="1"/>
  <c r="J2919" i="1"/>
  <c r="C47" i="6" s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4" i="1"/>
  <c r="J2933" i="1"/>
  <c r="J2935" i="1"/>
  <c r="J2936" i="1"/>
  <c r="J2937" i="1"/>
  <c r="J2938" i="1"/>
  <c r="J2939" i="1"/>
  <c r="J2940" i="1"/>
  <c r="J2941" i="1"/>
  <c r="J2942" i="1"/>
  <c r="C38" i="6" s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O179" i="6" s="1"/>
  <c r="J2997" i="1"/>
  <c r="J2998" i="1"/>
  <c r="J2999" i="1"/>
  <c r="J3000" i="1"/>
  <c r="J3001" i="1"/>
  <c r="J3002" i="1"/>
  <c r="J3003" i="1"/>
  <c r="AD3" i="3"/>
  <c r="Z3" i="3"/>
  <c r="AD4" i="3"/>
  <c r="Z4" i="3"/>
  <c r="AD5" i="3"/>
  <c r="Z5" i="3"/>
  <c r="AD6" i="3"/>
  <c r="Z6" i="3"/>
  <c r="AD7" i="3"/>
  <c r="Z7" i="3"/>
  <c r="AD10" i="3"/>
  <c r="Z10" i="3"/>
  <c r="AD11" i="3"/>
  <c r="Z11" i="3"/>
  <c r="AD8" i="3"/>
  <c r="Z8" i="3"/>
  <c r="AD13" i="3"/>
  <c r="Z13" i="3"/>
  <c r="AD12" i="3"/>
  <c r="Z12" i="3"/>
  <c r="AD14" i="3"/>
  <c r="Z14" i="3"/>
  <c r="AD15" i="3"/>
  <c r="Z15" i="3"/>
  <c r="AD9" i="3"/>
  <c r="Z9" i="3"/>
  <c r="AD18" i="3"/>
  <c r="Z18" i="3"/>
  <c r="AD16" i="3"/>
  <c r="Z16" i="3"/>
  <c r="AD20" i="3"/>
  <c r="Z20" i="3"/>
  <c r="AD21" i="3"/>
  <c r="Z21" i="3"/>
  <c r="AD28" i="3"/>
  <c r="Z28" i="3"/>
  <c r="AD19" i="3"/>
  <c r="Z19" i="3"/>
  <c r="AD23" i="3"/>
  <c r="Z23" i="3"/>
  <c r="AD22" i="3"/>
  <c r="Z22" i="3"/>
  <c r="AD24" i="3"/>
  <c r="Z24" i="3"/>
  <c r="AD26" i="3"/>
  <c r="Z26" i="3"/>
  <c r="AD32" i="3"/>
  <c r="Z32" i="3"/>
  <c r="AD29" i="3"/>
  <c r="Z29" i="3"/>
  <c r="AD37" i="3"/>
  <c r="Z37" i="3"/>
  <c r="AD30" i="3"/>
  <c r="Z30" i="3"/>
  <c r="AD33" i="3"/>
  <c r="Z33" i="3"/>
  <c r="AD31" i="3"/>
  <c r="Z31" i="3"/>
  <c r="AD34" i="3"/>
  <c r="Z34" i="3"/>
  <c r="AD38" i="3"/>
  <c r="Z38" i="3"/>
  <c r="AD39" i="3"/>
  <c r="Z39" i="3"/>
  <c r="AD36" i="3"/>
  <c r="Z36" i="3"/>
  <c r="AD35" i="3"/>
  <c r="Z35" i="3"/>
  <c r="AD43" i="3"/>
  <c r="Z43" i="3"/>
  <c r="AD42" i="3"/>
  <c r="Z42" i="3"/>
  <c r="AE3" i="3"/>
  <c r="AE4" i="3"/>
  <c r="AE5" i="3"/>
  <c r="AE6" i="3"/>
  <c r="AE7" i="3"/>
  <c r="AE10" i="3"/>
  <c r="AE11" i="3"/>
  <c r="AE8" i="3"/>
  <c r="AE13" i="3"/>
  <c r="AE12" i="3"/>
  <c r="AE14" i="3"/>
  <c r="AE15" i="3"/>
  <c r="AE9" i="3"/>
  <c r="AE18" i="3"/>
  <c r="AE16" i="3"/>
  <c r="AE20" i="3"/>
  <c r="AE21" i="3"/>
  <c r="AE28" i="3"/>
  <c r="AE19" i="3"/>
  <c r="AE23" i="3"/>
  <c r="AE22" i="3"/>
  <c r="AE24" i="3"/>
  <c r="AE26" i="3"/>
  <c r="AE32" i="3"/>
  <c r="AE29" i="3"/>
  <c r="AE37" i="3"/>
  <c r="AE30" i="3"/>
  <c r="AE33" i="3"/>
  <c r="AE31" i="3"/>
  <c r="AE34" i="3"/>
  <c r="AE38" i="3"/>
  <c r="AE39" i="3"/>
  <c r="AE36" i="3"/>
  <c r="AE35" i="3"/>
  <c r="AE43" i="3"/>
  <c r="AE42" i="3"/>
  <c r="AE2" i="3"/>
  <c r="AD2" i="3"/>
  <c r="R75" i="2"/>
  <c r="Z2" i="3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2730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7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71" i="1"/>
  <c r="D2872" i="1"/>
  <c r="D2873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6" i="1"/>
  <c r="D2912" i="1"/>
  <c r="D2913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4" i="1"/>
  <c r="D2933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I5" i="7"/>
  <c r="I6" i="7"/>
  <c r="I8" i="7"/>
  <c r="I9" i="7"/>
  <c r="I10" i="7"/>
  <c r="I11" i="7"/>
  <c r="I12" i="7"/>
  <c r="I13" i="7"/>
  <c r="I16" i="7"/>
  <c r="I17" i="7"/>
  <c r="I18" i="7"/>
  <c r="I19" i="7"/>
  <c r="J5" i="7"/>
  <c r="K5" i="7"/>
  <c r="J6" i="7"/>
  <c r="K6" i="7"/>
  <c r="J8" i="7"/>
  <c r="K8" i="7"/>
  <c r="J9" i="7"/>
  <c r="K9" i="7"/>
  <c r="J10" i="7"/>
  <c r="K10" i="7"/>
  <c r="J11" i="7"/>
  <c r="K11" i="7"/>
  <c r="J12" i="7"/>
  <c r="K12" i="7"/>
  <c r="J13" i="7"/>
  <c r="K13" i="7"/>
  <c r="J16" i="7"/>
  <c r="K16" i="7"/>
  <c r="J17" i="7"/>
  <c r="K17" i="7"/>
  <c r="J18" i="7"/>
  <c r="K18" i="7"/>
  <c r="J19" i="7"/>
  <c r="K19" i="7"/>
  <c r="O5" i="7"/>
  <c r="O8" i="7"/>
  <c r="O9" i="7"/>
  <c r="O11" i="7"/>
  <c r="O12" i="7"/>
  <c r="O13" i="7"/>
  <c r="O15" i="7"/>
  <c r="O16" i="7"/>
  <c r="O17" i="7"/>
  <c r="O18" i="7"/>
  <c r="O19" i="7"/>
  <c r="P5" i="7"/>
  <c r="Q5" i="7"/>
  <c r="P8" i="7"/>
  <c r="Q8" i="7"/>
  <c r="P9" i="7"/>
  <c r="Q9" i="7"/>
  <c r="P11" i="7"/>
  <c r="Q11" i="7"/>
  <c r="P12" i="7"/>
  <c r="Q12" i="7"/>
  <c r="P13" i="7"/>
  <c r="Q13" i="7"/>
  <c r="P16" i="7"/>
  <c r="Q16" i="7"/>
  <c r="P17" i="7"/>
  <c r="Q17" i="7"/>
  <c r="P18" i="7"/>
  <c r="Q18" i="7"/>
  <c r="P19" i="7"/>
  <c r="Q19" i="7"/>
  <c r="C5" i="7"/>
  <c r="C8" i="7"/>
  <c r="C9" i="7"/>
  <c r="C11" i="7"/>
  <c r="C12" i="7"/>
  <c r="C13" i="7"/>
  <c r="C16" i="7"/>
  <c r="C17" i="7"/>
  <c r="C18" i="7"/>
  <c r="C19" i="7"/>
  <c r="D5" i="7"/>
  <c r="E5" i="7"/>
  <c r="D8" i="7"/>
  <c r="E8" i="7"/>
  <c r="D9" i="7"/>
  <c r="E9" i="7"/>
  <c r="D11" i="7"/>
  <c r="E11" i="7"/>
  <c r="D12" i="7"/>
  <c r="E12" i="7"/>
  <c r="D13" i="7"/>
  <c r="E13" i="7"/>
  <c r="D16" i="7"/>
  <c r="E16" i="7"/>
  <c r="D17" i="7"/>
  <c r="E17" i="7"/>
  <c r="D18" i="7"/>
  <c r="E18" i="7"/>
  <c r="D19" i="7"/>
  <c r="E1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F107" i="6"/>
  <c r="G107" i="6"/>
  <c r="L107" i="6"/>
  <c r="M107" i="6"/>
  <c r="R107" i="6"/>
  <c r="S107" i="6"/>
  <c r="F108" i="6"/>
  <c r="G108" i="6"/>
  <c r="L108" i="6"/>
  <c r="M108" i="6"/>
  <c r="R108" i="6"/>
  <c r="S108" i="6"/>
  <c r="F109" i="6"/>
  <c r="G109" i="6"/>
  <c r="L109" i="6"/>
  <c r="M109" i="6"/>
  <c r="R109" i="6"/>
  <c r="S109" i="6"/>
  <c r="F110" i="6"/>
  <c r="G110" i="6"/>
  <c r="L110" i="6"/>
  <c r="M110" i="6"/>
  <c r="R110" i="6"/>
  <c r="S110" i="6"/>
  <c r="F111" i="6"/>
  <c r="G111" i="6"/>
  <c r="L111" i="6"/>
  <c r="M111" i="6"/>
  <c r="R111" i="6"/>
  <c r="S111" i="6"/>
  <c r="F112" i="6"/>
  <c r="G112" i="6"/>
  <c r="J112" i="6"/>
  <c r="K112" i="6"/>
  <c r="L112" i="6"/>
  <c r="M112" i="6"/>
  <c r="R112" i="6"/>
  <c r="S112" i="6"/>
  <c r="F113" i="6"/>
  <c r="G113" i="6"/>
  <c r="L113" i="6"/>
  <c r="M113" i="6"/>
  <c r="R113" i="6"/>
  <c r="S113" i="6"/>
  <c r="F114" i="6"/>
  <c r="G114" i="6"/>
  <c r="L114" i="6"/>
  <c r="M114" i="6"/>
  <c r="R114" i="6"/>
  <c r="S114" i="6"/>
  <c r="F115" i="6"/>
  <c r="G115" i="6"/>
  <c r="L115" i="6"/>
  <c r="M115" i="6"/>
  <c r="R115" i="6"/>
  <c r="S115" i="6"/>
  <c r="F116" i="6"/>
  <c r="G116" i="6"/>
  <c r="L116" i="6"/>
  <c r="M116" i="6"/>
  <c r="R116" i="6"/>
  <c r="S116" i="6"/>
  <c r="F117" i="6"/>
  <c r="G117" i="6"/>
  <c r="L117" i="6"/>
  <c r="M117" i="6"/>
  <c r="R117" i="6"/>
  <c r="S117" i="6"/>
  <c r="F118" i="6"/>
  <c r="G118" i="6"/>
  <c r="L118" i="6"/>
  <c r="M118" i="6"/>
  <c r="R118" i="6"/>
  <c r="S118" i="6"/>
  <c r="F119" i="6"/>
  <c r="G119" i="6"/>
  <c r="L119" i="6"/>
  <c r="M119" i="6"/>
  <c r="R119" i="6"/>
  <c r="S119" i="6"/>
  <c r="F120" i="6"/>
  <c r="G120" i="6"/>
  <c r="L120" i="6"/>
  <c r="M120" i="6"/>
  <c r="R120" i="6"/>
  <c r="S120" i="6"/>
  <c r="F121" i="6"/>
  <c r="G121" i="6"/>
  <c r="L121" i="6"/>
  <c r="M121" i="6"/>
  <c r="R121" i="6"/>
  <c r="S121" i="6"/>
  <c r="F122" i="6"/>
  <c r="G122" i="6"/>
  <c r="L122" i="6"/>
  <c r="M122" i="6"/>
  <c r="R122" i="6"/>
  <c r="S122" i="6"/>
  <c r="F123" i="6"/>
  <c r="G123" i="6"/>
  <c r="L123" i="6"/>
  <c r="M123" i="6"/>
  <c r="R123" i="6"/>
  <c r="S123" i="6"/>
  <c r="F124" i="6"/>
  <c r="G124" i="6"/>
  <c r="L124" i="6"/>
  <c r="M124" i="6"/>
  <c r="R124" i="6"/>
  <c r="S124" i="6"/>
  <c r="F125" i="6"/>
  <c r="G125" i="6"/>
  <c r="L125" i="6"/>
  <c r="M125" i="6"/>
  <c r="R125" i="6"/>
  <c r="S125" i="6"/>
  <c r="F126" i="6"/>
  <c r="G126" i="6"/>
  <c r="L126" i="6"/>
  <c r="M126" i="6"/>
  <c r="R126" i="6"/>
  <c r="S126" i="6"/>
  <c r="F127" i="6"/>
  <c r="G127" i="6"/>
  <c r="L127" i="6"/>
  <c r="M127" i="6"/>
  <c r="R127" i="6"/>
  <c r="S127" i="6"/>
  <c r="F128" i="6"/>
  <c r="G128" i="6"/>
  <c r="I128" i="6"/>
  <c r="J128" i="6"/>
  <c r="K128" i="6"/>
  <c r="L128" i="6"/>
  <c r="M128" i="6"/>
  <c r="R128" i="6"/>
  <c r="S128" i="6"/>
  <c r="E129" i="6"/>
  <c r="F129" i="6"/>
  <c r="G129" i="6"/>
  <c r="L129" i="6"/>
  <c r="M129" i="6"/>
  <c r="O129" i="6"/>
  <c r="P129" i="6"/>
  <c r="Q129" i="6"/>
  <c r="R129" i="6"/>
  <c r="S129" i="6"/>
  <c r="F130" i="6"/>
  <c r="G130" i="6"/>
  <c r="L130" i="6"/>
  <c r="M130" i="6"/>
  <c r="R130" i="6"/>
  <c r="S130" i="6"/>
  <c r="F131" i="6"/>
  <c r="G131" i="6"/>
  <c r="L131" i="6"/>
  <c r="M131" i="6"/>
  <c r="R131" i="6"/>
  <c r="S131" i="6"/>
  <c r="F132" i="6"/>
  <c r="G132" i="6"/>
  <c r="L132" i="6"/>
  <c r="M132" i="6"/>
  <c r="O132" i="6"/>
  <c r="Q132" i="6"/>
  <c r="R132" i="6"/>
  <c r="S132" i="6"/>
  <c r="F133" i="6"/>
  <c r="G133" i="6"/>
  <c r="L133" i="6"/>
  <c r="M133" i="6"/>
  <c r="R133" i="6"/>
  <c r="S133" i="6"/>
  <c r="F134" i="6"/>
  <c r="G134" i="6"/>
  <c r="L134" i="6"/>
  <c r="M134" i="6"/>
  <c r="R134" i="6"/>
  <c r="S134" i="6"/>
  <c r="F135" i="6"/>
  <c r="G135" i="6"/>
  <c r="L135" i="6"/>
  <c r="M135" i="6"/>
  <c r="R135" i="6"/>
  <c r="S135" i="6"/>
  <c r="F136" i="6"/>
  <c r="G136" i="6"/>
  <c r="L136" i="6"/>
  <c r="M136" i="6"/>
  <c r="R136" i="6"/>
  <c r="S136" i="6"/>
  <c r="F137" i="6"/>
  <c r="G137" i="6"/>
  <c r="L137" i="6"/>
  <c r="M137" i="6"/>
  <c r="R137" i="6"/>
  <c r="S137" i="6"/>
  <c r="F138" i="6"/>
  <c r="G138" i="6"/>
  <c r="L138" i="6"/>
  <c r="M138" i="6"/>
  <c r="R138" i="6"/>
  <c r="S138" i="6"/>
  <c r="F139" i="6"/>
  <c r="G139" i="6"/>
  <c r="L139" i="6"/>
  <c r="M139" i="6"/>
  <c r="R139" i="6"/>
  <c r="S139" i="6"/>
  <c r="F140" i="6"/>
  <c r="G140" i="6"/>
  <c r="L140" i="6"/>
  <c r="M140" i="6"/>
  <c r="R140" i="6"/>
  <c r="S140" i="6"/>
  <c r="F141" i="6"/>
  <c r="G141" i="6"/>
  <c r="L141" i="6"/>
  <c r="M141" i="6"/>
  <c r="R141" i="6"/>
  <c r="S141" i="6"/>
  <c r="F142" i="6"/>
  <c r="G142" i="6"/>
  <c r="L142" i="6"/>
  <c r="M142" i="6"/>
  <c r="R142" i="6"/>
  <c r="S142" i="6"/>
  <c r="F143" i="6"/>
  <c r="G143" i="6"/>
  <c r="L143" i="6"/>
  <c r="M143" i="6"/>
  <c r="R143" i="6"/>
  <c r="S143" i="6"/>
  <c r="F144" i="6"/>
  <c r="G144" i="6"/>
  <c r="L144" i="6"/>
  <c r="M144" i="6"/>
  <c r="R144" i="6"/>
  <c r="S144" i="6"/>
  <c r="F145" i="6"/>
  <c r="G145" i="6"/>
  <c r="L145" i="6"/>
  <c r="M145" i="6"/>
  <c r="R145" i="6"/>
  <c r="S145" i="6"/>
  <c r="F146" i="6"/>
  <c r="G146" i="6"/>
  <c r="L146" i="6"/>
  <c r="M146" i="6"/>
  <c r="R146" i="6"/>
  <c r="S146" i="6"/>
  <c r="F147" i="6"/>
  <c r="G147" i="6"/>
  <c r="L147" i="6"/>
  <c r="M147" i="6"/>
  <c r="R147" i="6"/>
  <c r="S147" i="6"/>
  <c r="F148" i="6"/>
  <c r="G148" i="6"/>
  <c r="L148" i="6"/>
  <c r="M148" i="6"/>
  <c r="R148" i="6"/>
  <c r="S148" i="6"/>
  <c r="F149" i="6"/>
  <c r="G149" i="6"/>
  <c r="L149" i="6"/>
  <c r="M149" i="6"/>
  <c r="R149" i="6"/>
  <c r="S149" i="6"/>
  <c r="F150" i="6"/>
  <c r="G150" i="6"/>
  <c r="L150" i="6"/>
  <c r="M150" i="6"/>
  <c r="R150" i="6"/>
  <c r="S150" i="6"/>
  <c r="F151" i="6"/>
  <c r="G151" i="6"/>
  <c r="L151" i="6"/>
  <c r="M151" i="6"/>
  <c r="R151" i="6"/>
  <c r="S151" i="6"/>
  <c r="F152" i="6"/>
  <c r="G152" i="6"/>
  <c r="L152" i="6"/>
  <c r="M152" i="6"/>
  <c r="R152" i="6"/>
  <c r="S152" i="6"/>
  <c r="F153" i="6"/>
  <c r="G153" i="6"/>
  <c r="L153" i="6"/>
  <c r="M153" i="6"/>
  <c r="R153" i="6"/>
  <c r="S153" i="6"/>
  <c r="F154" i="6"/>
  <c r="G154" i="6"/>
  <c r="L154" i="6"/>
  <c r="M154" i="6"/>
  <c r="R154" i="6"/>
  <c r="S154" i="6"/>
  <c r="F155" i="6"/>
  <c r="G155" i="6"/>
  <c r="L155" i="6"/>
  <c r="M155" i="6"/>
  <c r="R155" i="6"/>
  <c r="S155" i="6"/>
  <c r="E156" i="6"/>
  <c r="F156" i="6"/>
  <c r="G156" i="6"/>
  <c r="I156" i="6"/>
  <c r="J156" i="6"/>
  <c r="K156" i="6"/>
  <c r="L156" i="6"/>
  <c r="M156" i="6"/>
  <c r="O156" i="6"/>
  <c r="P156" i="6"/>
  <c r="Q156" i="6"/>
  <c r="R156" i="6"/>
  <c r="S156" i="6"/>
  <c r="F157" i="6"/>
  <c r="G157" i="6"/>
  <c r="L157" i="6"/>
  <c r="M157" i="6"/>
  <c r="R157" i="6"/>
  <c r="S157" i="6"/>
  <c r="F158" i="6"/>
  <c r="G158" i="6"/>
  <c r="L158" i="6"/>
  <c r="M158" i="6"/>
  <c r="R158" i="6"/>
  <c r="S158" i="6"/>
  <c r="F159" i="6"/>
  <c r="G159" i="6"/>
  <c r="L159" i="6"/>
  <c r="M159" i="6"/>
  <c r="R159" i="6"/>
  <c r="S159" i="6"/>
  <c r="C160" i="6"/>
  <c r="D160" i="6"/>
  <c r="E160" i="6"/>
  <c r="F160" i="6"/>
  <c r="G160" i="6"/>
  <c r="I160" i="6"/>
  <c r="J160" i="6"/>
  <c r="K160" i="6"/>
  <c r="L160" i="6"/>
  <c r="M160" i="6"/>
  <c r="O160" i="6"/>
  <c r="P160" i="6"/>
  <c r="Q160" i="6"/>
  <c r="R160" i="6"/>
  <c r="S160" i="6"/>
  <c r="F161" i="6"/>
  <c r="G161" i="6"/>
  <c r="L161" i="6"/>
  <c r="M161" i="6"/>
  <c r="R161" i="6"/>
  <c r="S161" i="6"/>
  <c r="F162" i="6"/>
  <c r="G162" i="6"/>
  <c r="L162" i="6"/>
  <c r="M162" i="6"/>
  <c r="R162" i="6"/>
  <c r="S162" i="6"/>
  <c r="F163" i="6"/>
  <c r="G163" i="6"/>
  <c r="L163" i="6"/>
  <c r="M163" i="6"/>
  <c r="R163" i="6"/>
  <c r="S163" i="6"/>
  <c r="F164" i="6"/>
  <c r="G164" i="6"/>
  <c r="L164" i="6"/>
  <c r="M164" i="6"/>
  <c r="R164" i="6"/>
  <c r="S164" i="6"/>
  <c r="F165" i="6"/>
  <c r="G165" i="6"/>
  <c r="L165" i="6"/>
  <c r="M165" i="6"/>
  <c r="R165" i="6"/>
  <c r="S165" i="6"/>
  <c r="F166" i="6"/>
  <c r="G166" i="6"/>
  <c r="L166" i="6"/>
  <c r="M166" i="6"/>
  <c r="R166" i="6"/>
  <c r="S166" i="6"/>
  <c r="F167" i="6"/>
  <c r="G167" i="6"/>
  <c r="J167" i="6"/>
  <c r="L167" i="6"/>
  <c r="M167" i="6"/>
  <c r="R167" i="6"/>
  <c r="S167" i="6"/>
  <c r="F168" i="6"/>
  <c r="G168" i="6"/>
  <c r="K168" i="6"/>
  <c r="L168" i="6"/>
  <c r="M168" i="6"/>
  <c r="R168" i="6"/>
  <c r="S168" i="6"/>
  <c r="F169" i="6"/>
  <c r="G169" i="6"/>
  <c r="L169" i="6"/>
  <c r="M169" i="6"/>
  <c r="O169" i="6"/>
  <c r="P169" i="6"/>
  <c r="Q169" i="6"/>
  <c r="R169" i="6"/>
  <c r="S169" i="6"/>
  <c r="F170" i="6"/>
  <c r="G170" i="6"/>
  <c r="L170" i="6"/>
  <c r="M170" i="6"/>
  <c r="O170" i="6"/>
  <c r="P170" i="6"/>
  <c r="Q170" i="6"/>
  <c r="R170" i="6"/>
  <c r="S170" i="6"/>
  <c r="F171" i="6"/>
  <c r="G171" i="6"/>
  <c r="L171" i="6"/>
  <c r="M171" i="6"/>
  <c r="R171" i="6"/>
  <c r="S171" i="6"/>
  <c r="F172" i="6"/>
  <c r="G172" i="6"/>
  <c r="L172" i="6"/>
  <c r="M172" i="6"/>
  <c r="R172" i="6"/>
  <c r="S172" i="6"/>
  <c r="F173" i="6"/>
  <c r="G173" i="6"/>
  <c r="L173" i="6"/>
  <c r="M173" i="6"/>
  <c r="R173" i="6"/>
  <c r="S173" i="6"/>
  <c r="F174" i="6"/>
  <c r="G174" i="6"/>
  <c r="L174" i="6"/>
  <c r="M174" i="6"/>
  <c r="R174" i="6"/>
  <c r="S174" i="6"/>
  <c r="F175" i="6"/>
  <c r="G175" i="6"/>
  <c r="I175" i="6"/>
  <c r="J175" i="6"/>
  <c r="K175" i="6"/>
  <c r="L175" i="6"/>
  <c r="M175" i="6"/>
  <c r="R175" i="6"/>
  <c r="S175" i="6"/>
  <c r="F176" i="6"/>
  <c r="G176" i="6"/>
  <c r="L176" i="6"/>
  <c r="M176" i="6"/>
  <c r="R176" i="6"/>
  <c r="S176" i="6"/>
  <c r="F177" i="6"/>
  <c r="G177" i="6"/>
  <c r="L177" i="6"/>
  <c r="M177" i="6"/>
  <c r="R177" i="6"/>
  <c r="S177" i="6"/>
  <c r="F178" i="6"/>
  <c r="G178" i="6"/>
  <c r="L178" i="6"/>
  <c r="M178" i="6"/>
  <c r="R178" i="6"/>
  <c r="S178" i="6"/>
  <c r="F179" i="6"/>
  <c r="G179" i="6"/>
  <c r="L179" i="6"/>
  <c r="M179" i="6"/>
  <c r="R179" i="6"/>
  <c r="S179" i="6"/>
  <c r="F180" i="6"/>
  <c r="G180" i="6"/>
  <c r="L180" i="6"/>
  <c r="M180" i="6"/>
  <c r="R180" i="6"/>
  <c r="S180" i="6"/>
  <c r="F181" i="6"/>
  <c r="G181" i="6"/>
  <c r="L181" i="6"/>
  <c r="M181" i="6"/>
  <c r="R181" i="6"/>
  <c r="S181" i="6"/>
  <c r="F182" i="6"/>
  <c r="G182" i="6"/>
  <c r="L182" i="6"/>
  <c r="M182" i="6"/>
  <c r="R182" i="6"/>
  <c r="S182" i="6"/>
  <c r="F183" i="6"/>
  <c r="G183" i="6"/>
  <c r="L183" i="6"/>
  <c r="M183" i="6"/>
  <c r="R183" i="6"/>
  <c r="S183" i="6"/>
  <c r="F184" i="6"/>
  <c r="G184" i="6"/>
  <c r="L184" i="6"/>
  <c r="M184" i="6"/>
  <c r="O184" i="6"/>
  <c r="P184" i="6"/>
  <c r="Q184" i="6"/>
  <c r="R184" i="6"/>
  <c r="S184" i="6"/>
  <c r="F185" i="6"/>
  <c r="G185" i="6"/>
  <c r="L185" i="6"/>
  <c r="M185" i="6"/>
  <c r="R185" i="6"/>
  <c r="S185" i="6"/>
  <c r="F186" i="6"/>
  <c r="G186" i="6"/>
  <c r="L186" i="6"/>
  <c r="M186" i="6"/>
  <c r="O186" i="6"/>
  <c r="P186" i="6"/>
  <c r="Q186" i="6"/>
  <c r="R186" i="6"/>
  <c r="S186" i="6"/>
  <c r="F187" i="6"/>
  <c r="G187" i="6"/>
  <c r="L187" i="6"/>
  <c r="M187" i="6"/>
  <c r="R187" i="6"/>
  <c r="S187" i="6"/>
  <c r="F188" i="6"/>
  <c r="G188" i="6"/>
  <c r="L188" i="6"/>
  <c r="M188" i="6"/>
  <c r="R188" i="6"/>
  <c r="S188" i="6"/>
  <c r="F189" i="6"/>
  <c r="G189" i="6"/>
  <c r="L189" i="6"/>
  <c r="M189" i="6"/>
  <c r="R189" i="6"/>
  <c r="S189" i="6"/>
  <c r="F190" i="6"/>
  <c r="G190" i="6"/>
  <c r="L190" i="6"/>
  <c r="M190" i="6"/>
  <c r="R190" i="6"/>
  <c r="S190" i="6"/>
  <c r="F191" i="6"/>
  <c r="G191" i="6"/>
  <c r="L191" i="6"/>
  <c r="M191" i="6"/>
  <c r="R191" i="6"/>
  <c r="S191" i="6"/>
  <c r="F192" i="6"/>
  <c r="G192" i="6"/>
  <c r="L192" i="6"/>
  <c r="M192" i="6"/>
  <c r="R192" i="6"/>
  <c r="S192" i="6"/>
  <c r="F193" i="6"/>
  <c r="G193" i="6"/>
  <c r="L193" i="6"/>
  <c r="M193" i="6"/>
  <c r="R193" i="6"/>
  <c r="S193" i="6"/>
  <c r="F194" i="6"/>
  <c r="G194" i="6"/>
  <c r="L194" i="6"/>
  <c r="M194" i="6"/>
  <c r="R194" i="6"/>
  <c r="S194" i="6"/>
  <c r="F195" i="6"/>
  <c r="G195" i="6"/>
  <c r="L195" i="6"/>
  <c r="M195" i="6"/>
  <c r="R195" i="6"/>
  <c r="S195" i="6"/>
  <c r="F196" i="6"/>
  <c r="G196" i="6"/>
  <c r="L196" i="6"/>
  <c r="M196" i="6"/>
  <c r="O196" i="6"/>
  <c r="P196" i="6"/>
  <c r="Q196" i="6"/>
  <c r="R196" i="6"/>
  <c r="S196" i="6"/>
  <c r="F197" i="6"/>
  <c r="G197" i="6"/>
  <c r="L197" i="6"/>
  <c r="M197" i="6"/>
  <c r="O197" i="6"/>
  <c r="P197" i="6"/>
  <c r="Q197" i="6"/>
  <c r="R197" i="6"/>
  <c r="S197" i="6"/>
  <c r="F198" i="6"/>
  <c r="G198" i="6"/>
  <c r="L198" i="6"/>
  <c r="M198" i="6"/>
  <c r="R198" i="6"/>
  <c r="S198" i="6"/>
  <c r="E199" i="6"/>
  <c r="F199" i="6"/>
  <c r="G199" i="6"/>
  <c r="L199" i="6"/>
  <c r="M199" i="6"/>
  <c r="R199" i="6"/>
  <c r="S199" i="6"/>
  <c r="F200" i="6"/>
  <c r="G200" i="6"/>
  <c r="L200" i="6"/>
  <c r="M200" i="6"/>
  <c r="R200" i="6"/>
  <c r="S200" i="6"/>
  <c r="F201" i="6"/>
  <c r="G201" i="6"/>
  <c r="L201" i="6"/>
  <c r="M201" i="6"/>
  <c r="R201" i="6"/>
  <c r="S201" i="6"/>
  <c r="F202" i="6"/>
  <c r="G202" i="6"/>
  <c r="I202" i="6"/>
  <c r="J202" i="6"/>
  <c r="K202" i="6"/>
  <c r="L202" i="6"/>
  <c r="M202" i="6"/>
  <c r="R202" i="6"/>
  <c r="S202" i="6"/>
  <c r="F203" i="6"/>
  <c r="G203" i="6"/>
  <c r="L203" i="6"/>
  <c r="M203" i="6"/>
  <c r="R203" i="6"/>
  <c r="S203" i="6"/>
  <c r="F204" i="6"/>
  <c r="G204" i="6"/>
  <c r="L204" i="6"/>
  <c r="M204" i="6"/>
  <c r="R204" i="6"/>
  <c r="S204" i="6"/>
  <c r="F205" i="6"/>
  <c r="G205" i="6"/>
  <c r="L205" i="6"/>
  <c r="M205" i="6"/>
  <c r="R205" i="6"/>
  <c r="S205" i="6"/>
  <c r="F206" i="6"/>
  <c r="G206" i="6"/>
  <c r="L206" i="6"/>
  <c r="M206" i="6"/>
  <c r="R206" i="6"/>
  <c r="S206" i="6"/>
  <c r="F207" i="6"/>
  <c r="G207" i="6"/>
  <c r="L207" i="6"/>
  <c r="M207" i="6"/>
  <c r="R207" i="6"/>
  <c r="S207" i="6"/>
  <c r="F6" i="6"/>
  <c r="G6" i="6"/>
  <c r="L6" i="6"/>
  <c r="M6" i="6"/>
  <c r="R6" i="6"/>
  <c r="S6" i="6"/>
  <c r="D7" i="6"/>
  <c r="F7" i="6"/>
  <c r="G7" i="6"/>
  <c r="I7" i="6"/>
  <c r="J7" i="6"/>
  <c r="K7" i="6"/>
  <c r="L7" i="6"/>
  <c r="M7" i="6"/>
  <c r="Q7" i="6"/>
  <c r="R7" i="6"/>
  <c r="S7" i="6"/>
  <c r="F8" i="6"/>
  <c r="G8" i="6"/>
  <c r="L8" i="6"/>
  <c r="M8" i="6"/>
  <c r="R8" i="6"/>
  <c r="S8" i="6"/>
  <c r="E9" i="6"/>
  <c r="F9" i="6"/>
  <c r="G9" i="6"/>
  <c r="L9" i="6"/>
  <c r="M9" i="6"/>
  <c r="O9" i="6"/>
  <c r="P9" i="6"/>
  <c r="Q9" i="6"/>
  <c r="R9" i="6"/>
  <c r="S9" i="6"/>
  <c r="F10" i="6"/>
  <c r="G10" i="6"/>
  <c r="L10" i="6"/>
  <c r="M10" i="6"/>
  <c r="P10" i="6"/>
  <c r="Q10" i="6"/>
  <c r="R10" i="6"/>
  <c r="S10" i="6"/>
  <c r="F11" i="6"/>
  <c r="G11" i="6"/>
  <c r="L11" i="6"/>
  <c r="M11" i="6"/>
  <c r="R11" i="6"/>
  <c r="S11" i="6"/>
  <c r="F12" i="6"/>
  <c r="G12" i="6"/>
  <c r="L12" i="6"/>
  <c r="M12" i="6"/>
  <c r="R12" i="6"/>
  <c r="S12" i="6"/>
  <c r="F13" i="6"/>
  <c r="G13" i="6"/>
  <c r="L13" i="6"/>
  <c r="M13" i="6"/>
  <c r="R13" i="6"/>
  <c r="S13" i="6"/>
  <c r="F14" i="6"/>
  <c r="G14" i="6"/>
  <c r="L14" i="6"/>
  <c r="M14" i="6"/>
  <c r="R14" i="6"/>
  <c r="S14" i="6"/>
  <c r="F15" i="6"/>
  <c r="G15" i="6"/>
  <c r="L15" i="6"/>
  <c r="M15" i="6"/>
  <c r="R15" i="6"/>
  <c r="S15" i="6"/>
  <c r="F16" i="6"/>
  <c r="G16" i="6"/>
  <c r="L16" i="6"/>
  <c r="M16" i="6"/>
  <c r="R16" i="6"/>
  <c r="S16" i="6"/>
  <c r="F17" i="6"/>
  <c r="G17" i="6"/>
  <c r="I17" i="6"/>
  <c r="J17" i="6"/>
  <c r="K17" i="6"/>
  <c r="L17" i="6"/>
  <c r="M17" i="6"/>
  <c r="Q17" i="6"/>
  <c r="R17" i="6"/>
  <c r="S17" i="6"/>
  <c r="F18" i="6"/>
  <c r="G18" i="6"/>
  <c r="L18" i="6"/>
  <c r="M18" i="6"/>
  <c r="R18" i="6"/>
  <c r="S18" i="6"/>
  <c r="F19" i="6"/>
  <c r="G19" i="6"/>
  <c r="L19" i="6"/>
  <c r="M19" i="6"/>
  <c r="R19" i="6"/>
  <c r="S19" i="6"/>
  <c r="D20" i="6"/>
  <c r="E20" i="6"/>
  <c r="F20" i="6"/>
  <c r="G20" i="6"/>
  <c r="I20" i="6"/>
  <c r="J20" i="6"/>
  <c r="K20" i="6"/>
  <c r="L20" i="6"/>
  <c r="M20" i="6"/>
  <c r="O20" i="6"/>
  <c r="P20" i="6"/>
  <c r="Q20" i="6"/>
  <c r="R20" i="6"/>
  <c r="S20" i="6"/>
  <c r="F21" i="6"/>
  <c r="G21" i="6"/>
  <c r="I21" i="6"/>
  <c r="J21" i="6"/>
  <c r="K21" i="6"/>
  <c r="L21" i="6"/>
  <c r="M21" i="6"/>
  <c r="R21" i="6"/>
  <c r="S21" i="6"/>
  <c r="F22" i="6"/>
  <c r="G22" i="6"/>
  <c r="L22" i="6"/>
  <c r="M22" i="6"/>
  <c r="R22" i="6"/>
  <c r="S22" i="6"/>
  <c r="F23" i="6"/>
  <c r="G23" i="6"/>
  <c r="L23" i="6"/>
  <c r="M23" i="6"/>
  <c r="O23" i="6"/>
  <c r="P23" i="6"/>
  <c r="Q23" i="6"/>
  <c r="R23" i="6"/>
  <c r="S23" i="6"/>
  <c r="F24" i="6"/>
  <c r="G24" i="6"/>
  <c r="L24" i="6"/>
  <c r="M24" i="6"/>
  <c r="R24" i="6"/>
  <c r="S24" i="6"/>
  <c r="F25" i="6"/>
  <c r="G25" i="6"/>
  <c r="I25" i="6"/>
  <c r="J25" i="6"/>
  <c r="K25" i="6"/>
  <c r="L25" i="6"/>
  <c r="M25" i="6"/>
  <c r="O25" i="6"/>
  <c r="P25" i="6"/>
  <c r="Q25" i="6"/>
  <c r="R25" i="6"/>
  <c r="S25" i="6"/>
  <c r="F26" i="6"/>
  <c r="G26" i="6"/>
  <c r="L26" i="6"/>
  <c r="M26" i="6"/>
  <c r="R26" i="6"/>
  <c r="S26" i="6"/>
  <c r="F27" i="6"/>
  <c r="G27" i="6"/>
  <c r="L27" i="6"/>
  <c r="M27" i="6"/>
  <c r="O27" i="6"/>
  <c r="R27" i="6"/>
  <c r="S27" i="6"/>
  <c r="C28" i="6"/>
  <c r="D28" i="6"/>
  <c r="E28" i="6"/>
  <c r="F28" i="6"/>
  <c r="G28" i="6"/>
  <c r="I28" i="6"/>
  <c r="J28" i="6"/>
  <c r="K28" i="6"/>
  <c r="L28" i="6"/>
  <c r="M28" i="6"/>
  <c r="O28" i="6"/>
  <c r="P28" i="6"/>
  <c r="Q28" i="6"/>
  <c r="R28" i="6"/>
  <c r="S28" i="6"/>
  <c r="F29" i="6"/>
  <c r="G29" i="6"/>
  <c r="I29" i="6"/>
  <c r="J29" i="6"/>
  <c r="K29" i="6"/>
  <c r="L29" i="6"/>
  <c r="M29" i="6"/>
  <c r="R29" i="6"/>
  <c r="S29" i="6"/>
  <c r="C30" i="6"/>
  <c r="D30" i="6"/>
  <c r="E30" i="6"/>
  <c r="F30" i="6"/>
  <c r="G30" i="6"/>
  <c r="I30" i="6"/>
  <c r="J30" i="6"/>
  <c r="K30" i="6"/>
  <c r="L30" i="6"/>
  <c r="M30" i="6"/>
  <c r="O30" i="6"/>
  <c r="P30" i="6"/>
  <c r="Q30" i="6"/>
  <c r="R30" i="6"/>
  <c r="S30" i="6"/>
  <c r="F31" i="6"/>
  <c r="G31" i="6"/>
  <c r="L31" i="6"/>
  <c r="M31" i="6"/>
  <c r="P31" i="6"/>
  <c r="R31" i="6"/>
  <c r="S31" i="6"/>
  <c r="F32" i="6"/>
  <c r="G32" i="6"/>
  <c r="L32" i="6"/>
  <c r="M32" i="6"/>
  <c r="R32" i="6"/>
  <c r="S32" i="6"/>
  <c r="F33" i="6"/>
  <c r="G33" i="6"/>
  <c r="L33" i="6"/>
  <c r="M33" i="6"/>
  <c r="R33" i="6"/>
  <c r="S33" i="6"/>
  <c r="F34" i="6"/>
  <c r="G34" i="6"/>
  <c r="L34" i="6"/>
  <c r="M34" i="6"/>
  <c r="R34" i="6"/>
  <c r="S34" i="6"/>
  <c r="C35" i="6"/>
  <c r="D35" i="6"/>
  <c r="F35" i="6"/>
  <c r="G35" i="6"/>
  <c r="L35" i="6"/>
  <c r="M35" i="6"/>
  <c r="O35" i="6"/>
  <c r="P35" i="6"/>
  <c r="Q35" i="6"/>
  <c r="R35" i="6"/>
  <c r="S35" i="6"/>
  <c r="F36" i="6"/>
  <c r="G36" i="6"/>
  <c r="L36" i="6"/>
  <c r="M36" i="6"/>
  <c r="O36" i="6"/>
  <c r="P36" i="6"/>
  <c r="Q36" i="6"/>
  <c r="R36" i="6"/>
  <c r="S36" i="6"/>
  <c r="F37" i="6"/>
  <c r="G37" i="6"/>
  <c r="L37" i="6"/>
  <c r="M37" i="6"/>
  <c r="R37" i="6"/>
  <c r="S37" i="6"/>
  <c r="E38" i="6"/>
  <c r="F38" i="6"/>
  <c r="G38" i="6"/>
  <c r="I38" i="6"/>
  <c r="J38" i="6"/>
  <c r="K38" i="6"/>
  <c r="L38" i="6"/>
  <c r="M38" i="6"/>
  <c r="O38" i="6"/>
  <c r="P38" i="6"/>
  <c r="Q38" i="6"/>
  <c r="R38" i="6"/>
  <c r="S38" i="6"/>
  <c r="C39" i="6"/>
  <c r="D39" i="6"/>
  <c r="E39" i="6"/>
  <c r="F39" i="6"/>
  <c r="G39" i="6"/>
  <c r="I39" i="6"/>
  <c r="J39" i="6"/>
  <c r="K39" i="6"/>
  <c r="L39" i="6"/>
  <c r="M39" i="6"/>
  <c r="O39" i="6"/>
  <c r="P39" i="6"/>
  <c r="Q39" i="6"/>
  <c r="R39" i="6"/>
  <c r="S39" i="6"/>
  <c r="F40" i="6"/>
  <c r="G40" i="6"/>
  <c r="L40" i="6"/>
  <c r="M40" i="6"/>
  <c r="R40" i="6"/>
  <c r="S40" i="6"/>
  <c r="C41" i="6"/>
  <c r="D41" i="6"/>
  <c r="F41" i="6"/>
  <c r="G41" i="6"/>
  <c r="I41" i="6"/>
  <c r="J41" i="6"/>
  <c r="K41" i="6"/>
  <c r="L41" i="6"/>
  <c r="M41" i="6"/>
  <c r="O41" i="6"/>
  <c r="P41" i="6"/>
  <c r="Q41" i="6"/>
  <c r="R41" i="6"/>
  <c r="S41" i="6"/>
  <c r="F42" i="6"/>
  <c r="G42" i="6"/>
  <c r="J42" i="6"/>
  <c r="L42" i="6"/>
  <c r="M42" i="6"/>
  <c r="R42" i="6"/>
  <c r="S42" i="6"/>
  <c r="F43" i="6"/>
  <c r="G43" i="6"/>
  <c r="L43" i="6"/>
  <c r="M43" i="6"/>
  <c r="R43" i="6"/>
  <c r="S43" i="6"/>
  <c r="F44" i="6"/>
  <c r="G44" i="6"/>
  <c r="L44" i="6"/>
  <c r="M44" i="6"/>
  <c r="R44" i="6"/>
  <c r="S44" i="6"/>
  <c r="C45" i="6"/>
  <c r="D45" i="6"/>
  <c r="E45" i="6"/>
  <c r="F45" i="6"/>
  <c r="G45" i="6"/>
  <c r="I45" i="6"/>
  <c r="J45" i="6"/>
  <c r="K45" i="6"/>
  <c r="L45" i="6"/>
  <c r="M45" i="6"/>
  <c r="O45" i="6"/>
  <c r="P45" i="6"/>
  <c r="Q45" i="6"/>
  <c r="R45" i="6"/>
  <c r="S45" i="6"/>
  <c r="C46" i="6"/>
  <c r="F46" i="6"/>
  <c r="G46" i="6"/>
  <c r="I46" i="6"/>
  <c r="J46" i="6"/>
  <c r="K46" i="6"/>
  <c r="L46" i="6"/>
  <c r="M46" i="6"/>
  <c r="Q46" i="6"/>
  <c r="R46" i="6"/>
  <c r="S46" i="6"/>
  <c r="F47" i="6"/>
  <c r="G47" i="6"/>
  <c r="I47" i="6"/>
  <c r="L47" i="6"/>
  <c r="M47" i="6"/>
  <c r="O47" i="6"/>
  <c r="P47" i="6"/>
  <c r="Q47" i="6"/>
  <c r="R47" i="6"/>
  <c r="S47" i="6"/>
  <c r="C48" i="6"/>
  <c r="D48" i="6"/>
  <c r="E48" i="6"/>
  <c r="F48" i="6"/>
  <c r="G48" i="6"/>
  <c r="I48" i="6"/>
  <c r="J48" i="6"/>
  <c r="K48" i="6"/>
  <c r="L48" i="6"/>
  <c r="M48" i="6"/>
  <c r="O48" i="6"/>
  <c r="P48" i="6"/>
  <c r="Q48" i="6"/>
  <c r="R48" i="6"/>
  <c r="S48" i="6"/>
  <c r="F49" i="6"/>
  <c r="G49" i="6"/>
  <c r="I49" i="6"/>
  <c r="J49" i="6"/>
  <c r="K49" i="6"/>
  <c r="L49" i="6"/>
  <c r="M49" i="6"/>
  <c r="P49" i="6"/>
  <c r="Q49" i="6"/>
  <c r="R49" i="6"/>
  <c r="S49" i="6"/>
  <c r="C50" i="6"/>
  <c r="D50" i="6"/>
  <c r="E50" i="6"/>
  <c r="F50" i="6"/>
  <c r="G50" i="6"/>
  <c r="I50" i="6"/>
  <c r="J50" i="6"/>
  <c r="K50" i="6"/>
  <c r="L50" i="6"/>
  <c r="M50" i="6"/>
  <c r="O50" i="6"/>
  <c r="P50" i="6"/>
  <c r="Q50" i="6"/>
  <c r="R50" i="6"/>
  <c r="S50" i="6"/>
  <c r="C51" i="6"/>
  <c r="D51" i="6"/>
  <c r="E51" i="6"/>
  <c r="F51" i="6"/>
  <c r="G51" i="6"/>
  <c r="I51" i="6"/>
  <c r="J51" i="6"/>
  <c r="K51" i="6"/>
  <c r="L51" i="6"/>
  <c r="M51" i="6"/>
  <c r="O51" i="6"/>
  <c r="R51" i="6"/>
  <c r="S51" i="6"/>
  <c r="F52" i="6"/>
  <c r="G52" i="6"/>
  <c r="L52" i="6"/>
  <c r="M52" i="6"/>
  <c r="P52" i="6"/>
  <c r="Q52" i="6"/>
  <c r="R52" i="6"/>
  <c r="S52" i="6"/>
  <c r="C53" i="6"/>
  <c r="D53" i="6"/>
  <c r="E53" i="6"/>
  <c r="F53" i="6"/>
  <c r="G53" i="6"/>
  <c r="I53" i="6"/>
  <c r="J53" i="6"/>
  <c r="K53" i="6"/>
  <c r="L53" i="6"/>
  <c r="M53" i="6"/>
  <c r="O53" i="6"/>
  <c r="P53" i="6"/>
  <c r="Q53" i="6"/>
  <c r="R53" i="6"/>
  <c r="S53" i="6"/>
  <c r="F54" i="6"/>
  <c r="G54" i="6"/>
  <c r="L54" i="6"/>
  <c r="M54" i="6"/>
  <c r="P54" i="6"/>
  <c r="Q54" i="6"/>
  <c r="R54" i="6"/>
  <c r="S54" i="6"/>
  <c r="F55" i="6"/>
  <c r="G55" i="6"/>
  <c r="L55" i="6"/>
  <c r="M55" i="6"/>
  <c r="R55" i="6"/>
  <c r="S55" i="6"/>
  <c r="F56" i="6"/>
  <c r="G56" i="6"/>
  <c r="L56" i="6"/>
  <c r="M56" i="6"/>
  <c r="R56" i="6"/>
  <c r="S56" i="6"/>
  <c r="C57" i="6"/>
  <c r="D57" i="6"/>
  <c r="E57" i="6"/>
  <c r="F57" i="6"/>
  <c r="G57" i="6"/>
  <c r="I57" i="6"/>
  <c r="J57" i="6"/>
  <c r="K57" i="6"/>
  <c r="L57" i="6"/>
  <c r="M57" i="6"/>
  <c r="O57" i="6"/>
  <c r="P57" i="6"/>
  <c r="Q57" i="6"/>
  <c r="R57" i="6"/>
  <c r="S57" i="6"/>
  <c r="D58" i="6"/>
  <c r="E58" i="6"/>
  <c r="F58" i="6"/>
  <c r="G58" i="6"/>
  <c r="I58" i="6"/>
  <c r="J58" i="6"/>
  <c r="L58" i="6"/>
  <c r="M58" i="6"/>
  <c r="O58" i="6"/>
  <c r="P58" i="6"/>
  <c r="R58" i="6"/>
  <c r="S58" i="6"/>
  <c r="F59" i="6"/>
  <c r="G59" i="6"/>
  <c r="L59" i="6"/>
  <c r="M59" i="6"/>
  <c r="O59" i="6"/>
  <c r="R59" i="6"/>
  <c r="S59" i="6"/>
  <c r="C60" i="6"/>
  <c r="F60" i="6"/>
  <c r="G60" i="6"/>
  <c r="I60" i="6"/>
  <c r="J60" i="6"/>
  <c r="K60" i="6"/>
  <c r="L60" i="6"/>
  <c r="M60" i="6"/>
  <c r="P60" i="6"/>
  <c r="Q60" i="6"/>
  <c r="R60" i="6"/>
  <c r="S60" i="6"/>
  <c r="F61" i="6"/>
  <c r="G61" i="6"/>
  <c r="K61" i="6"/>
  <c r="L61" i="6"/>
  <c r="M61" i="6"/>
  <c r="O61" i="6"/>
  <c r="Q61" i="6"/>
  <c r="R61" i="6"/>
  <c r="S61" i="6"/>
  <c r="C62" i="6"/>
  <c r="F62" i="6"/>
  <c r="G62" i="6"/>
  <c r="I62" i="6"/>
  <c r="J62" i="6"/>
  <c r="K62" i="6"/>
  <c r="L62" i="6"/>
  <c r="M62" i="6"/>
  <c r="O62" i="6"/>
  <c r="P62" i="6"/>
  <c r="Q62" i="6"/>
  <c r="R62" i="6"/>
  <c r="S62" i="6"/>
  <c r="F63" i="6"/>
  <c r="G63" i="6"/>
  <c r="J63" i="6"/>
  <c r="L63" i="6"/>
  <c r="M63" i="6"/>
  <c r="R63" i="6"/>
  <c r="S63" i="6"/>
  <c r="F64" i="6"/>
  <c r="G64" i="6"/>
  <c r="L64" i="6"/>
  <c r="M64" i="6"/>
  <c r="R64" i="6"/>
  <c r="S64" i="6"/>
  <c r="F65" i="6"/>
  <c r="G65" i="6"/>
  <c r="I65" i="6"/>
  <c r="J65" i="6"/>
  <c r="L65" i="6"/>
  <c r="M65" i="6"/>
  <c r="R65" i="6"/>
  <c r="S65" i="6"/>
  <c r="F66" i="6"/>
  <c r="G66" i="6"/>
  <c r="L66" i="6"/>
  <c r="M66" i="6"/>
  <c r="O66" i="6"/>
  <c r="R66" i="6"/>
  <c r="S66" i="6"/>
  <c r="F67" i="6"/>
  <c r="G67" i="6"/>
  <c r="L67" i="6"/>
  <c r="M67" i="6"/>
  <c r="O67" i="6"/>
  <c r="R67" i="6"/>
  <c r="S67" i="6"/>
  <c r="F68" i="6"/>
  <c r="G68" i="6"/>
  <c r="I68" i="6"/>
  <c r="J68" i="6"/>
  <c r="L68" i="6"/>
  <c r="M68" i="6"/>
  <c r="Q68" i="6"/>
  <c r="R68" i="6"/>
  <c r="S68" i="6"/>
  <c r="F69" i="6"/>
  <c r="G69" i="6"/>
  <c r="J69" i="6"/>
  <c r="K69" i="6"/>
  <c r="L69" i="6"/>
  <c r="M69" i="6"/>
  <c r="R69" i="6"/>
  <c r="S69" i="6"/>
  <c r="F70" i="6"/>
  <c r="G70" i="6"/>
  <c r="I70" i="6"/>
  <c r="J70" i="6"/>
  <c r="K70" i="6"/>
  <c r="L70" i="6"/>
  <c r="M70" i="6"/>
  <c r="Q70" i="6"/>
  <c r="R70" i="6"/>
  <c r="S70" i="6"/>
  <c r="F71" i="6"/>
  <c r="G71" i="6"/>
  <c r="I71" i="6"/>
  <c r="J71" i="6"/>
  <c r="K71" i="6"/>
  <c r="L71" i="6"/>
  <c r="M71" i="6"/>
  <c r="Q71" i="6"/>
  <c r="R71" i="6"/>
  <c r="S71" i="6"/>
  <c r="F72" i="6"/>
  <c r="G72" i="6"/>
  <c r="L72" i="6"/>
  <c r="M72" i="6"/>
  <c r="O72" i="6"/>
  <c r="P72" i="6"/>
  <c r="Q72" i="6"/>
  <c r="R72" i="6"/>
  <c r="S72" i="6"/>
  <c r="F73" i="6"/>
  <c r="G73" i="6"/>
  <c r="L73" i="6"/>
  <c r="M73" i="6"/>
  <c r="R73" i="6"/>
  <c r="S73" i="6"/>
  <c r="C74" i="6"/>
  <c r="D74" i="6"/>
  <c r="F74" i="6"/>
  <c r="G74" i="6"/>
  <c r="J74" i="6"/>
  <c r="K74" i="6"/>
  <c r="L74" i="6"/>
  <c r="M74" i="6"/>
  <c r="Q74" i="6"/>
  <c r="R74" i="6"/>
  <c r="S74" i="6"/>
  <c r="F75" i="6"/>
  <c r="G75" i="6"/>
  <c r="I75" i="6"/>
  <c r="K75" i="6"/>
  <c r="L75" i="6"/>
  <c r="M75" i="6"/>
  <c r="R75" i="6"/>
  <c r="S75" i="6"/>
  <c r="C76" i="6"/>
  <c r="F76" i="6"/>
  <c r="G76" i="6"/>
  <c r="L76" i="6"/>
  <c r="M76" i="6"/>
  <c r="R76" i="6"/>
  <c r="S76" i="6"/>
  <c r="C77" i="6"/>
  <c r="D77" i="6"/>
  <c r="E77" i="6"/>
  <c r="F77" i="6"/>
  <c r="G77" i="6"/>
  <c r="J77" i="6"/>
  <c r="K77" i="6"/>
  <c r="L77" i="6"/>
  <c r="M77" i="6"/>
  <c r="O77" i="6"/>
  <c r="P77" i="6"/>
  <c r="Q77" i="6"/>
  <c r="R77" i="6"/>
  <c r="S77" i="6"/>
  <c r="C78" i="6"/>
  <c r="D78" i="6"/>
  <c r="E78" i="6"/>
  <c r="F78" i="6"/>
  <c r="G78" i="6"/>
  <c r="I78" i="6"/>
  <c r="K78" i="6"/>
  <c r="L78" i="6"/>
  <c r="M78" i="6"/>
  <c r="O78" i="6"/>
  <c r="P78" i="6"/>
  <c r="Q78" i="6"/>
  <c r="R78" i="6"/>
  <c r="S78" i="6"/>
  <c r="C79" i="6"/>
  <c r="D79" i="6"/>
  <c r="E79" i="6"/>
  <c r="F79" i="6"/>
  <c r="G79" i="6"/>
  <c r="I79" i="6"/>
  <c r="J79" i="6"/>
  <c r="K79" i="6"/>
  <c r="L79" i="6"/>
  <c r="M79" i="6"/>
  <c r="O79" i="6"/>
  <c r="P79" i="6"/>
  <c r="Q79" i="6"/>
  <c r="R79" i="6"/>
  <c r="S79" i="6"/>
  <c r="C80" i="6"/>
  <c r="D80" i="6"/>
  <c r="E80" i="6"/>
  <c r="F80" i="6"/>
  <c r="G80" i="6"/>
  <c r="I80" i="6"/>
  <c r="J80" i="6"/>
  <c r="K80" i="6"/>
  <c r="L80" i="6"/>
  <c r="M80" i="6"/>
  <c r="O80" i="6"/>
  <c r="P80" i="6"/>
  <c r="Q80" i="6"/>
  <c r="R80" i="6"/>
  <c r="S80" i="6"/>
  <c r="D81" i="6"/>
  <c r="F81" i="6"/>
  <c r="G81" i="6"/>
  <c r="I81" i="6"/>
  <c r="L81" i="6"/>
  <c r="M81" i="6"/>
  <c r="R81" i="6"/>
  <c r="S81" i="6"/>
  <c r="C82" i="6"/>
  <c r="F82" i="6"/>
  <c r="G82" i="6"/>
  <c r="I82" i="6"/>
  <c r="J82" i="6"/>
  <c r="K82" i="6"/>
  <c r="L82" i="6"/>
  <c r="M82" i="6"/>
  <c r="R82" i="6"/>
  <c r="S82" i="6"/>
  <c r="C83" i="6"/>
  <c r="D83" i="6"/>
  <c r="E83" i="6"/>
  <c r="F83" i="6"/>
  <c r="G83" i="6"/>
  <c r="L83" i="6"/>
  <c r="M83" i="6"/>
  <c r="O83" i="6"/>
  <c r="P83" i="6"/>
  <c r="R83" i="6"/>
  <c r="S83" i="6"/>
  <c r="F84" i="6"/>
  <c r="G84" i="6"/>
  <c r="J84" i="6"/>
  <c r="L84" i="6"/>
  <c r="M84" i="6"/>
  <c r="Q84" i="6"/>
  <c r="R84" i="6"/>
  <c r="S84" i="6"/>
  <c r="D85" i="6"/>
  <c r="F85" i="6"/>
  <c r="G85" i="6"/>
  <c r="K85" i="6"/>
  <c r="L85" i="6"/>
  <c r="M85" i="6"/>
  <c r="O85" i="6"/>
  <c r="P85" i="6"/>
  <c r="Q85" i="6"/>
  <c r="R85" i="6"/>
  <c r="S85" i="6"/>
  <c r="C86" i="6"/>
  <c r="D86" i="6"/>
  <c r="E86" i="6"/>
  <c r="F86" i="6"/>
  <c r="G86" i="6"/>
  <c r="I86" i="6"/>
  <c r="J86" i="6"/>
  <c r="K86" i="6"/>
  <c r="L86" i="6"/>
  <c r="M86" i="6"/>
  <c r="O86" i="6"/>
  <c r="P86" i="6"/>
  <c r="Q86" i="6"/>
  <c r="R86" i="6"/>
  <c r="S86" i="6"/>
  <c r="C87" i="6"/>
  <c r="D87" i="6"/>
  <c r="E87" i="6"/>
  <c r="F87" i="6"/>
  <c r="G87" i="6"/>
  <c r="I87" i="6"/>
  <c r="J87" i="6"/>
  <c r="K87" i="6"/>
  <c r="L87" i="6"/>
  <c r="M87" i="6"/>
  <c r="O87" i="6"/>
  <c r="P87" i="6"/>
  <c r="Q87" i="6"/>
  <c r="R87" i="6"/>
  <c r="S87" i="6"/>
  <c r="F88" i="6"/>
  <c r="G88" i="6"/>
  <c r="I88" i="6"/>
  <c r="J88" i="6"/>
  <c r="L88" i="6"/>
  <c r="M88" i="6"/>
  <c r="R88" i="6"/>
  <c r="S88" i="6"/>
  <c r="C89" i="6"/>
  <c r="D89" i="6"/>
  <c r="E89" i="6"/>
  <c r="F89" i="6"/>
  <c r="G89" i="6"/>
  <c r="I89" i="6"/>
  <c r="J89" i="6"/>
  <c r="K89" i="6"/>
  <c r="L89" i="6"/>
  <c r="M89" i="6"/>
  <c r="O89" i="6"/>
  <c r="P89" i="6"/>
  <c r="Q89" i="6"/>
  <c r="R89" i="6"/>
  <c r="S89" i="6"/>
  <c r="C90" i="6"/>
  <c r="D90" i="6"/>
  <c r="F90" i="6"/>
  <c r="G90" i="6"/>
  <c r="K90" i="6"/>
  <c r="L90" i="6"/>
  <c r="M90" i="6"/>
  <c r="O90" i="6"/>
  <c r="P90" i="6"/>
  <c r="Q90" i="6"/>
  <c r="R90" i="6"/>
  <c r="S90" i="6"/>
  <c r="C91" i="6"/>
  <c r="D91" i="6"/>
  <c r="F91" i="6"/>
  <c r="G91" i="6"/>
  <c r="L91" i="6"/>
  <c r="M91" i="6"/>
  <c r="O91" i="6"/>
  <c r="P91" i="6"/>
  <c r="R91" i="6"/>
  <c r="S91" i="6"/>
  <c r="C92" i="6"/>
  <c r="D92" i="6"/>
  <c r="E92" i="6"/>
  <c r="F92" i="6"/>
  <c r="G92" i="6"/>
  <c r="I92" i="6"/>
  <c r="J92" i="6"/>
  <c r="K92" i="6"/>
  <c r="L92" i="6"/>
  <c r="M92" i="6"/>
  <c r="O92" i="6"/>
  <c r="P92" i="6"/>
  <c r="Q92" i="6"/>
  <c r="R92" i="6"/>
  <c r="S92" i="6"/>
  <c r="F93" i="6"/>
  <c r="G93" i="6"/>
  <c r="I93" i="6"/>
  <c r="J93" i="6"/>
  <c r="K93" i="6"/>
  <c r="L93" i="6"/>
  <c r="M93" i="6"/>
  <c r="R93" i="6"/>
  <c r="S93" i="6"/>
  <c r="C94" i="6"/>
  <c r="D94" i="6"/>
  <c r="E94" i="6"/>
  <c r="F94" i="6"/>
  <c r="G94" i="6"/>
  <c r="I94" i="6"/>
  <c r="J94" i="6"/>
  <c r="K94" i="6"/>
  <c r="L94" i="6"/>
  <c r="M94" i="6"/>
  <c r="O94" i="6"/>
  <c r="P94" i="6"/>
  <c r="Q94" i="6"/>
  <c r="R94" i="6"/>
  <c r="S94" i="6"/>
  <c r="C95" i="6"/>
  <c r="D95" i="6"/>
  <c r="E95" i="6"/>
  <c r="F95" i="6"/>
  <c r="G95" i="6"/>
  <c r="I95" i="6"/>
  <c r="J95" i="6"/>
  <c r="K95" i="6"/>
  <c r="L95" i="6"/>
  <c r="M95" i="6"/>
  <c r="O95" i="6"/>
  <c r="P95" i="6"/>
  <c r="Q95" i="6"/>
  <c r="R95" i="6"/>
  <c r="S95" i="6"/>
  <c r="C96" i="6"/>
  <c r="F96" i="6"/>
  <c r="G96" i="6"/>
  <c r="L96" i="6"/>
  <c r="M96" i="6"/>
  <c r="O96" i="6"/>
  <c r="Q96" i="6"/>
  <c r="R96" i="6"/>
  <c r="S96" i="6"/>
  <c r="C97" i="6"/>
  <c r="D97" i="6"/>
  <c r="E97" i="6"/>
  <c r="F97" i="6"/>
  <c r="G97" i="6"/>
  <c r="I97" i="6"/>
  <c r="J97" i="6"/>
  <c r="K97" i="6"/>
  <c r="L97" i="6"/>
  <c r="M97" i="6"/>
  <c r="O97" i="6"/>
  <c r="P97" i="6"/>
  <c r="Q97" i="6"/>
  <c r="R97" i="6"/>
  <c r="S97" i="6"/>
  <c r="C98" i="6"/>
  <c r="D98" i="6"/>
  <c r="E98" i="6"/>
  <c r="F98" i="6"/>
  <c r="G98" i="6"/>
  <c r="I98" i="6"/>
  <c r="J98" i="6"/>
  <c r="K98" i="6"/>
  <c r="L98" i="6"/>
  <c r="M98" i="6"/>
  <c r="O98" i="6"/>
  <c r="P98" i="6"/>
  <c r="Q98" i="6"/>
  <c r="R98" i="6"/>
  <c r="S98" i="6"/>
  <c r="C99" i="6"/>
  <c r="F99" i="6"/>
  <c r="G99" i="6"/>
  <c r="I99" i="6"/>
  <c r="K99" i="6"/>
  <c r="L99" i="6"/>
  <c r="M99" i="6"/>
  <c r="R99" i="6"/>
  <c r="S99" i="6"/>
  <c r="C100" i="6"/>
  <c r="D100" i="6"/>
  <c r="E100" i="6"/>
  <c r="F100" i="6"/>
  <c r="G100" i="6"/>
  <c r="I100" i="6"/>
  <c r="J100" i="6"/>
  <c r="K100" i="6"/>
  <c r="L100" i="6"/>
  <c r="M100" i="6"/>
  <c r="O100" i="6"/>
  <c r="P100" i="6"/>
  <c r="Q100" i="6"/>
  <c r="R100" i="6"/>
  <c r="S100" i="6"/>
  <c r="C101" i="6"/>
  <c r="D101" i="6"/>
  <c r="E101" i="6"/>
  <c r="F101" i="6"/>
  <c r="G101" i="6"/>
  <c r="I101" i="6"/>
  <c r="J101" i="6"/>
  <c r="K101" i="6"/>
  <c r="L101" i="6"/>
  <c r="M101" i="6"/>
  <c r="O101" i="6"/>
  <c r="P101" i="6"/>
  <c r="Q101" i="6"/>
  <c r="R101" i="6"/>
  <c r="S101" i="6"/>
  <c r="C102" i="6"/>
  <c r="D102" i="6"/>
  <c r="E102" i="6"/>
  <c r="F102" i="6"/>
  <c r="G102" i="6"/>
  <c r="I102" i="6"/>
  <c r="J102" i="6"/>
  <c r="K102" i="6"/>
  <c r="L102" i="6"/>
  <c r="M102" i="6"/>
  <c r="O102" i="6"/>
  <c r="P102" i="6"/>
  <c r="Q102" i="6"/>
  <c r="R102" i="6"/>
  <c r="S102" i="6"/>
  <c r="C103" i="6"/>
  <c r="D103" i="6"/>
  <c r="E103" i="6"/>
  <c r="F103" i="6"/>
  <c r="G103" i="6"/>
  <c r="I103" i="6"/>
  <c r="J103" i="6"/>
  <c r="K103" i="6"/>
  <c r="L103" i="6"/>
  <c r="M103" i="6"/>
  <c r="O103" i="6"/>
  <c r="P103" i="6"/>
  <c r="Q103" i="6"/>
  <c r="R103" i="6"/>
  <c r="S103" i="6"/>
  <c r="C104" i="6"/>
  <c r="D104" i="6"/>
  <c r="E104" i="6"/>
  <c r="F104" i="6"/>
  <c r="G104" i="6"/>
  <c r="I104" i="6"/>
  <c r="J104" i="6"/>
  <c r="K104" i="6"/>
  <c r="L104" i="6"/>
  <c r="M104" i="6"/>
  <c r="O104" i="6"/>
  <c r="P104" i="6"/>
  <c r="Q104" i="6"/>
  <c r="R104" i="6"/>
  <c r="S104" i="6"/>
  <c r="C105" i="6"/>
  <c r="F105" i="6"/>
  <c r="G105" i="6"/>
  <c r="I105" i="6"/>
  <c r="J105" i="6"/>
  <c r="K105" i="6"/>
  <c r="L105" i="6"/>
  <c r="M105" i="6"/>
  <c r="O105" i="6"/>
  <c r="P105" i="6"/>
  <c r="Q105" i="6"/>
  <c r="R105" i="6"/>
  <c r="S105" i="6"/>
  <c r="C106" i="6"/>
  <c r="D106" i="6"/>
  <c r="E106" i="6"/>
  <c r="F106" i="6"/>
  <c r="G106" i="6"/>
  <c r="I106" i="6"/>
  <c r="J106" i="6"/>
  <c r="K106" i="6"/>
  <c r="L106" i="6"/>
  <c r="M106" i="6"/>
  <c r="O106" i="6"/>
  <c r="P106" i="6"/>
  <c r="Q106" i="6"/>
  <c r="R106" i="6"/>
  <c r="S106" i="6"/>
  <c r="S5" i="6"/>
  <c r="R5" i="6"/>
  <c r="Q5" i="6"/>
  <c r="P5" i="6"/>
  <c r="O5" i="6"/>
  <c r="M5" i="6"/>
  <c r="L5" i="6"/>
  <c r="F5" i="6"/>
  <c r="J5" i="6"/>
  <c r="K5" i="6"/>
  <c r="I5" i="6"/>
  <c r="C5" i="6"/>
  <c r="G5" i="6"/>
  <c r="D5" i="6"/>
  <c r="E5" i="6"/>
  <c r="V28" i="3"/>
  <c r="R28" i="3"/>
  <c r="V20" i="3"/>
  <c r="R20" i="3"/>
  <c r="V23" i="3"/>
  <c r="R23" i="3"/>
  <c r="V21" i="3"/>
  <c r="R21" i="3"/>
  <c r="V32" i="3"/>
  <c r="R32" i="3"/>
  <c r="V2" i="3"/>
  <c r="R2" i="3"/>
  <c r="V39" i="3"/>
  <c r="R39" i="3"/>
  <c r="V18" i="3"/>
  <c r="R18" i="3"/>
  <c r="V22" i="3"/>
  <c r="R22" i="3"/>
  <c r="V34" i="3"/>
  <c r="R34" i="3"/>
  <c r="V42" i="3"/>
  <c r="R42" i="3"/>
  <c r="V16" i="3"/>
  <c r="R16" i="3"/>
  <c r="V15" i="3"/>
  <c r="R15" i="3"/>
  <c r="V24" i="3"/>
  <c r="R24" i="3"/>
  <c r="V36" i="3"/>
  <c r="R36" i="3"/>
  <c r="V4" i="3"/>
  <c r="R4" i="3"/>
  <c r="V33" i="3"/>
  <c r="R33" i="3"/>
  <c r="V37" i="3"/>
  <c r="R37" i="3"/>
  <c r="V8" i="3"/>
  <c r="R8" i="3"/>
  <c r="V35" i="3"/>
  <c r="R35" i="3"/>
  <c r="V30" i="3"/>
  <c r="R30" i="3"/>
  <c r="V19" i="3"/>
  <c r="R19" i="3"/>
  <c r="V5" i="3"/>
  <c r="R5" i="3"/>
  <c r="V12" i="3"/>
  <c r="R12" i="3"/>
  <c r="V38" i="3"/>
  <c r="R38" i="3"/>
  <c r="V31" i="3"/>
  <c r="R31" i="3"/>
  <c r="V7" i="3"/>
  <c r="R7" i="3"/>
  <c r="V13" i="3"/>
  <c r="R13" i="3"/>
  <c r="V29" i="3"/>
  <c r="R29" i="3"/>
  <c r="V43" i="3"/>
  <c r="R43" i="3"/>
  <c r="V14" i="3"/>
  <c r="R14" i="3"/>
  <c r="V6" i="3"/>
  <c r="R6" i="3"/>
  <c r="V11" i="3"/>
  <c r="R11" i="3"/>
  <c r="V26" i="3"/>
  <c r="R26" i="3"/>
  <c r="V10" i="3"/>
  <c r="R10" i="3"/>
  <c r="V3" i="3"/>
  <c r="R3" i="3"/>
  <c r="V9" i="3"/>
  <c r="R9" i="3"/>
  <c r="N28" i="3"/>
  <c r="J28" i="3"/>
  <c r="N20" i="3"/>
  <c r="J20" i="3"/>
  <c r="N23" i="3"/>
  <c r="J23" i="3"/>
  <c r="N21" i="3"/>
  <c r="J21" i="3"/>
  <c r="N32" i="3"/>
  <c r="J32" i="3"/>
  <c r="N2" i="3"/>
  <c r="J2" i="3"/>
  <c r="N39" i="3"/>
  <c r="J39" i="3"/>
  <c r="N18" i="3"/>
  <c r="J18" i="3"/>
  <c r="N22" i="3"/>
  <c r="J22" i="3"/>
  <c r="N34" i="3"/>
  <c r="J34" i="3"/>
  <c r="N42" i="3"/>
  <c r="J42" i="3"/>
  <c r="N16" i="3"/>
  <c r="J16" i="3"/>
  <c r="N15" i="3"/>
  <c r="J15" i="3"/>
  <c r="N24" i="3"/>
  <c r="J24" i="3"/>
  <c r="N36" i="3"/>
  <c r="J36" i="3"/>
  <c r="N4" i="3"/>
  <c r="J4" i="3"/>
  <c r="N33" i="3"/>
  <c r="J33" i="3"/>
  <c r="N37" i="3"/>
  <c r="J37" i="3"/>
  <c r="N8" i="3"/>
  <c r="J8" i="3"/>
  <c r="N35" i="3"/>
  <c r="J35" i="3"/>
  <c r="N30" i="3"/>
  <c r="J30" i="3"/>
  <c r="N19" i="3"/>
  <c r="J19" i="3"/>
  <c r="N5" i="3"/>
  <c r="J5" i="3"/>
  <c r="N12" i="3"/>
  <c r="J12" i="3"/>
  <c r="N38" i="3"/>
  <c r="J38" i="3"/>
  <c r="N31" i="3"/>
  <c r="J31" i="3"/>
  <c r="N7" i="3"/>
  <c r="J7" i="3"/>
  <c r="N13" i="3"/>
  <c r="J13" i="3"/>
  <c r="N29" i="3"/>
  <c r="J29" i="3"/>
  <c r="N43" i="3"/>
  <c r="J43" i="3"/>
  <c r="N14" i="3"/>
  <c r="J14" i="3"/>
  <c r="N6" i="3"/>
  <c r="J6" i="3"/>
  <c r="N11" i="3"/>
  <c r="J11" i="3"/>
  <c r="N26" i="3"/>
  <c r="J26" i="3"/>
  <c r="N10" i="3"/>
  <c r="J10" i="3"/>
  <c r="N3" i="3"/>
  <c r="J3" i="3"/>
  <c r="N9" i="3"/>
  <c r="J9" i="3"/>
  <c r="F3" i="3"/>
  <c r="I3" i="3" s="1"/>
  <c r="F10" i="3"/>
  <c r="F26" i="3"/>
  <c r="I26" i="3" s="1"/>
  <c r="F11" i="3"/>
  <c r="I11" i="3" s="1"/>
  <c r="F6" i="3"/>
  <c r="I6" i="3" s="1"/>
  <c r="F14" i="3"/>
  <c r="I14" i="3" s="1"/>
  <c r="F43" i="3"/>
  <c r="F29" i="3"/>
  <c r="I29" i="3" s="1"/>
  <c r="F13" i="3"/>
  <c r="I13" i="3" s="1"/>
  <c r="F7" i="3"/>
  <c r="I7" i="3" s="1"/>
  <c r="F31" i="3"/>
  <c r="I31" i="3" s="1"/>
  <c r="F38" i="3"/>
  <c r="F12" i="3"/>
  <c r="F5" i="3"/>
  <c r="F19" i="3"/>
  <c r="I19" i="3" s="1"/>
  <c r="F30" i="3"/>
  <c r="I30" i="3" s="1"/>
  <c r="F35" i="3"/>
  <c r="I35" i="3" s="1"/>
  <c r="F8" i="3"/>
  <c r="I8" i="3" s="1"/>
  <c r="F37" i="3"/>
  <c r="I37" i="3" s="1"/>
  <c r="F33" i="3"/>
  <c r="F4" i="3"/>
  <c r="I4" i="3" s="1"/>
  <c r="F36" i="3"/>
  <c r="I36" i="3" s="1"/>
  <c r="F24" i="3"/>
  <c r="F15" i="3"/>
  <c r="I15" i="3" s="1"/>
  <c r="F16" i="3"/>
  <c r="I16" i="3" s="1"/>
  <c r="F42" i="3"/>
  <c r="F34" i="3"/>
  <c r="I34" i="3" s="1"/>
  <c r="F22" i="3"/>
  <c r="F18" i="3"/>
  <c r="I18" i="3" s="1"/>
  <c r="F39" i="3"/>
  <c r="I39" i="3" s="1"/>
  <c r="F2" i="3"/>
  <c r="F32" i="3"/>
  <c r="F21" i="3"/>
  <c r="I21" i="3" s="1"/>
  <c r="F23" i="3"/>
  <c r="F20" i="3"/>
  <c r="I20" i="3" s="1"/>
  <c r="F28" i="3"/>
  <c r="I28" i="3" s="1"/>
  <c r="F9" i="3"/>
  <c r="I9" i="3" s="1"/>
  <c r="K3" i="3"/>
  <c r="L3" i="3"/>
  <c r="M3" i="3"/>
  <c r="O3" i="3"/>
  <c r="S3" i="3"/>
  <c r="U3" i="3"/>
  <c r="W3" i="3"/>
  <c r="K10" i="3"/>
  <c r="L10" i="3"/>
  <c r="M10" i="3"/>
  <c r="O10" i="3"/>
  <c r="S10" i="3"/>
  <c r="U10" i="3"/>
  <c r="W10" i="3"/>
  <c r="K26" i="3"/>
  <c r="L26" i="3"/>
  <c r="M26" i="3"/>
  <c r="O26" i="3"/>
  <c r="S26" i="3"/>
  <c r="U26" i="3"/>
  <c r="W26" i="3"/>
  <c r="K11" i="3"/>
  <c r="L11" i="3"/>
  <c r="M11" i="3"/>
  <c r="O11" i="3"/>
  <c r="S11" i="3"/>
  <c r="U11" i="3"/>
  <c r="W11" i="3"/>
  <c r="K6" i="3"/>
  <c r="L6" i="3"/>
  <c r="M6" i="3"/>
  <c r="O6" i="3"/>
  <c r="S6" i="3"/>
  <c r="U6" i="3"/>
  <c r="W6" i="3"/>
  <c r="K14" i="3"/>
  <c r="L14" i="3"/>
  <c r="M14" i="3"/>
  <c r="O14" i="3"/>
  <c r="S14" i="3"/>
  <c r="U14" i="3"/>
  <c r="W14" i="3"/>
  <c r="K43" i="3"/>
  <c r="L43" i="3"/>
  <c r="M43" i="3"/>
  <c r="O43" i="3"/>
  <c r="S43" i="3"/>
  <c r="T43" i="3"/>
  <c r="U43" i="3"/>
  <c r="W43" i="3"/>
  <c r="K29" i="3"/>
  <c r="L29" i="3"/>
  <c r="M29" i="3"/>
  <c r="O29" i="3"/>
  <c r="S29" i="3"/>
  <c r="U29" i="3"/>
  <c r="W29" i="3"/>
  <c r="K13" i="3"/>
  <c r="L13" i="3"/>
  <c r="M13" i="3"/>
  <c r="O13" i="3"/>
  <c r="S13" i="3"/>
  <c r="U13" i="3"/>
  <c r="W13" i="3"/>
  <c r="K7" i="3"/>
  <c r="L7" i="3"/>
  <c r="M7" i="3"/>
  <c r="O7" i="3"/>
  <c r="S7" i="3"/>
  <c r="X7" i="3" s="1"/>
  <c r="U7" i="3"/>
  <c r="W7" i="3"/>
  <c r="K31" i="3"/>
  <c r="L31" i="3"/>
  <c r="M31" i="3"/>
  <c r="O31" i="3"/>
  <c r="S31" i="3"/>
  <c r="U31" i="3"/>
  <c r="W31" i="3"/>
  <c r="K38" i="3"/>
  <c r="L38" i="3"/>
  <c r="M38" i="3"/>
  <c r="O38" i="3"/>
  <c r="S38" i="3"/>
  <c r="U38" i="3"/>
  <c r="W38" i="3"/>
  <c r="K12" i="3"/>
  <c r="L12" i="3"/>
  <c r="M12" i="3"/>
  <c r="O12" i="3"/>
  <c r="S12" i="3"/>
  <c r="U12" i="3"/>
  <c r="W12" i="3"/>
  <c r="K5" i="3"/>
  <c r="L5" i="3"/>
  <c r="M5" i="3"/>
  <c r="O5" i="3"/>
  <c r="S5" i="3"/>
  <c r="U5" i="3"/>
  <c r="W5" i="3"/>
  <c r="K19" i="3"/>
  <c r="L19" i="3"/>
  <c r="M19" i="3"/>
  <c r="O19" i="3"/>
  <c r="S19" i="3"/>
  <c r="U19" i="3"/>
  <c r="W19" i="3"/>
  <c r="K30" i="3"/>
  <c r="L30" i="3"/>
  <c r="M30" i="3"/>
  <c r="O30" i="3"/>
  <c r="S30" i="3"/>
  <c r="U30" i="3"/>
  <c r="W30" i="3"/>
  <c r="K35" i="3"/>
  <c r="L35" i="3"/>
  <c r="M35" i="3"/>
  <c r="O35" i="3"/>
  <c r="S35" i="3"/>
  <c r="T35" i="3"/>
  <c r="U35" i="3"/>
  <c r="W35" i="3"/>
  <c r="K8" i="3"/>
  <c r="L8" i="3"/>
  <c r="M8" i="3"/>
  <c r="O8" i="3"/>
  <c r="S8" i="3"/>
  <c r="T8" i="3"/>
  <c r="U8" i="3"/>
  <c r="W8" i="3"/>
  <c r="K37" i="3"/>
  <c r="L37" i="3"/>
  <c r="M37" i="3"/>
  <c r="O37" i="3"/>
  <c r="S37" i="3"/>
  <c r="T37" i="3"/>
  <c r="U37" i="3"/>
  <c r="W37" i="3"/>
  <c r="K33" i="3"/>
  <c r="L33" i="3"/>
  <c r="M33" i="3"/>
  <c r="O33" i="3"/>
  <c r="S33" i="3"/>
  <c r="T33" i="3"/>
  <c r="U33" i="3"/>
  <c r="W33" i="3"/>
  <c r="K4" i="3"/>
  <c r="L4" i="3"/>
  <c r="M4" i="3"/>
  <c r="O4" i="3"/>
  <c r="S4" i="3"/>
  <c r="T4" i="3"/>
  <c r="U4" i="3"/>
  <c r="W4" i="3"/>
  <c r="K36" i="3"/>
  <c r="L36" i="3"/>
  <c r="M36" i="3"/>
  <c r="O36" i="3"/>
  <c r="S36" i="3"/>
  <c r="T36" i="3"/>
  <c r="U36" i="3"/>
  <c r="W36" i="3"/>
  <c r="K24" i="3"/>
  <c r="L24" i="3"/>
  <c r="M24" i="3"/>
  <c r="O24" i="3"/>
  <c r="S24" i="3"/>
  <c r="T24" i="3"/>
  <c r="U24" i="3"/>
  <c r="W24" i="3"/>
  <c r="K15" i="3"/>
  <c r="L15" i="3"/>
  <c r="M15" i="3"/>
  <c r="O15" i="3"/>
  <c r="S15" i="3"/>
  <c r="T15" i="3"/>
  <c r="U15" i="3"/>
  <c r="W15" i="3"/>
  <c r="K16" i="3"/>
  <c r="L16" i="3"/>
  <c r="M16" i="3"/>
  <c r="O16" i="3"/>
  <c r="S16" i="3"/>
  <c r="T16" i="3"/>
  <c r="U16" i="3"/>
  <c r="W16" i="3"/>
  <c r="K42" i="3"/>
  <c r="L42" i="3"/>
  <c r="M42" i="3"/>
  <c r="O42" i="3"/>
  <c r="S42" i="3"/>
  <c r="T42" i="3"/>
  <c r="U42" i="3"/>
  <c r="W42" i="3"/>
  <c r="K34" i="3"/>
  <c r="L34" i="3"/>
  <c r="M34" i="3"/>
  <c r="O34" i="3"/>
  <c r="S34" i="3"/>
  <c r="T34" i="3"/>
  <c r="U34" i="3"/>
  <c r="W34" i="3"/>
  <c r="K22" i="3"/>
  <c r="L22" i="3"/>
  <c r="M22" i="3"/>
  <c r="O22" i="3"/>
  <c r="S22" i="3"/>
  <c r="T22" i="3"/>
  <c r="U22" i="3"/>
  <c r="W22" i="3"/>
  <c r="K18" i="3"/>
  <c r="L18" i="3"/>
  <c r="M18" i="3"/>
  <c r="O18" i="3"/>
  <c r="S18" i="3"/>
  <c r="T18" i="3"/>
  <c r="U18" i="3"/>
  <c r="W18" i="3"/>
  <c r="K39" i="3"/>
  <c r="L39" i="3"/>
  <c r="M39" i="3"/>
  <c r="O39" i="3"/>
  <c r="S39" i="3"/>
  <c r="T39" i="3"/>
  <c r="U39" i="3"/>
  <c r="W39" i="3"/>
  <c r="K2" i="3"/>
  <c r="L2" i="3"/>
  <c r="M2" i="3"/>
  <c r="O2" i="3"/>
  <c r="S2" i="3"/>
  <c r="T2" i="3"/>
  <c r="U2" i="3"/>
  <c r="W2" i="3"/>
  <c r="K32" i="3"/>
  <c r="L32" i="3"/>
  <c r="M32" i="3"/>
  <c r="O32" i="3"/>
  <c r="S32" i="3"/>
  <c r="T32" i="3"/>
  <c r="U32" i="3"/>
  <c r="W32" i="3"/>
  <c r="K21" i="3"/>
  <c r="L21" i="3"/>
  <c r="M21" i="3"/>
  <c r="O21" i="3"/>
  <c r="S21" i="3"/>
  <c r="T21" i="3"/>
  <c r="U21" i="3"/>
  <c r="W21" i="3"/>
  <c r="K23" i="3"/>
  <c r="L23" i="3"/>
  <c r="M23" i="3"/>
  <c r="O23" i="3"/>
  <c r="S23" i="3"/>
  <c r="T23" i="3"/>
  <c r="U23" i="3"/>
  <c r="W23" i="3"/>
  <c r="K20" i="3"/>
  <c r="L20" i="3"/>
  <c r="M20" i="3"/>
  <c r="O20" i="3"/>
  <c r="S20" i="3"/>
  <c r="T20" i="3"/>
  <c r="U20" i="3"/>
  <c r="W20" i="3"/>
  <c r="K28" i="3"/>
  <c r="L28" i="3"/>
  <c r="M28" i="3"/>
  <c r="O28" i="3"/>
  <c r="S28" i="3"/>
  <c r="T28" i="3"/>
  <c r="U28" i="3"/>
  <c r="W28" i="3"/>
  <c r="S9" i="3"/>
  <c r="U9" i="3"/>
  <c r="T9" i="3"/>
  <c r="K9" i="3"/>
  <c r="W9" i="3"/>
  <c r="O9" i="3"/>
  <c r="L9" i="3"/>
  <c r="M9" i="3"/>
  <c r="C3" i="3"/>
  <c r="H3" i="3" s="1"/>
  <c r="C10" i="3"/>
  <c r="C26" i="3"/>
  <c r="H26" i="3" s="1"/>
  <c r="C11" i="3"/>
  <c r="H11" i="3" s="1"/>
  <c r="C6" i="3"/>
  <c r="H6" i="3" s="1"/>
  <c r="C14" i="3"/>
  <c r="H14" i="3" s="1"/>
  <c r="C43" i="3"/>
  <c r="C29" i="3"/>
  <c r="H29" i="3" s="1"/>
  <c r="C13" i="3"/>
  <c r="H13" i="3" s="1"/>
  <c r="C7" i="3"/>
  <c r="H7" i="3" s="1"/>
  <c r="C31" i="3"/>
  <c r="C38" i="3"/>
  <c r="H38" i="3" s="1"/>
  <c r="C12" i="3"/>
  <c r="H12" i="3" s="1"/>
  <c r="C5" i="3"/>
  <c r="H5" i="3" s="1"/>
  <c r="C19" i="3"/>
  <c r="H19" i="3" s="1"/>
  <c r="C30" i="3"/>
  <c r="H30" i="3" s="1"/>
  <c r="C35" i="3"/>
  <c r="H35" i="3" s="1"/>
  <c r="C8" i="3"/>
  <c r="H8" i="3" s="1"/>
  <c r="C37" i="3"/>
  <c r="C33" i="3"/>
  <c r="H33" i="3" s="1"/>
  <c r="C4" i="3"/>
  <c r="C36" i="3"/>
  <c r="H36" i="3" s="1"/>
  <c r="C24" i="3"/>
  <c r="H24" i="3" s="1"/>
  <c r="C15" i="3"/>
  <c r="H15" i="3" s="1"/>
  <c r="C16" i="3"/>
  <c r="H16" i="3" s="1"/>
  <c r="C42" i="3"/>
  <c r="C34" i="3"/>
  <c r="H34" i="3" s="1"/>
  <c r="C22" i="3"/>
  <c r="H22" i="3" s="1"/>
  <c r="C18" i="3"/>
  <c r="H18" i="3" s="1"/>
  <c r="C39" i="3"/>
  <c r="C2" i="3"/>
  <c r="C32" i="3"/>
  <c r="H32" i="3" s="1"/>
  <c r="C21" i="3"/>
  <c r="H21" i="3" s="1"/>
  <c r="C23" i="3"/>
  <c r="C20" i="3"/>
  <c r="H20" i="3" s="1"/>
  <c r="C28" i="3"/>
  <c r="H28" i="3" s="1"/>
  <c r="C9" i="3"/>
  <c r="H9" i="3" s="1"/>
  <c r="D3" i="3"/>
  <c r="E3" i="3"/>
  <c r="G3" i="3"/>
  <c r="D10" i="3"/>
  <c r="E10" i="3"/>
  <c r="G10" i="3"/>
  <c r="D26" i="3"/>
  <c r="E26" i="3"/>
  <c r="G26" i="3"/>
  <c r="D11" i="3"/>
  <c r="E11" i="3"/>
  <c r="G11" i="3"/>
  <c r="D6" i="3"/>
  <c r="E6" i="3"/>
  <c r="G6" i="3"/>
  <c r="D14" i="3"/>
  <c r="E14" i="3"/>
  <c r="G14" i="3"/>
  <c r="D43" i="3"/>
  <c r="E43" i="3"/>
  <c r="G43" i="3"/>
  <c r="D29" i="3"/>
  <c r="E29" i="3"/>
  <c r="G29" i="3"/>
  <c r="D13" i="3"/>
  <c r="E13" i="3"/>
  <c r="G13" i="3"/>
  <c r="D7" i="3"/>
  <c r="E7" i="3"/>
  <c r="G7" i="3"/>
  <c r="D31" i="3"/>
  <c r="E31" i="3"/>
  <c r="G31" i="3"/>
  <c r="D38" i="3"/>
  <c r="E38" i="3"/>
  <c r="G38" i="3"/>
  <c r="D12" i="3"/>
  <c r="E12" i="3"/>
  <c r="G12" i="3"/>
  <c r="D5" i="3"/>
  <c r="E5" i="3"/>
  <c r="G5" i="3"/>
  <c r="D19" i="3"/>
  <c r="E19" i="3"/>
  <c r="G19" i="3"/>
  <c r="D30" i="3"/>
  <c r="E30" i="3"/>
  <c r="G30" i="3"/>
  <c r="D35" i="3"/>
  <c r="E35" i="3"/>
  <c r="G35" i="3"/>
  <c r="D8" i="3"/>
  <c r="E8" i="3"/>
  <c r="G8" i="3"/>
  <c r="D37" i="3"/>
  <c r="E37" i="3"/>
  <c r="G37" i="3"/>
  <c r="D33" i="3"/>
  <c r="E33" i="3"/>
  <c r="G33" i="3"/>
  <c r="D4" i="3"/>
  <c r="E4" i="3"/>
  <c r="G4" i="3"/>
  <c r="D36" i="3"/>
  <c r="E36" i="3"/>
  <c r="G36" i="3"/>
  <c r="D24" i="3"/>
  <c r="E24" i="3"/>
  <c r="G24" i="3"/>
  <c r="D15" i="3"/>
  <c r="E15" i="3"/>
  <c r="G15" i="3"/>
  <c r="D16" i="3"/>
  <c r="E16" i="3"/>
  <c r="G16" i="3"/>
  <c r="D42" i="3"/>
  <c r="E42" i="3"/>
  <c r="G42" i="3"/>
  <c r="D34" i="3"/>
  <c r="E34" i="3"/>
  <c r="G34" i="3"/>
  <c r="D22" i="3"/>
  <c r="E22" i="3"/>
  <c r="G22" i="3"/>
  <c r="D18" i="3"/>
  <c r="E18" i="3"/>
  <c r="G18" i="3"/>
  <c r="D39" i="3"/>
  <c r="E39" i="3"/>
  <c r="G39" i="3"/>
  <c r="D2" i="3"/>
  <c r="E2" i="3"/>
  <c r="G2" i="3"/>
  <c r="D32" i="3"/>
  <c r="E32" i="3"/>
  <c r="G32" i="3"/>
  <c r="D21" i="3"/>
  <c r="E21" i="3"/>
  <c r="G21" i="3"/>
  <c r="D23" i="3"/>
  <c r="E23" i="3"/>
  <c r="G23" i="3"/>
  <c r="D20" i="3"/>
  <c r="E20" i="3"/>
  <c r="G20" i="3"/>
  <c r="D28" i="3"/>
  <c r="E28" i="3"/>
  <c r="G28" i="3"/>
  <c r="G9" i="3"/>
  <c r="D9" i="3"/>
  <c r="E9" i="3"/>
  <c r="C3" i="2"/>
  <c r="I3" i="2"/>
  <c r="M4" i="2"/>
  <c r="I4" i="2"/>
  <c r="J4" i="2"/>
  <c r="K4" i="2"/>
  <c r="S4" i="2"/>
  <c r="O4" i="2"/>
  <c r="P4" i="2"/>
  <c r="Q4" i="2"/>
  <c r="G4" i="2"/>
  <c r="C4" i="2"/>
  <c r="D4" i="2"/>
  <c r="E4" i="2"/>
  <c r="M5" i="2"/>
  <c r="I5" i="2"/>
  <c r="J5" i="2"/>
  <c r="K5" i="2"/>
  <c r="S5" i="2"/>
  <c r="O5" i="2"/>
  <c r="P5" i="2"/>
  <c r="Q5" i="2"/>
  <c r="G5" i="2"/>
  <c r="C5" i="2"/>
  <c r="D5" i="2"/>
  <c r="E5" i="2"/>
  <c r="M6" i="2"/>
  <c r="I6" i="2"/>
  <c r="J6" i="2"/>
  <c r="K6" i="2"/>
  <c r="S6" i="2"/>
  <c r="O6" i="2"/>
  <c r="P6" i="2"/>
  <c r="Q6" i="2"/>
  <c r="G6" i="2"/>
  <c r="C6" i="2"/>
  <c r="D6" i="2"/>
  <c r="E6" i="2"/>
  <c r="M7" i="2"/>
  <c r="I7" i="2"/>
  <c r="J7" i="2"/>
  <c r="K7" i="2"/>
  <c r="S7" i="2"/>
  <c r="O7" i="2"/>
  <c r="P7" i="2"/>
  <c r="Q7" i="2"/>
  <c r="G7" i="2"/>
  <c r="C7" i="2"/>
  <c r="D7" i="2"/>
  <c r="E7" i="2"/>
  <c r="M8" i="2"/>
  <c r="I8" i="2"/>
  <c r="J8" i="2"/>
  <c r="K8" i="2"/>
  <c r="S8" i="2"/>
  <c r="O8" i="2"/>
  <c r="P8" i="2"/>
  <c r="Q8" i="2"/>
  <c r="G8" i="2"/>
  <c r="C8" i="2"/>
  <c r="D8" i="2"/>
  <c r="E8" i="2"/>
  <c r="M9" i="2"/>
  <c r="I9" i="2"/>
  <c r="J9" i="2"/>
  <c r="K9" i="2"/>
  <c r="S9" i="2"/>
  <c r="O9" i="2"/>
  <c r="P9" i="2"/>
  <c r="Q9" i="2"/>
  <c r="G9" i="2"/>
  <c r="C9" i="2"/>
  <c r="D9" i="2"/>
  <c r="E9" i="2"/>
  <c r="M10" i="2"/>
  <c r="I10" i="2"/>
  <c r="J10" i="2"/>
  <c r="K10" i="2"/>
  <c r="S10" i="2"/>
  <c r="O10" i="2"/>
  <c r="P10" i="2"/>
  <c r="Q10" i="2"/>
  <c r="G10" i="2"/>
  <c r="C10" i="2"/>
  <c r="D10" i="2"/>
  <c r="E10" i="2"/>
  <c r="M11" i="2"/>
  <c r="I11" i="2"/>
  <c r="J11" i="2"/>
  <c r="K11" i="2"/>
  <c r="S11" i="2"/>
  <c r="O11" i="2"/>
  <c r="P11" i="2"/>
  <c r="Q11" i="2"/>
  <c r="G11" i="2"/>
  <c r="C11" i="2"/>
  <c r="D11" i="2"/>
  <c r="E11" i="2"/>
  <c r="M12" i="2"/>
  <c r="I12" i="2"/>
  <c r="J12" i="2"/>
  <c r="K12" i="2"/>
  <c r="S12" i="2"/>
  <c r="O12" i="2"/>
  <c r="P12" i="2"/>
  <c r="Q12" i="2"/>
  <c r="G12" i="2"/>
  <c r="C12" i="2"/>
  <c r="D12" i="2"/>
  <c r="E12" i="2"/>
  <c r="M13" i="2"/>
  <c r="I13" i="2"/>
  <c r="J13" i="2"/>
  <c r="K13" i="2"/>
  <c r="S13" i="2"/>
  <c r="O13" i="2"/>
  <c r="P13" i="2"/>
  <c r="Q13" i="2"/>
  <c r="G13" i="2"/>
  <c r="C13" i="2"/>
  <c r="D13" i="2"/>
  <c r="E13" i="2"/>
  <c r="M14" i="2"/>
  <c r="I14" i="2"/>
  <c r="J14" i="2"/>
  <c r="K14" i="2"/>
  <c r="S14" i="2"/>
  <c r="O14" i="2"/>
  <c r="P14" i="2"/>
  <c r="Q14" i="2"/>
  <c r="G14" i="2"/>
  <c r="C14" i="2"/>
  <c r="D14" i="2"/>
  <c r="E14" i="2"/>
  <c r="M15" i="2"/>
  <c r="I15" i="2"/>
  <c r="J15" i="2"/>
  <c r="K15" i="2"/>
  <c r="S15" i="2"/>
  <c r="O15" i="2"/>
  <c r="P15" i="2"/>
  <c r="Q15" i="2"/>
  <c r="G15" i="2"/>
  <c r="C15" i="2"/>
  <c r="D15" i="2"/>
  <c r="E15" i="2"/>
  <c r="M16" i="2"/>
  <c r="I16" i="2"/>
  <c r="J16" i="2"/>
  <c r="K16" i="2"/>
  <c r="S16" i="2"/>
  <c r="O16" i="2"/>
  <c r="P16" i="2"/>
  <c r="Q16" i="2"/>
  <c r="G16" i="2"/>
  <c r="C16" i="2"/>
  <c r="D16" i="2"/>
  <c r="E16" i="2"/>
  <c r="M17" i="2"/>
  <c r="I17" i="2"/>
  <c r="J17" i="2"/>
  <c r="K17" i="2"/>
  <c r="S17" i="2"/>
  <c r="O17" i="2"/>
  <c r="P17" i="2"/>
  <c r="Q17" i="2"/>
  <c r="G17" i="2"/>
  <c r="C17" i="2"/>
  <c r="D17" i="2"/>
  <c r="E17" i="2"/>
  <c r="M18" i="2"/>
  <c r="I18" i="2"/>
  <c r="J18" i="2"/>
  <c r="K18" i="2"/>
  <c r="S18" i="2"/>
  <c r="O18" i="2"/>
  <c r="P18" i="2"/>
  <c r="Q18" i="2"/>
  <c r="G18" i="2"/>
  <c r="C18" i="2"/>
  <c r="D18" i="2"/>
  <c r="E18" i="2"/>
  <c r="M19" i="2"/>
  <c r="I19" i="2"/>
  <c r="J19" i="2"/>
  <c r="K19" i="2"/>
  <c r="S19" i="2"/>
  <c r="O19" i="2"/>
  <c r="P19" i="2"/>
  <c r="Q19" i="2"/>
  <c r="G19" i="2"/>
  <c r="C19" i="2"/>
  <c r="D19" i="2"/>
  <c r="E19" i="2"/>
  <c r="M20" i="2"/>
  <c r="I20" i="2"/>
  <c r="J20" i="2"/>
  <c r="K20" i="2"/>
  <c r="S20" i="2"/>
  <c r="O20" i="2"/>
  <c r="P20" i="2"/>
  <c r="Q20" i="2"/>
  <c r="G20" i="2"/>
  <c r="C20" i="2"/>
  <c r="D20" i="2"/>
  <c r="E20" i="2"/>
  <c r="M21" i="2"/>
  <c r="I21" i="2"/>
  <c r="J21" i="2"/>
  <c r="K21" i="2"/>
  <c r="S21" i="2"/>
  <c r="O21" i="2"/>
  <c r="P21" i="2"/>
  <c r="Q21" i="2"/>
  <c r="G21" i="2"/>
  <c r="C21" i="2"/>
  <c r="D21" i="2"/>
  <c r="E21" i="2"/>
  <c r="M22" i="2"/>
  <c r="I22" i="2"/>
  <c r="J22" i="2"/>
  <c r="K22" i="2"/>
  <c r="S22" i="2"/>
  <c r="O22" i="2"/>
  <c r="P22" i="2"/>
  <c r="Q22" i="2"/>
  <c r="G22" i="2"/>
  <c r="C22" i="2"/>
  <c r="D22" i="2"/>
  <c r="E22" i="2"/>
  <c r="M23" i="2"/>
  <c r="I23" i="2"/>
  <c r="J23" i="2"/>
  <c r="K23" i="2"/>
  <c r="S23" i="2"/>
  <c r="O23" i="2"/>
  <c r="P23" i="2"/>
  <c r="Q23" i="2"/>
  <c r="G23" i="2"/>
  <c r="C23" i="2"/>
  <c r="D23" i="2"/>
  <c r="E23" i="2"/>
  <c r="M24" i="2"/>
  <c r="I24" i="2"/>
  <c r="J24" i="2"/>
  <c r="K24" i="2"/>
  <c r="S24" i="2"/>
  <c r="O24" i="2"/>
  <c r="P24" i="2"/>
  <c r="Q24" i="2"/>
  <c r="G24" i="2"/>
  <c r="C24" i="2"/>
  <c r="D24" i="2"/>
  <c r="E24" i="2"/>
  <c r="M25" i="2"/>
  <c r="I25" i="2"/>
  <c r="J25" i="2"/>
  <c r="K25" i="2"/>
  <c r="S25" i="2"/>
  <c r="O25" i="2"/>
  <c r="P25" i="2"/>
  <c r="Q25" i="2"/>
  <c r="G25" i="2"/>
  <c r="C25" i="2"/>
  <c r="D25" i="2"/>
  <c r="E25" i="2"/>
  <c r="M26" i="2"/>
  <c r="I26" i="2"/>
  <c r="J26" i="2"/>
  <c r="K26" i="2"/>
  <c r="S26" i="2"/>
  <c r="O26" i="2"/>
  <c r="P26" i="2"/>
  <c r="Q26" i="2"/>
  <c r="G26" i="2"/>
  <c r="C26" i="2"/>
  <c r="D26" i="2"/>
  <c r="E26" i="2"/>
  <c r="M27" i="2"/>
  <c r="I27" i="2"/>
  <c r="J27" i="2"/>
  <c r="K27" i="2"/>
  <c r="S27" i="2"/>
  <c r="O27" i="2"/>
  <c r="P27" i="2"/>
  <c r="Q27" i="2"/>
  <c r="G27" i="2"/>
  <c r="C27" i="2"/>
  <c r="D27" i="2"/>
  <c r="E27" i="2"/>
  <c r="M28" i="2"/>
  <c r="I28" i="2"/>
  <c r="J28" i="2"/>
  <c r="K28" i="2"/>
  <c r="S28" i="2"/>
  <c r="O28" i="2"/>
  <c r="P28" i="2"/>
  <c r="Q28" i="2"/>
  <c r="G28" i="2"/>
  <c r="C28" i="2"/>
  <c r="D28" i="2"/>
  <c r="E28" i="2"/>
  <c r="M29" i="2"/>
  <c r="I29" i="2"/>
  <c r="J29" i="2"/>
  <c r="K29" i="2"/>
  <c r="S29" i="2"/>
  <c r="O29" i="2"/>
  <c r="P29" i="2"/>
  <c r="Q29" i="2"/>
  <c r="G29" i="2"/>
  <c r="C29" i="2"/>
  <c r="D29" i="2"/>
  <c r="E29" i="2"/>
  <c r="M30" i="2"/>
  <c r="I30" i="2"/>
  <c r="J30" i="2"/>
  <c r="K30" i="2"/>
  <c r="S30" i="2"/>
  <c r="O30" i="2"/>
  <c r="P30" i="2"/>
  <c r="Q30" i="2"/>
  <c r="G30" i="2"/>
  <c r="C30" i="2"/>
  <c r="D30" i="2"/>
  <c r="E30" i="2"/>
  <c r="M31" i="2"/>
  <c r="I31" i="2"/>
  <c r="J31" i="2"/>
  <c r="K31" i="2"/>
  <c r="S31" i="2"/>
  <c r="O31" i="2"/>
  <c r="P31" i="2"/>
  <c r="Q31" i="2"/>
  <c r="G31" i="2"/>
  <c r="C31" i="2"/>
  <c r="D31" i="2"/>
  <c r="E31" i="2"/>
  <c r="M32" i="2"/>
  <c r="I32" i="2"/>
  <c r="J32" i="2"/>
  <c r="K32" i="2"/>
  <c r="S32" i="2"/>
  <c r="O32" i="2"/>
  <c r="P32" i="2"/>
  <c r="Q32" i="2"/>
  <c r="G32" i="2"/>
  <c r="C32" i="2"/>
  <c r="D32" i="2"/>
  <c r="E32" i="2"/>
  <c r="M33" i="2"/>
  <c r="I33" i="2"/>
  <c r="J33" i="2"/>
  <c r="K33" i="2"/>
  <c r="S33" i="2"/>
  <c r="O33" i="2"/>
  <c r="P33" i="2"/>
  <c r="Q33" i="2"/>
  <c r="G33" i="2"/>
  <c r="C33" i="2"/>
  <c r="D33" i="2"/>
  <c r="E33" i="2"/>
  <c r="M34" i="2"/>
  <c r="I34" i="2"/>
  <c r="J34" i="2"/>
  <c r="K34" i="2"/>
  <c r="S34" i="2"/>
  <c r="O34" i="2"/>
  <c r="P34" i="2"/>
  <c r="Q34" i="2"/>
  <c r="G34" i="2"/>
  <c r="C34" i="2"/>
  <c r="D34" i="2"/>
  <c r="E34" i="2"/>
  <c r="M35" i="2"/>
  <c r="I35" i="2"/>
  <c r="J35" i="2"/>
  <c r="K35" i="2"/>
  <c r="S35" i="2"/>
  <c r="O35" i="2"/>
  <c r="P35" i="2"/>
  <c r="Q35" i="2"/>
  <c r="G35" i="2"/>
  <c r="C35" i="2"/>
  <c r="D35" i="2"/>
  <c r="E35" i="2"/>
  <c r="M36" i="2"/>
  <c r="I36" i="2"/>
  <c r="J36" i="2"/>
  <c r="K36" i="2"/>
  <c r="S36" i="2"/>
  <c r="O36" i="2"/>
  <c r="P36" i="2"/>
  <c r="Q36" i="2"/>
  <c r="G36" i="2"/>
  <c r="C36" i="2"/>
  <c r="D36" i="2"/>
  <c r="E36" i="2"/>
  <c r="M37" i="2"/>
  <c r="I37" i="2"/>
  <c r="J37" i="2"/>
  <c r="K37" i="2"/>
  <c r="S37" i="2"/>
  <c r="O37" i="2"/>
  <c r="P37" i="2"/>
  <c r="Q37" i="2"/>
  <c r="G37" i="2"/>
  <c r="C37" i="2"/>
  <c r="D37" i="2"/>
  <c r="E37" i="2"/>
  <c r="M38" i="2"/>
  <c r="I38" i="2"/>
  <c r="J38" i="2"/>
  <c r="K38" i="2"/>
  <c r="S38" i="2"/>
  <c r="O38" i="2"/>
  <c r="P38" i="2"/>
  <c r="Q38" i="2"/>
  <c r="G38" i="2"/>
  <c r="C38" i="2"/>
  <c r="D38" i="2"/>
  <c r="E38" i="2"/>
  <c r="M39" i="2"/>
  <c r="I39" i="2"/>
  <c r="J39" i="2"/>
  <c r="K39" i="2"/>
  <c r="S39" i="2"/>
  <c r="O39" i="2"/>
  <c r="P39" i="2"/>
  <c r="Q39" i="2"/>
  <c r="G39" i="2"/>
  <c r="C39" i="2"/>
  <c r="D39" i="2"/>
  <c r="E39" i="2"/>
  <c r="M40" i="2"/>
  <c r="I40" i="2"/>
  <c r="J40" i="2"/>
  <c r="K40" i="2"/>
  <c r="S40" i="2"/>
  <c r="O40" i="2"/>
  <c r="P40" i="2"/>
  <c r="Q40" i="2"/>
  <c r="G40" i="2"/>
  <c r="C40" i="2"/>
  <c r="D40" i="2"/>
  <c r="E40" i="2"/>
  <c r="M41" i="2"/>
  <c r="I41" i="2"/>
  <c r="J41" i="2"/>
  <c r="K41" i="2"/>
  <c r="S41" i="2"/>
  <c r="O41" i="2"/>
  <c r="P41" i="2"/>
  <c r="Q41" i="2"/>
  <c r="G41" i="2"/>
  <c r="C41" i="2"/>
  <c r="D41" i="2"/>
  <c r="E41" i="2"/>
  <c r="M42" i="2"/>
  <c r="I42" i="2"/>
  <c r="J42" i="2"/>
  <c r="K42" i="2"/>
  <c r="S42" i="2"/>
  <c r="O42" i="2"/>
  <c r="P42" i="2"/>
  <c r="Q42" i="2"/>
  <c r="G42" i="2"/>
  <c r="C42" i="2"/>
  <c r="D42" i="2"/>
  <c r="E42" i="2"/>
  <c r="M43" i="2"/>
  <c r="I43" i="2"/>
  <c r="J43" i="2"/>
  <c r="K43" i="2"/>
  <c r="S43" i="2"/>
  <c r="O43" i="2"/>
  <c r="P43" i="2"/>
  <c r="Q43" i="2"/>
  <c r="G43" i="2"/>
  <c r="C43" i="2"/>
  <c r="D43" i="2"/>
  <c r="E43" i="2"/>
  <c r="M44" i="2"/>
  <c r="I44" i="2"/>
  <c r="J44" i="2"/>
  <c r="K44" i="2"/>
  <c r="S44" i="2"/>
  <c r="O44" i="2"/>
  <c r="P44" i="2"/>
  <c r="Q44" i="2"/>
  <c r="G44" i="2"/>
  <c r="C44" i="2"/>
  <c r="D44" i="2"/>
  <c r="E44" i="2"/>
  <c r="M45" i="2"/>
  <c r="I45" i="2"/>
  <c r="J45" i="2"/>
  <c r="K45" i="2"/>
  <c r="S45" i="2"/>
  <c r="O45" i="2"/>
  <c r="P45" i="2"/>
  <c r="Q45" i="2"/>
  <c r="G45" i="2"/>
  <c r="C45" i="2"/>
  <c r="D45" i="2"/>
  <c r="E45" i="2"/>
  <c r="M46" i="2"/>
  <c r="I46" i="2"/>
  <c r="J46" i="2"/>
  <c r="K46" i="2"/>
  <c r="S46" i="2"/>
  <c r="O46" i="2"/>
  <c r="P46" i="2"/>
  <c r="Q46" i="2"/>
  <c r="G46" i="2"/>
  <c r="C46" i="2"/>
  <c r="D46" i="2"/>
  <c r="E46" i="2"/>
  <c r="M47" i="2"/>
  <c r="I47" i="2"/>
  <c r="J47" i="2"/>
  <c r="K47" i="2"/>
  <c r="S47" i="2"/>
  <c r="O47" i="2"/>
  <c r="P47" i="2"/>
  <c r="Q47" i="2"/>
  <c r="G47" i="2"/>
  <c r="C47" i="2"/>
  <c r="D47" i="2"/>
  <c r="E47" i="2"/>
  <c r="M48" i="2"/>
  <c r="I48" i="2"/>
  <c r="J48" i="2"/>
  <c r="K48" i="2"/>
  <c r="S48" i="2"/>
  <c r="O48" i="2"/>
  <c r="P48" i="2"/>
  <c r="Q48" i="2"/>
  <c r="G48" i="2"/>
  <c r="C48" i="2"/>
  <c r="D48" i="2"/>
  <c r="E48" i="2"/>
  <c r="M49" i="2"/>
  <c r="I49" i="2"/>
  <c r="J49" i="2"/>
  <c r="K49" i="2"/>
  <c r="S49" i="2"/>
  <c r="O49" i="2"/>
  <c r="P49" i="2"/>
  <c r="Q49" i="2"/>
  <c r="G49" i="2"/>
  <c r="C49" i="2"/>
  <c r="D49" i="2"/>
  <c r="E49" i="2"/>
  <c r="M50" i="2"/>
  <c r="I50" i="2"/>
  <c r="J50" i="2"/>
  <c r="K50" i="2"/>
  <c r="S50" i="2"/>
  <c r="O50" i="2"/>
  <c r="P50" i="2"/>
  <c r="Q50" i="2"/>
  <c r="G50" i="2"/>
  <c r="C50" i="2"/>
  <c r="D50" i="2"/>
  <c r="E50" i="2"/>
  <c r="M51" i="2"/>
  <c r="I51" i="2"/>
  <c r="J51" i="2"/>
  <c r="K51" i="2"/>
  <c r="S51" i="2"/>
  <c r="O51" i="2"/>
  <c r="P51" i="2"/>
  <c r="Q51" i="2"/>
  <c r="G51" i="2"/>
  <c r="C51" i="2"/>
  <c r="D51" i="2"/>
  <c r="E51" i="2"/>
  <c r="M52" i="2"/>
  <c r="I52" i="2"/>
  <c r="J52" i="2"/>
  <c r="K52" i="2"/>
  <c r="S52" i="2"/>
  <c r="O52" i="2"/>
  <c r="P52" i="2"/>
  <c r="Q52" i="2"/>
  <c r="G52" i="2"/>
  <c r="C52" i="2"/>
  <c r="D52" i="2"/>
  <c r="E52" i="2"/>
  <c r="M53" i="2"/>
  <c r="I53" i="2"/>
  <c r="J53" i="2"/>
  <c r="K53" i="2"/>
  <c r="S53" i="2"/>
  <c r="O53" i="2"/>
  <c r="P53" i="2"/>
  <c r="Q53" i="2"/>
  <c r="G53" i="2"/>
  <c r="C53" i="2"/>
  <c r="D53" i="2"/>
  <c r="E53" i="2"/>
  <c r="M54" i="2"/>
  <c r="I54" i="2"/>
  <c r="J54" i="2"/>
  <c r="K54" i="2"/>
  <c r="S54" i="2"/>
  <c r="O54" i="2"/>
  <c r="P54" i="2"/>
  <c r="Q54" i="2"/>
  <c r="G54" i="2"/>
  <c r="C54" i="2"/>
  <c r="D54" i="2"/>
  <c r="E54" i="2"/>
  <c r="M55" i="2"/>
  <c r="I55" i="2"/>
  <c r="J55" i="2"/>
  <c r="K55" i="2"/>
  <c r="S55" i="2"/>
  <c r="O55" i="2"/>
  <c r="P55" i="2"/>
  <c r="Q55" i="2"/>
  <c r="G55" i="2"/>
  <c r="C55" i="2"/>
  <c r="D55" i="2"/>
  <c r="E55" i="2"/>
  <c r="M56" i="2"/>
  <c r="I56" i="2"/>
  <c r="J56" i="2"/>
  <c r="K56" i="2"/>
  <c r="S56" i="2"/>
  <c r="O56" i="2"/>
  <c r="P56" i="2"/>
  <c r="Q56" i="2"/>
  <c r="G56" i="2"/>
  <c r="C56" i="2"/>
  <c r="D56" i="2"/>
  <c r="E56" i="2"/>
  <c r="M57" i="2"/>
  <c r="I57" i="2"/>
  <c r="J57" i="2"/>
  <c r="K57" i="2"/>
  <c r="S57" i="2"/>
  <c r="O57" i="2"/>
  <c r="P57" i="2"/>
  <c r="Q57" i="2"/>
  <c r="G57" i="2"/>
  <c r="C57" i="2"/>
  <c r="D57" i="2"/>
  <c r="E57" i="2"/>
  <c r="M58" i="2"/>
  <c r="I58" i="2"/>
  <c r="J58" i="2"/>
  <c r="K58" i="2"/>
  <c r="S58" i="2"/>
  <c r="O58" i="2"/>
  <c r="P58" i="2"/>
  <c r="Q58" i="2"/>
  <c r="G58" i="2"/>
  <c r="C58" i="2"/>
  <c r="D58" i="2"/>
  <c r="E58" i="2"/>
  <c r="M59" i="2"/>
  <c r="I59" i="2"/>
  <c r="J59" i="2"/>
  <c r="K59" i="2"/>
  <c r="S59" i="2"/>
  <c r="O59" i="2"/>
  <c r="P59" i="2"/>
  <c r="Q59" i="2"/>
  <c r="G59" i="2"/>
  <c r="C59" i="2"/>
  <c r="D59" i="2"/>
  <c r="E59" i="2"/>
  <c r="M60" i="2"/>
  <c r="I60" i="2"/>
  <c r="J60" i="2"/>
  <c r="K60" i="2"/>
  <c r="S60" i="2"/>
  <c r="O60" i="2"/>
  <c r="P60" i="2"/>
  <c r="Q60" i="2"/>
  <c r="G60" i="2"/>
  <c r="C60" i="2"/>
  <c r="D60" i="2"/>
  <c r="E60" i="2"/>
  <c r="M61" i="2"/>
  <c r="I61" i="2"/>
  <c r="J61" i="2"/>
  <c r="K61" i="2"/>
  <c r="S61" i="2"/>
  <c r="O61" i="2"/>
  <c r="P61" i="2"/>
  <c r="Q61" i="2"/>
  <c r="G61" i="2"/>
  <c r="C61" i="2"/>
  <c r="D61" i="2"/>
  <c r="E61" i="2"/>
  <c r="M62" i="2"/>
  <c r="I62" i="2"/>
  <c r="J62" i="2"/>
  <c r="K62" i="2"/>
  <c r="S62" i="2"/>
  <c r="O62" i="2"/>
  <c r="P62" i="2"/>
  <c r="Q62" i="2"/>
  <c r="G62" i="2"/>
  <c r="C62" i="2"/>
  <c r="D62" i="2"/>
  <c r="E62" i="2"/>
  <c r="M63" i="2"/>
  <c r="I63" i="2"/>
  <c r="J63" i="2"/>
  <c r="K63" i="2"/>
  <c r="S63" i="2"/>
  <c r="O63" i="2"/>
  <c r="P63" i="2"/>
  <c r="Q63" i="2"/>
  <c r="G63" i="2"/>
  <c r="C63" i="2"/>
  <c r="D63" i="2"/>
  <c r="E63" i="2"/>
  <c r="M64" i="2"/>
  <c r="I64" i="2"/>
  <c r="J64" i="2"/>
  <c r="K64" i="2"/>
  <c r="S64" i="2"/>
  <c r="O64" i="2"/>
  <c r="P64" i="2"/>
  <c r="Q64" i="2"/>
  <c r="G64" i="2"/>
  <c r="C64" i="2"/>
  <c r="D64" i="2"/>
  <c r="E64" i="2"/>
  <c r="M65" i="2"/>
  <c r="I65" i="2"/>
  <c r="J65" i="2"/>
  <c r="K65" i="2"/>
  <c r="S65" i="2"/>
  <c r="O65" i="2"/>
  <c r="P65" i="2"/>
  <c r="Q65" i="2"/>
  <c r="G65" i="2"/>
  <c r="C65" i="2"/>
  <c r="D65" i="2"/>
  <c r="E65" i="2"/>
  <c r="M66" i="2"/>
  <c r="I66" i="2"/>
  <c r="J66" i="2"/>
  <c r="K66" i="2"/>
  <c r="S66" i="2"/>
  <c r="O66" i="2"/>
  <c r="P66" i="2"/>
  <c r="Q66" i="2"/>
  <c r="G66" i="2"/>
  <c r="C66" i="2"/>
  <c r="D66" i="2"/>
  <c r="E66" i="2"/>
  <c r="M67" i="2"/>
  <c r="I67" i="2"/>
  <c r="J67" i="2"/>
  <c r="K67" i="2"/>
  <c r="S67" i="2"/>
  <c r="O67" i="2"/>
  <c r="P67" i="2"/>
  <c r="Q67" i="2"/>
  <c r="G67" i="2"/>
  <c r="C67" i="2"/>
  <c r="D67" i="2"/>
  <c r="E67" i="2"/>
  <c r="M68" i="2"/>
  <c r="I68" i="2"/>
  <c r="J68" i="2"/>
  <c r="K68" i="2"/>
  <c r="S68" i="2"/>
  <c r="O68" i="2"/>
  <c r="P68" i="2"/>
  <c r="Q68" i="2"/>
  <c r="G68" i="2"/>
  <c r="C68" i="2"/>
  <c r="D68" i="2"/>
  <c r="E68" i="2"/>
  <c r="M69" i="2"/>
  <c r="I69" i="2"/>
  <c r="J69" i="2"/>
  <c r="K69" i="2"/>
  <c r="S69" i="2"/>
  <c r="O69" i="2"/>
  <c r="P69" i="2"/>
  <c r="Q69" i="2"/>
  <c r="G69" i="2"/>
  <c r="C69" i="2"/>
  <c r="D69" i="2"/>
  <c r="E69" i="2"/>
  <c r="M70" i="2"/>
  <c r="I70" i="2"/>
  <c r="J70" i="2"/>
  <c r="K70" i="2"/>
  <c r="S70" i="2"/>
  <c r="O70" i="2"/>
  <c r="P70" i="2"/>
  <c r="Q70" i="2"/>
  <c r="G70" i="2"/>
  <c r="C70" i="2"/>
  <c r="D70" i="2"/>
  <c r="E70" i="2"/>
  <c r="M71" i="2"/>
  <c r="I71" i="2"/>
  <c r="J71" i="2"/>
  <c r="K71" i="2"/>
  <c r="S71" i="2"/>
  <c r="O71" i="2"/>
  <c r="P71" i="2"/>
  <c r="Q71" i="2"/>
  <c r="G71" i="2"/>
  <c r="C71" i="2"/>
  <c r="D71" i="2"/>
  <c r="E71" i="2"/>
  <c r="M72" i="2"/>
  <c r="I72" i="2"/>
  <c r="J72" i="2"/>
  <c r="K72" i="2"/>
  <c r="S72" i="2"/>
  <c r="O72" i="2"/>
  <c r="P72" i="2"/>
  <c r="Q72" i="2"/>
  <c r="G72" i="2"/>
  <c r="C72" i="2"/>
  <c r="D72" i="2"/>
  <c r="E72" i="2"/>
  <c r="M73" i="2"/>
  <c r="I73" i="2"/>
  <c r="J73" i="2"/>
  <c r="K73" i="2"/>
  <c r="S73" i="2"/>
  <c r="O73" i="2"/>
  <c r="P73" i="2"/>
  <c r="Q73" i="2"/>
  <c r="G73" i="2"/>
  <c r="C73" i="2"/>
  <c r="D73" i="2"/>
  <c r="E73" i="2"/>
  <c r="M74" i="2"/>
  <c r="I74" i="2"/>
  <c r="J74" i="2"/>
  <c r="K74" i="2"/>
  <c r="S74" i="2"/>
  <c r="O74" i="2"/>
  <c r="P74" i="2"/>
  <c r="Q74" i="2"/>
  <c r="G74" i="2"/>
  <c r="C74" i="2"/>
  <c r="D74" i="2"/>
  <c r="E74" i="2"/>
  <c r="M75" i="2"/>
  <c r="I75" i="2"/>
  <c r="J75" i="2"/>
  <c r="K75" i="2"/>
  <c r="S75" i="2"/>
  <c r="O75" i="2"/>
  <c r="P75" i="2"/>
  <c r="Q75" i="2"/>
  <c r="G75" i="2"/>
  <c r="C75" i="2"/>
  <c r="D75" i="2"/>
  <c r="E75" i="2"/>
  <c r="M76" i="2"/>
  <c r="I76" i="2"/>
  <c r="J76" i="2"/>
  <c r="K76" i="2"/>
  <c r="S76" i="2"/>
  <c r="O76" i="2"/>
  <c r="P76" i="2"/>
  <c r="Q76" i="2"/>
  <c r="G76" i="2"/>
  <c r="C76" i="2"/>
  <c r="D76" i="2"/>
  <c r="E76" i="2"/>
  <c r="M77" i="2"/>
  <c r="I77" i="2"/>
  <c r="J77" i="2"/>
  <c r="K77" i="2"/>
  <c r="S77" i="2"/>
  <c r="O77" i="2"/>
  <c r="P77" i="2"/>
  <c r="Q77" i="2"/>
  <c r="G77" i="2"/>
  <c r="C77" i="2"/>
  <c r="D77" i="2"/>
  <c r="E77" i="2"/>
  <c r="M78" i="2"/>
  <c r="I78" i="2"/>
  <c r="J78" i="2"/>
  <c r="K78" i="2"/>
  <c r="S78" i="2"/>
  <c r="O78" i="2"/>
  <c r="P78" i="2"/>
  <c r="Q78" i="2"/>
  <c r="G78" i="2"/>
  <c r="C78" i="2"/>
  <c r="D78" i="2"/>
  <c r="E78" i="2"/>
  <c r="M79" i="2"/>
  <c r="I79" i="2"/>
  <c r="J79" i="2"/>
  <c r="K79" i="2"/>
  <c r="S79" i="2"/>
  <c r="O79" i="2"/>
  <c r="P79" i="2"/>
  <c r="Q79" i="2"/>
  <c r="G79" i="2"/>
  <c r="C79" i="2"/>
  <c r="D79" i="2"/>
  <c r="E79" i="2"/>
  <c r="M80" i="2"/>
  <c r="I80" i="2"/>
  <c r="J80" i="2"/>
  <c r="K80" i="2"/>
  <c r="S80" i="2"/>
  <c r="O80" i="2"/>
  <c r="P80" i="2"/>
  <c r="Q80" i="2"/>
  <c r="G80" i="2"/>
  <c r="C80" i="2"/>
  <c r="D80" i="2"/>
  <c r="E80" i="2"/>
  <c r="M81" i="2"/>
  <c r="I81" i="2"/>
  <c r="J81" i="2"/>
  <c r="K81" i="2"/>
  <c r="S81" i="2"/>
  <c r="O81" i="2"/>
  <c r="P81" i="2"/>
  <c r="Q81" i="2"/>
  <c r="G81" i="2"/>
  <c r="C81" i="2"/>
  <c r="D81" i="2"/>
  <c r="E81" i="2"/>
  <c r="M82" i="2"/>
  <c r="I82" i="2"/>
  <c r="J82" i="2"/>
  <c r="K82" i="2"/>
  <c r="S82" i="2"/>
  <c r="O82" i="2"/>
  <c r="P82" i="2"/>
  <c r="Q82" i="2"/>
  <c r="G82" i="2"/>
  <c r="C82" i="2"/>
  <c r="D82" i="2"/>
  <c r="E82" i="2"/>
  <c r="M83" i="2"/>
  <c r="I83" i="2"/>
  <c r="J83" i="2"/>
  <c r="K83" i="2"/>
  <c r="S83" i="2"/>
  <c r="O83" i="2"/>
  <c r="P83" i="2"/>
  <c r="Q83" i="2"/>
  <c r="G83" i="2"/>
  <c r="C83" i="2"/>
  <c r="D83" i="2"/>
  <c r="E83" i="2"/>
  <c r="M84" i="2"/>
  <c r="I84" i="2"/>
  <c r="J84" i="2"/>
  <c r="K84" i="2"/>
  <c r="S84" i="2"/>
  <c r="O84" i="2"/>
  <c r="P84" i="2"/>
  <c r="Q84" i="2"/>
  <c r="G84" i="2"/>
  <c r="C84" i="2"/>
  <c r="D84" i="2"/>
  <c r="E84" i="2"/>
  <c r="M85" i="2"/>
  <c r="I85" i="2"/>
  <c r="J85" i="2"/>
  <c r="K85" i="2"/>
  <c r="S85" i="2"/>
  <c r="O85" i="2"/>
  <c r="P85" i="2"/>
  <c r="Q85" i="2"/>
  <c r="G85" i="2"/>
  <c r="C85" i="2"/>
  <c r="D85" i="2"/>
  <c r="E85" i="2"/>
  <c r="M86" i="2"/>
  <c r="I86" i="2"/>
  <c r="J86" i="2"/>
  <c r="K86" i="2"/>
  <c r="S86" i="2"/>
  <c r="O86" i="2"/>
  <c r="P86" i="2"/>
  <c r="Q86" i="2"/>
  <c r="G86" i="2"/>
  <c r="C86" i="2"/>
  <c r="D86" i="2"/>
  <c r="E86" i="2"/>
  <c r="M87" i="2"/>
  <c r="I87" i="2"/>
  <c r="J87" i="2"/>
  <c r="K87" i="2"/>
  <c r="S87" i="2"/>
  <c r="O87" i="2"/>
  <c r="P87" i="2"/>
  <c r="Q87" i="2"/>
  <c r="G87" i="2"/>
  <c r="C87" i="2"/>
  <c r="D87" i="2"/>
  <c r="E87" i="2"/>
  <c r="M88" i="2"/>
  <c r="I88" i="2"/>
  <c r="J88" i="2"/>
  <c r="K88" i="2"/>
  <c r="S88" i="2"/>
  <c r="O88" i="2"/>
  <c r="P88" i="2"/>
  <c r="Q88" i="2"/>
  <c r="G88" i="2"/>
  <c r="C88" i="2"/>
  <c r="D88" i="2"/>
  <c r="E88" i="2"/>
  <c r="M89" i="2"/>
  <c r="I89" i="2"/>
  <c r="J89" i="2"/>
  <c r="K89" i="2"/>
  <c r="S89" i="2"/>
  <c r="O89" i="2"/>
  <c r="P89" i="2"/>
  <c r="Q89" i="2"/>
  <c r="G89" i="2"/>
  <c r="C89" i="2"/>
  <c r="D89" i="2"/>
  <c r="E89" i="2"/>
  <c r="M90" i="2"/>
  <c r="I90" i="2"/>
  <c r="J90" i="2"/>
  <c r="K90" i="2"/>
  <c r="S90" i="2"/>
  <c r="O90" i="2"/>
  <c r="P90" i="2"/>
  <c r="Q90" i="2"/>
  <c r="G90" i="2"/>
  <c r="C90" i="2"/>
  <c r="D90" i="2"/>
  <c r="E90" i="2"/>
  <c r="M91" i="2"/>
  <c r="I91" i="2"/>
  <c r="J91" i="2"/>
  <c r="K91" i="2"/>
  <c r="S91" i="2"/>
  <c r="O91" i="2"/>
  <c r="P91" i="2"/>
  <c r="Q91" i="2"/>
  <c r="G91" i="2"/>
  <c r="C91" i="2"/>
  <c r="D91" i="2"/>
  <c r="E91" i="2"/>
  <c r="M92" i="2"/>
  <c r="I92" i="2"/>
  <c r="J92" i="2"/>
  <c r="K92" i="2"/>
  <c r="S92" i="2"/>
  <c r="O92" i="2"/>
  <c r="P92" i="2"/>
  <c r="Q92" i="2"/>
  <c r="G92" i="2"/>
  <c r="C92" i="2"/>
  <c r="D92" i="2"/>
  <c r="E92" i="2"/>
  <c r="M93" i="2"/>
  <c r="I93" i="2"/>
  <c r="J93" i="2"/>
  <c r="K93" i="2"/>
  <c r="S93" i="2"/>
  <c r="O93" i="2"/>
  <c r="P93" i="2"/>
  <c r="Q93" i="2"/>
  <c r="G93" i="2"/>
  <c r="C93" i="2"/>
  <c r="D93" i="2"/>
  <c r="E93" i="2"/>
  <c r="M94" i="2"/>
  <c r="I94" i="2"/>
  <c r="J94" i="2"/>
  <c r="K94" i="2"/>
  <c r="S94" i="2"/>
  <c r="O94" i="2"/>
  <c r="P94" i="2"/>
  <c r="Q94" i="2"/>
  <c r="G94" i="2"/>
  <c r="C94" i="2"/>
  <c r="D94" i="2"/>
  <c r="E94" i="2"/>
  <c r="M95" i="2"/>
  <c r="I95" i="2"/>
  <c r="J95" i="2"/>
  <c r="K95" i="2"/>
  <c r="S95" i="2"/>
  <c r="O95" i="2"/>
  <c r="P95" i="2"/>
  <c r="Q95" i="2"/>
  <c r="G95" i="2"/>
  <c r="C95" i="2"/>
  <c r="D95" i="2"/>
  <c r="E95" i="2"/>
  <c r="M96" i="2"/>
  <c r="I96" i="2"/>
  <c r="J96" i="2"/>
  <c r="K96" i="2"/>
  <c r="S96" i="2"/>
  <c r="O96" i="2"/>
  <c r="P96" i="2"/>
  <c r="Q96" i="2"/>
  <c r="G96" i="2"/>
  <c r="C96" i="2"/>
  <c r="D96" i="2"/>
  <c r="E96" i="2"/>
  <c r="M97" i="2"/>
  <c r="I97" i="2"/>
  <c r="J97" i="2"/>
  <c r="K97" i="2"/>
  <c r="S97" i="2"/>
  <c r="O97" i="2"/>
  <c r="P97" i="2"/>
  <c r="Q97" i="2"/>
  <c r="G97" i="2"/>
  <c r="C97" i="2"/>
  <c r="D97" i="2"/>
  <c r="E97" i="2"/>
  <c r="M98" i="2"/>
  <c r="I98" i="2"/>
  <c r="J98" i="2"/>
  <c r="K98" i="2"/>
  <c r="S98" i="2"/>
  <c r="O98" i="2"/>
  <c r="P98" i="2"/>
  <c r="Q98" i="2"/>
  <c r="G98" i="2"/>
  <c r="C98" i="2"/>
  <c r="D98" i="2"/>
  <c r="E98" i="2"/>
  <c r="M99" i="2"/>
  <c r="I99" i="2"/>
  <c r="J99" i="2"/>
  <c r="K99" i="2"/>
  <c r="S99" i="2"/>
  <c r="O99" i="2"/>
  <c r="P99" i="2"/>
  <c r="Q99" i="2"/>
  <c r="G99" i="2"/>
  <c r="C99" i="2"/>
  <c r="D99" i="2"/>
  <c r="E99" i="2"/>
  <c r="M100" i="2"/>
  <c r="I100" i="2"/>
  <c r="J100" i="2"/>
  <c r="K100" i="2"/>
  <c r="S100" i="2"/>
  <c r="O100" i="2"/>
  <c r="P100" i="2"/>
  <c r="Q100" i="2"/>
  <c r="G100" i="2"/>
  <c r="C100" i="2"/>
  <c r="D100" i="2"/>
  <c r="E100" i="2"/>
  <c r="M101" i="2"/>
  <c r="I101" i="2"/>
  <c r="J101" i="2"/>
  <c r="K101" i="2"/>
  <c r="S101" i="2"/>
  <c r="O101" i="2"/>
  <c r="P101" i="2"/>
  <c r="Q101" i="2"/>
  <c r="G101" i="2"/>
  <c r="C101" i="2"/>
  <c r="D101" i="2"/>
  <c r="E101" i="2"/>
  <c r="M102" i="2"/>
  <c r="I102" i="2"/>
  <c r="J102" i="2"/>
  <c r="K102" i="2"/>
  <c r="S102" i="2"/>
  <c r="O102" i="2"/>
  <c r="P102" i="2"/>
  <c r="Q102" i="2"/>
  <c r="G102" i="2"/>
  <c r="C102" i="2"/>
  <c r="D102" i="2"/>
  <c r="E102" i="2"/>
  <c r="M103" i="2"/>
  <c r="I103" i="2"/>
  <c r="J103" i="2"/>
  <c r="K103" i="2"/>
  <c r="S103" i="2"/>
  <c r="O103" i="2"/>
  <c r="P103" i="2"/>
  <c r="Q103" i="2"/>
  <c r="G103" i="2"/>
  <c r="C103" i="2"/>
  <c r="D103" i="2"/>
  <c r="E103" i="2"/>
  <c r="M104" i="2"/>
  <c r="I104" i="2"/>
  <c r="J104" i="2"/>
  <c r="K104" i="2"/>
  <c r="S104" i="2"/>
  <c r="O104" i="2"/>
  <c r="P104" i="2"/>
  <c r="Q104" i="2"/>
  <c r="G104" i="2"/>
  <c r="C104" i="2"/>
  <c r="D104" i="2"/>
  <c r="E104" i="2"/>
  <c r="G3" i="2"/>
  <c r="D3" i="2"/>
  <c r="E3" i="2"/>
  <c r="S3" i="2"/>
  <c r="O3" i="2"/>
  <c r="P3" i="2"/>
  <c r="Q3" i="2"/>
  <c r="M3" i="2"/>
  <c r="J3" i="2"/>
  <c r="K3" i="2"/>
  <c r="L4" i="2"/>
  <c r="R4" i="2"/>
  <c r="F4" i="2"/>
  <c r="L5" i="2"/>
  <c r="R5" i="2"/>
  <c r="F5" i="2"/>
  <c r="L6" i="2"/>
  <c r="R6" i="2"/>
  <c r="F6" i="2"/>
  <c r="L7" i="2"/>
  <c r="R7" i="2"/>
  <c r="F7" i="2"/>
  <c r="L8" i="2"/>
  <c r="R8" i="2"/>
  <c r="F8" i="2"/>
  <c r="L9" i="2"/>
  <c r="R9" i="2"/>
  <c r="F9" i="2"/>
  <c r="L10" i="2"/>
  <c r="R10" i="2"/>
  <c r="F10" i="2"/>
  <c r="L11" i="2"/>
  <c r="R11" i="2"/>
  <c r="F11" i="2"/>
  <c r="L12" i="2"/>
  <c r="R12" i="2"/>
  <c r="F12" i="2"/>
  <c r="L13" i="2"/>
  <c r="R13" i="2"/>
  <c r="F13" i="2"/>
  <c r="L14" i="2"/>
  <c r="R14" i="2"/>
  <c r="F14" i="2"/>
  <c r="L15" i="2"/>
  <c r="R15" i="2"/>
  <c r="F15" i="2"/>
  <c r="L16" i="2"/>
  <c r="R16" i="2"/>
  <c r="F16" i="2"/>
  <c r="L17" i="2"/>
  <c r="R17" i="2"/>
  <c r="F17" i="2"/>
  <c r="L18" i="2"/>
  <c r="R18" i="2"/>
  <c r="F18" i="2"/>
  <c r="L19" i="2"/>
  <c r="R19" i="2"/>
  <c r="F19" i="2"/>
  <c r="L20" i="2"/>
  <c r="R20" i="2"/>
  <c r="F20" i="2"/>
  <c r="L21" i="2"/>
  <c r="R21" i="2"/>
  <c r="F21" i="2"/>
  <c r="L22" i="2"/>
  <c r="R22" i="2"/>
  <c r="F22" i="2"/>
  <c r="L23" i="2"/>
  <c r="R23" i="2"/>
  <c r="F23" i="2"/>
  <c r="L24" i="2"/>
  <c r="R24" i="2"/>
  <c r="F24" i="2"/>
  <c r="L25" i="2"/>
  <c r="R25" i="2"/>
  <c r="F25" i="2"/>
  <c r="L26" i="2"/>
  <c r="R26" i="2"/>
  <c r="F26" i="2"/>
  <c r="L27" i="2"/>
  <c r="R27" i="2"/>
  <c r="F27" i="2"/>
  <c r="L28" i="2"/>
  <c r="R28" i="2"/>
  <c r="F28" i="2"/>
  <c r="L29" i="2"/>
  <c r="R29" i="2"/>
  <c r="F29" i="2"/>
  <c r="L30" i="2"/>
  <c r="R30" i="2"/>
  <c r="F30" i="2"/>
  <c r="L31" i="2"/>
  <c r="R31" i="2"/>
  <c r="F31" i="2"/>
  <c r="L32" i="2"/>
  <c r="R32" i="2"/>
  <c r="F32" i="2"/>
  <c r="L33" i="2"/>
  <c r="R33" i="2"/>
  <c r="F33" i="2"/>
  <c r="L34" i="2"/>
  <c r="R34" i="2"/>
  <c r="F34" i="2"/>
  <c r="L35" i="2"/>
  <c r="R35" i="2"/>
  <c r="F35" i="2"/>
  <c r="L36" i="2"/>
  <c r="R36" i="2"/>
  <c r="F36" i="2"/>
  <c r="L37" i="2"/>
  <c r="R37" i="2"/>
  <c r="F37" i="2"/>
  <c r="L38" i="2"/>
  <c r="R38" i="2"/>
  <c r="F38" i="2"/>
  <c r="L39" i="2"/>
  <c r="R39" i="2"/>
  <c r="F39" i="2"/>
  <c r="L40" i="2"/>
  <c r="R40" i="2"/>
  <c r="F40" i="2"/>
  <c r="L41" i="2"/>
  <c r="R41" i="2"/>
  <c r="F41" i="2"/>
  <c r="L42" i="2"/>
  <c r="R42" i="2"/>
  <c r="F42" i="2"/>
  <c r="L43" i="2"/>
  <c r="R43" i="2"/>
  <c r="F43" i="2"/>
  <c r="L44" i="2"/>
  <c r="R44" i="2"/>
  <c r="F44" i="2"/>
  <c r="L45" i="2"/>
  <c r="R45" i="2"/>
  <c r="F45" i="2"/>
  <c r="L46" i="2"/>
  <c r="R46" i="2"/>
  <c r="F46" i="2"/>
  <c r="L47" i="2"/>
  <c r="R47" i="2"/>
  <c r="F47" i="2"/>
  <c r="L48" i="2"/>
  <c r="R48" i="2"/>
  <c r="F48" i="2"/>
  <c r="L49" i="2"/>
  <c r="R49" i="2"/>
  <c r="F49" i="2"/>
  <c r="L50" i="2"/>
  <c r="R50" i="2"/>
  <c r="F50" i="2"/>
  <c r="L51" i="2"/>
  <c r="R51" i="2"/>
  <c r="F51" i="2"/>
  <c r="L52" i="2"/>
  <c r="R52" i="2"/>
  <c r="F52" i="2"/>
  <c r="L53" i="2"/>
  <c r="R53" i="2"/>
  <c r="F53" i="2"/>
  <c r="L54" i="2"/>
  <c r="R54" i="2"/>
  <c r="F54" i="2"/>
  <c r="L55" i="2"/>
  <c r="R55" i="2"/>
  <c r="F55" i="2"/>
  <c r="L56" i="2"/>
  <c r="R56" i="2"/>
  <c r="F56" i="2"/>
  <c r="L57" i="2"/>
  <c r="R57" i="2"/>
  <c r="F57" i="2"/>
  <c r="L58" i="2"/>
  <c r="R58" i="2"/>
  <c r="F58" i="2"/>
  <c r="L59" i="2"/>
  <c r="R59" i="2"/>
  <c r="F59" i="2"/>
  <c r="L60" i="2"/>
  <c r="R60" i="2"/>
  <c r="F60" i="2"/>
  <c r="L61" i="2"/>
  <c r="R61" i="2"/>
  <c r="F61" i="2"/>
  <c r="L62" i="2"/>
  <c r="R62" i="2"/>
  <c r="F62" i="2"/>
  <c r="L63" i="2"/>
  <c r="R63" i="2"/>
  <c r="F63" i="2"/>
  <c r="L64" i="2"/>
  <c r="R64" i="2"/>
  <c r="F64" i="2"/>
  <c r="L65" i="2"/>
  <c r="R65" i="2"/>
  <c r="F65" i="2"/>
  <c r="L66" i="2"/>
  <c r="R66" i="2"/>
  <c r="F66" i="2"/>
  <c r="L67" i="2"/>
  <c r="R67" i="2"/>
  <c r="F67" i="2"/>
  <c r="L68" i="2"/>
  <c r="R68" i="2"/>
  <c r="F68" i="2"/>
  <c r="L69" i="2"/>
  <c r="R69" i="2"/>
  <c r="F69" i="2"/>
  <c r="L70" i="2"/>
  <c r="R70" i="2"/>
  <c r="F70" i="2"/>
  <c r="L71" i="2"/>
  <c r="R71" i="2"/>
  <c r="F71" i="2"/>
  <c r="L72" i="2"/>
  <c r="R72" i="2"/>
  <c r="F72" i="2"/>
  <c r="L73" i="2"/>
  <c r="R73" i="2"/>
  <c r="F73" i="2"/>
  <c r="L74" i="2"/>
  <c r="R74" i="2"/>
  <c r="F74" i="2"/>
  <c r="L75" i="2"/>
  <c r="F75" i="2"/>
  <c r="L76" i="2"/>
  <c r="R76" i="2"/>
  <c r="F76" i="2"/>
  <c r="L77" i="2"/>
  <c r="R77" i="2"/>
  <c r="F77" i="2"/>
  <c r="L78" i="2"/>
  <c r="R78" i="2"/>
  <c r="F78" i="2"/>
  <c r="L79" i="2"/>
  <c r="R79" i="2"/>
  <c r="F79" i="2"/>
  <c r="L80" i="2"/>
  <c r="R80" i="2"/>
  <c r="F80" i="2"/>
  <c r="L81" i="2"/>
  <c r="R81" i="2"/>
  <c r="F81" i="2"/>
  <c r="L82" i="2"/>
  <c r="R82" i="2"/>
  <c r="F82" i="2"/>
  <c r="L83" i="2"/>
  <c r="R83" i="2"/>
  <c r="F83" i="2"/>
  <c r="L84" i="2"/>
  <c r="R84" i="2"/>
  <c r="F84" i="2"/>
  <c r="L85" i="2"/>
  <c r="R85" i="2"/>
  <c r="F85" i="2"/>
  <c r="L86" i="2"/>
  <c r="R86" i="2"/>
  <c r="F86" i="2"/>
  <c r="L87" i="2"/>
  <c r="R87" i="2"/>
  <c r="F87" i="2"/>
  <c r="L88" i="2"/>
  <c r="R88" i="2"/>
  <c r="F88" i="2"/>
  <c r="L89" i="2"/>
  <c r="R89" i="2"/>
  <c r="F89" i="2"/>
  <c r="L90" i="2"/>
  <c r="R90" i="2"/>
  <c r="F90" i="2"/>
  <c r="L91" i="2"/>
  <c r="R91" i="2"/>
  <c r="F91" i="2"/>
  <c r="L92" i="2"/>
  <c r="R92" i="2"/>
  <c r="F92" i="2"/>
  <c r="L93" i="2"/>
  <c r="R93" i="2"/>
  <c r="F93" i="2"/>
  <c r="L94" i="2"/>
  <c r="R94" i="2"/>
  <c r="F94" i="2"/>
  <c r="L95" i="2"/>
  <c r="R95" i="2"/>
  <c r="F95" i="2"/>
  <c r="L96" i="2"/>
  <c r="R96" i="2"/>
  <c r="F96" i="2"/>
  <c r="L97" i="2"/>
  <c r="R97" i="2"/>
  <c r="F97" i="2"/>
  <c r="L98" i="2"/>
  <c r="R98" i="2"/>
  <c r="F98" i="2"/>
  <c r="L99" i="2"/>
  <c r="R99" i="2"/>
  <c r="F99" i="2"/>
  <c r="L100" i="2"/>
  <c r="R100" i="2"/>
  <c r="F100" i="2"/>
  <c r="L101" i="2"/>
  <c r="R101" i="2"/>
  <c r="F101" i="2"/>
  <c r="L102" i="2"/>
  <c r="R102" i="2"/>
  <c r="F102" i="2"/>
  <c r="L103" i="2"/>
  <c r="R103" i="2"/>
  <c r="F103" i="2"/>
  <c r="L104" i="2"/>
  <c r="R104" i="2"/>
  <c r="F104" i="2"/>
  <c r="F3" i="2"/>
  <c r="R3" i="2"/>
  <c r="L3" i="2"/>
  <c r="K22" i="7"/>
  <c r="J22" i="7"/>
  <c r="E130" i="6"/>
  <c r="K159" i="6"/>
  <c r="O167" i="6"/>
  <c r="D126" i="6"/>
  <c r="C18" i="6"/>
  <c r="K180" i="6"/>
  <c r="E179" i="6"/>
  <c r="I11" i="6"/>
  <c r="D194" i="6"/>
  <c r="C14" i="6"/>
  <c r="Q199" i="6"/>
  <c r="AA43" i="3"/>
  <c r="AF43" i="3" s="1"/>
  <c r="C197" i="6"/>
  <c r="E167" i="6"/>
  <c r="P176" i="6"/>
  <c r="D11" i="6"/>
  <c r="K176" i="6"/>
  <c r="P17" i="6"/>
  <c r="D178" i="6"/>
  <c r="J16" i="6"/>
  <c r="D19" i="6"/>
  <c r="J195" i="6"/>
  <c r="O195" i="6"/>
  <c r="P207" i="6"/>
  <c r="Q207" i="6"/>
  <c r="J199" i="6"/>
  <c r="I163" i="6"/>
  <c r="C173" i="6"/>
  <c r="K192" i="6"/>
  <c r="K109" i="6"/>
  <c r="I15" i="6"/>
  <c r="K188" i="6"/>
  <c r="C10" i="6"/>
  <c r="E16" i="6"/>
  <c r="E207" i="6"/>
  <c r="D15" i="6"/>
  <c r="C177" i="6"/>
  <c r="O198" i="6"/>
  <c r="Q189" i="6"/>
  <c r="C121" i="6"/>
  <c r="I8" i="6"/>
  <c r="O150" i="6"/>
  <c r="P188" i="6"/>
  <c r="D8" i="6"/>
  <c r="D198" i="6"/>
  <c r="K200" i="6"/>
  <c r="C185" i="6"/>
  <c r="E12" i="6"/>
  <c r="I190" i="6"/>
  <c r="O199" i="6"/>
  <c r="P195" i="6"/>
  <c r="K195" i="6"/>
  <c r="E195" i="6"/>
  <c r="J194" i="6"/>
  <c r="E194" i="6"/>
  <c r="Q185" i="6"/>
  <c r="D174" i="6"/>
  <c r="J198" i="6"/>
  <c r="E198" i="6"/>
  <c r="D197" i="6"/>
  <c r="I194" i="6"/>
  <c r="Q177" i="6"/>
  <c r="I19" i="6"/>
  <c r="O16" i="6"/>
  <c r="Q14" i="6"/>
  <c r="J12" i="6"/>
  <c r="O7" i="6"/>
  <c r="N7" i="6" s="1"/>
  <c r="E7" i="6"/>
  <c r="K207" i="6"/>
  <c r="I198" i="6"/>
  <c r="I197" i="6"/>
  <c r="O187" i="6"/>
  <c r="O115" i="6"/>
  <c r="C159" i="6"/>
  <c r="D159" i="6"/>
  <c r="I159" i="6"/>
  <c r="E159" i="6"/>
  <c r="J159" i="6"/>
  <c r="P167" i="6"/>
  <c r="Q167" i="6"/>
  <c r="C126" i="6"/>
  <c r="I126" i="6"/>
  <c r="C143" i="6"/>
  <c r="D143" i="6"/>
  <c r="I143" i="6"/>
  <c r="E143" i="6"/>
  <c r="J143" i="6"/>
  <c r="K143" i="6"/>
  <c r="C139" i="6"/>
  <c r="D139" i="6"/>
  <c r="E139" i="6"/>
  <c r="Q139" i="6"/>
  <c r="O139" i="6"/>
  <c r="P139" i="6"/>
  <c r="I189" i="6"/>
  <c r="J189" i="6"/>
  <c r="K189" i="6"/>
  <c r="K167" i="6"/>
  <c r="C167" i="6"/>
  <c r="D167" i="6"/>
  <c r="I167" i="6"/>
  <c r="D164" i="6"/>
  <c r="I164" i="6"/>
  <c r="K164" i="6"/>
  <c r="C164" i="6"/>
  <c r="J164" i="6"/>
  <c r="P130" i="6"/>
  <c r="C130" i="6"/>
  <c r="Q130" i="6"/>
  <c r="D130" i="6"/>
  <c r="O130" i="6"/>
  <c r="C203" i="6"/>
  <c r="D203" i="6"/>
  <c r="I203" i="6"/>
  <c r="K179" i="6"/>
  <c r="C179" i="6"/>
  <c r="D179" i="6"/>
  <c r="I179" i="6"/>
  <c r="P6" i="7"/>
  <c r="C6" i="7"/>
  <c r="Q6" i="7"/>
  <c r="D6" i="7"/>
  <c r="E6" i="7"/>
  <c r="O6" i="7"/>
  <c r="C155" i="6"/>
  <c r="Q155" i="6"/>
  <c r="D155" i="6"/>
  <c r="E155" i="6"/>
  <c r="O155" i="6"/>
  <c r="P155" i="6"/>
  <c r="O165" i="6"/>
  <c r="Q165" i="6"/>
  <c r="P165" i="6"/>
  <c r="K138" i="6"/>
  <c r="I138" i="6"/>
  <c r="J138" i="6"/>
  <c r="E165" i="6"/>
  <c r="J165" i="6"/>
  <c r="C165" i="6"/>
  <c r="I165" i="6"/>
  <c r="D165" i="6"/>
  <c r="K165" i="6"/>
  <c r="P138" i="6"/>
  <c r="C138" i="6"/>
  <c r="Q138" i="6"/>
  <c r="D138" i="6"/>
  <c r="O138" i="6"/>
  <c r="E138" i="6"/>
  <c r="K194" i="6"/>
  <c r="C194" i="6"/>
  <c r="K146" i="6"/>
  <c r="I146" i="6"/>
  <c r="J146" i="6"/>
  <c r="P146" i="6"/>
  <c r="C146" i="6"/>
  <c r="Q146" i="6"/>
  <c r="D146" i="6"/>
  <c r="O146" i="6"/>
  <c r="O7" i="7"/>
  <c r="E7" i="7"/>
  <c r="C7" i="7"/>
  <c r="P7" i="7"/>
  <c r="Q7" i="7"/>
  <c r="D7" i="7"/>
  <c r="J178" i="6"/>
  <c r="K178" i="6"/>
  <c r="J141" i="6"/>
  <c r="K141" i="6"/>
  <c r="I141" i="6"/>
  <c r="D132" i="6"/>
  <c r="I132" i="6"/>
  <c r="E132" i="6"/>
  <c r="J132" i="6"/>
  <c r="K132" i="6"/>
  <c r="Q176" i="6"/>
  <c r="O176" i="6"/>
  <c r="C127" i="6"/>
  <c r="D127" i="6"/>
  <c r="I127" i="6"/>
  <c r="E127" i="6"/>
  <c r="J127" i="6"/>
  <c r="K127" i="6"/>
  <c r="C176" i="6"/>
  <c r="D176" i="6"/>
  <c r="I176" i="6"/>
  <c r="E176" i="6"/>
  <c r="J176" i="6"/>
  <c r="P134" i="6"/>
  <c r="C134" i="6"/>
  <c r="Q134" i="6"/>
  <c r="D134" i="6"/>
  <c r="E134" i="6"/>
  <c r="O134" i="6"/>
  <c r="D22" i="7"/>
  <c r="O22" i="7"/>
  <c r="P22" i="7"/>
  <c r="E22" i="7"/>
  <c r="Q22" i="7"/>
  <c r="C22" i="7"/>
  <c r="K183" i="6"/>
  <c r="C183" i="6"/>
  <c r="D183" i="6"/>
  <c r="I183" i="6"/>
  <c r="D112" i="6"/>
  <c r="E112" i="6"/>
  <c r="O112" i="6"/>
  <c r="P112" i="6"/>
  <c r="C112" i="6"/>
  <c r="Q112" i="6"/>
  <c r="D204" i="6"/>
  <c r="I204" i="6"/>
  <c r="E204" i="6"/>
  <c r="J204" i="6"/>
  <c r="P187" i="6"/>
  <c r="C187" i="6"/>
  <c r="Q187" i="6"/>
  <c r="D187" i="6"/>
  <c r="P158" i="6"/>
  <c r="C158" i="6"/>
  <c r="Q158" i="6"/>
  <c r="D158" i="6"/>
  <c r="E158" i="6"/>
  <c r="O158" i="6"/>
  <c r="C151" i="6"/>
  <c r="D151" i="6"/>
  <c r="E151" i="6"/>
  <c r="I151" i="6"/>
  <c r="J151" i="6"/>
  <c r="K151" i="6"/>
  <c r="K119" i="6"/>
  <c r="C119" i="6"/>
  <c r="D119" i="6"/>
  <c r="I119" i="6"/>
  <c r="J119" i="6"/>
  <c r="E119" i="6"/>
  <c r="D110" i="6"/>
  <c r="E110" i="6"/>
  <c r="O110" i="6"/>
  <c r="P110" i="6"/>
  <c r="C110" i="6"/>
  <c r="Q110" i="6"/>
  <c r="E178" i="6"/>
  <c r="O178" i="6"/>
  <c r="P178" i="6"/>
  <c r="C178" i="6"/>
  <c r="Q178" i="6"/>
  <c r="O125" i="6"/>
  <c r="P125" i="6"/>
  <c r="Q125" i="6"/>
  <c r="D136" i="6"/>
  <c r="I136" i="6"/>
  <c r="E136" i="6"/>
  <c r="J136" i="6"/>
  <c r="K136" i="6"/>
  <c r="C136" i="6"/>
  <c r="E174" i="6"/>
  <c r="J174" i="6"/>
  <c r="K174" i="6"/>
  <c r="C174" i="6"/>
  <c r="K142" i="6"/>
  <c r="I142" i="6"/>
  <c r="J142" i="6"/>
  <c r="I173" i="6"/>
  <c r="J173" i="6"/>
  <c r="K173" i="6"/>
  <c r="P142" i="6"/>
  <c r="C142" i="6"/>
  <c r="Q142" i="6"/>
  <c r="D142" i="6"/>
  <c r="E142" i="6"/>
  <c r="D169" i="6"/>
  <c r="I169" i="6"/>
  <c r="E169" i="6"/>
  <c r="J169" i="6"/>
  <c r="K169" i="6"/>
  <c r="P115" i="6"/>
  <c r="C115" i="6"/>
  <c r="Q115" i="6"/>
  <c r="D115" i="6"/>
  <c r="Q192" i="6"/>
  <c r="O192" i="6"/>
  <c r="I195" i="6"/>
  <c r="AB4" i="3"/>
  <c r="C195" i="6"/>
  <c r="Q195" i="6"/>
  <c r="D195" i="6"/>
  <c r="C199" i="6"/>
  <c r="D199" i="6"/>
  <c r="I199" i="6"/>
  <c r="D117" i="6"/>
  <c r="I117" i="6"/>
  <c r="E117" i="6"/>
  <c r="J117" i="6"/>
  <c r="K117" i="6"/>
  <c r="C117" i="6"/>
  <c r="J163" i="6"/>
  <c r="K163" i="6"/>
  <c r="C163" i="6"/>
  <c r="Q163" i="6"/>
  <c r="E163" i="6"/>
  <c r="O163" i="6"/>
  <c r="D163" i="6"/>
  <c r="AB35" i="3"/>
  <c r="I166" i="6"/>
  <c r="J166" i="6"/>
  <c r="K166" i="6"/>
  <c r="D173" i="6"/>
  <c r="E173" i="6"/>
  <c r="O173" i="6"/>
  <c r="P173" i="6"/>
  <c r="Q109" i="6"/>
  <c r="O109" i="6"/>
  <c r="P109" i="6"/>
  <c r="O149" i="6"/>
  <c r="P149" i="6"/>
  <c r="Q149" i="6"/>
  <c r="P10" i="7"/>
  <c r="C10" i="7"/>
  <c r="Q10" i="7"/>
  <c r="D10" i="7"/>
  <c r="E10" i="7"/>
  <c r="O10" i="7"/>
  <c r="E133" i="6"/>
  <c r="J133" i="6"/>
  <c r="K133" i="6"/>
  <c r="C133" i="6"/>
  <c r="I133" i="6"/>
  <c r="D133" i="6"/>
  <c r="AA19" i="3"/>
  <c r="AF19" i="3" s="1"/>
  <c r="E107" i="6"/>
  <c r="J107" i="6"/>
  <c r="K107" i="6"/>
  <c r="C107" i="6"/>
  <c r="I107" i="6"/>
  <c r="C192" i="6"/>
  <c r="D192" i="6"/>
  <c r="I192" i="6"/>
  <c r="E192" i="6"/>
  <c r="J192" i="6"/>
  <c r="I124" i="6"/>
  <c r="J124" i="6"/>
  <c r="K124" i="6"/>
  <c r="C109" i="6"/>
  <c r="D109" i="6"/>
  <c r="I109" i="6"/>
  <c r="E109" i="6"/>
  <c r="J109" i="6"/>
  <c r="C124" i="6"/>
  <c r="Q124" i="6"/>
  <c r="D124" i="6"/>
  <c r="E124" i="6"/>
  <c r="O124" i="6"/>
  <c r="P124" i="6"/>
  <c r="O144" i="6"/>
  <c r="P144" i="6"/>
  <c r="Q144" i="6"/>
  <c r="I188" i="6"/>
  <c r="J188" i="6"/>
  <c r="K130" i="6"/>
  <c r="I130" i="6"/>
  <c r="J130" i="6"/>
  <c r="Q113" i="6"/>
  <c r="C113" i="6"/>
  <c r="C147" i="6"/>
  <c r="D147" i="6"/>
  <c r="I147" i="6"/>
  <c r="E147" i="6"/>
  <c r="J147" i="6"/>
  <c r="K147" i="6"/>
  <c r="C207" i="6"/>
  <c r="D207" i="6"/>
  <c r="I207" i="6"/>
  <c r="K125" i="6"/>
  <c r="D166" i="6"/>
  <c r="C166" i="6"/>
  <c r="O166" i="6"/>
  <c r="E166" i="6"/>
  <c r="P166" i="6"/>
  <c r="Q166" i="6"/>
  <c r="C168" i="6"/>
  <c r="D168" i="6"/>
  <c r="I168" i="6"/>
  <c r="E168" i="6"/>
  <c r="J168" i="6"/>
  <c r="K21" i="7"/>
  <c r="E21" i="7"/>
  <c r="E141" i="6"/>
  <c r="O141" i="6"/>
  <c r="P141" i="6"/>
  <c r="C141" i="6"/>
  <c r="Q141" i="6"/>
  <c r="D141" i="6"/>
  <c r="C120" i="6"/>
  <c r="D120" i="6"/>
  <c r="I120" i="6"/>
  <c r="E120" i="6"/>
  <c r="J120" i="6"/>
  <c r="J111" i="6"/>
  <c r="I177" i="6"/>
  <c r="J177" i="6"/>
  <c r="K177" i="6"/>
  <c r="E149" i="6"/>
  <c r="J149" i="6"/>
  <c r="K149" i="6"/>
  <c r="C149" i="6"/>
  <c r="I149" i="6"/>
  <c r="D149" i="6"/>
  <c r="D177" i="6"/>
  <c r="E177" i="6"/>
  <c r="O177" i="6"/>
  <c r="P177" i="6"/>
  <c r="P206" i="6"/>
  <c r="Q206" i="6"/>
  <c r="C180" i="6"/>
  <c r="D180" i="6"/>
  <c r="I180" i="6"/>
  <c r="E180" i="6"/>
  <c r="J180" i="6"/>
  <c r="I121" i="6"/>
  <c r="J121" i="6"/>
  <c r="K121" i="6"/>
  <c r="K162" i="6"/>
  <c r="I162" i="6"/>
  <c r="J162" i="6"/>
  <c r="O111" i="6"/>
  <c r="E111" i="6"/>
  <c r="E137" i="6"/>
  <c r="O137" i="6"/>
  <c r="P137" i="6"/>
  <c r="C137" i="6"/>
  <c r="Q137" i="6"/>
  <c r="D137" i="6"/>
  <c r="P198" i="6"/>
  <c r="Q198" i="6"/>
  <c r="K206" i="6"/>
  <c r="C206" i="6"/>
  <c r="I152" i="6"/>
  <c r="J152" i="6"/>
  <c r="K152" i="6"/>
  <c r="P162" i="6"/>
  <c r="D162" i="6"/>
  <c r="O162" i="6"/>
  <c r="C162" i="6"/>
  <c r="Q162" i="6"/>
  <c r="E162" i="6"/>
  <c r="D189" i="6"/>
  <c r="E189" i="6"/>
  <c r="O189" i="6"/>
  <c r="P189" i="6"/>
  <c r="Q20" i="7"/>
  <c r="D121" i="6"/>
  <c r="E121" i="6"/>
  <c r="O121" i="6"/>
  <c r="P121" i="6"/>
  <c r="Q121" i="6"/>
  <c r="I140" i="6"/>
  <c r="J140" i="6"/>
  <c r="K140" i="6"/>
  <c r="I20" i="7"/>
  <c r="C20" i="7"/>
  <c r="K150" i="6"/>
  <c r="I150" i="6"/>
  <c r="J150" i="6"/>
  <c r="K123" i="6"/>
  <c r="I123" i="6"/>
  <c r="J123" i="6"/>
  <c r="E145" i="6"/>
  <c r="J145" i="6"/>
  <c r="K145" i="6"/>
  <c r="C145" i="6"/>
  <c r="D145" i="6"/>
  <c r="O190" i="6"/>
  <c r="P190" i="6"/>
  <c r="Q190" i="6"/>
  <c r="I185" i="6"/>
  <c r="J185" i="6"/>
  <c r="K185" i="6"/>
  <c r="P123" i="6"/>
  <c r="C123" i="6"/>
  <c r="Q123" i="6"/>
  <c r="D123" i="6"/>
  <c r="O123" i="6"/>
  <c r="E123" i="6"/>
  <c r="P150" i="6"/>
  <c r="C150" i="6"/>
  <c r="Q150" i="6"/>
  <c r="D150" i="6"/>
  <c r="E150" i="6"/>
  <c r="C188" i="6"/>
  <c r="Q188" i="6"/>
  <c r="D188" i="6"/>
  <c r="E188" i="6"/>
  <c r="O188" i="6"/>
  <c r="D144" i="6"/>
  <c r="I144" i="6"/>
  <c r="E144" i="6"/>
  <c r="J144" i="6"/>
  <c r="K144" i="6"/>
  <c r="C144" i="6"/>
  <c r="C8" i="6"/>
  <c r="Q8" i="6"/>
  <c r="E197" i="6"/>
  <c r="J197" i="6"/>
  <c r="K197" i="6"/>
  <c r="K198" i="6"/>
  <c r="C198" i="6"/>
  <c r="D152" i="6"/>
  <c r="E152" i="6"/>
  <c r="O152" i="6"/>
  <c r="P152" i="6"/>
  <c r="C152" i="6"/>
  <c r="Q152" i="6"/>
  <c r="D200" i="6"/>
  <c r="I200" i="6"/>
  <c r="E200" i="6"/>
  <c r="J200" i="6"/>
  <c r="D140" i="6"/>
  <c r="E140" i="6"/>
  <c r="O140" i="6"/>
  <c r="P140" i="6"/>
  <c r="C140" i="6"/>
  <c r="Q140" i="6"/>
  <c r="D185" i="6"/>
  <c r="E185" i="6"/>
  <c r="O185" i="6"/>
  <c r="P185" i="6"/>
  <c r="K108" i="6"/>
  <c r="C108" i="6"/>
  <c r="D108" i="6"/>
  <c r="I108" i="6"/>
  <c r="J108" i="6"/>
  <c r="E108" i="6"/>
  <c r="E190" i="6"/>
  <c r="J190" i="6"/>
  <c r="K190" i="6"/>
  <c r="C190" i="6"/>
  <c r="AB28" i="3"/>
  <c r="AA30" i="3"/>
  <c r="AF30" i="3" s="1"/>
  <c r="AA5" i="3"/>
  <c r="AF5" i="3" s="1"/>
  <c r="AB12" i="3"/>
  <c r="AA38" i="3"/>
  <c r="AF38" i="3" s="1"/>
  <c r="AA14" i="3"/>
  <c r="AF14" i="3" s="1"/>
  <c r="AA11" i="3"/>
  <c r="AF11" i="3" s="1"/>
  <c r="AA26" i="3"/>
  <c r="AF26" i="3" s="1"/>
  <c r="AB10" i="3"/>
  <c r="AC3" i="3"/>
  <c r="AC43" i="3"/>
  <c r="P111" i="6"/>
  <c r="I113" i="6"/>
  <c r="K111" i="6"/>
  <c r="AB2" i="3"/>
  <c r="AB18" i="3"/>
  <c r="AB34" i="3"/>
  <c r="AC42" i="3"/>
  <c r="AA16" i="3"/>
  <c r="AF16" i="3" s="1"/>
  <c r="AB24" i="3"/>
  <c r="AB37" i="3"/>
  <c r="P21" i="7"/>
  <c r="AB40" i="3"/>
  <c r="T40" i="3"/>
  <c r="C40" i="3"/>
  <c r="S40" i="3"/>
  <c r="X40" i="3" s="1"/>
  <c r="AA40" i="3"/>
  <c r="AF40" i="3" s="1"/>
  <c r="E40" i="3"/>
  <c r="AC40" i="3"/>
  <c r="U40" i="3"/>
  <c r="D40" i="3"/>
  <c r="C25" i="3"/>
  <c r="H25" i="3" s="1"/>
  <c r="J14" i="7"/>
  <c r="L40" i="3"/>
  <c r="K40" i="3"/>
  <c r="P40" i="3" s="1"/>
  <c r="M40" i="3"/>
  <c r="I21" i="7"/>
  <c r="O126" i="6"/>
  <c r="D125" i="6"/>
  <c r="E126" i="6"/>
  <c r="D113" i="6"/>
  <c r="AA28" i="3"/>
  <c r="AA20" i="3"/>
  <c r="AF20" i="3" s="1"/>
  <c r="AA23" i="3"/>
  <c r="AF23" i="3" s="1"/>
  <c r="AA21" i="3"/>
  <c r="AF21" i="3" s="1"/>
  <c r="AA32" i="3"/>
  <c r="AF32" i="3" s="1"/>
  <c r="AA2" i="3"/>
  <c r="AF2" i="3" s="1"/>
  <c r="AA39" i="3"/>
  <c r="AF39" i="3" s="1"/>
  <c r="AA18" i="3"/>
  <c r="AF18" i="3" s="1"/>
  <c r="AA22" i="3"/>
  <c r="AF22" i="3" s="1"/>
  <c r="AA34" i="3"/>
  <c r="AB16" i="3"/>
  <c r="AA15" i="3"/>
  <c r="AF15" i="3" s="1"/>
  <c r="AA24" i="3"/>
  <c r="AA36" i="3"/>
  <c r="AF36" i="3" s="1"/>
  <c r="AA4" i="3"/>
  <c r="AA33" i="3"/>
  <c r="AF33" i="3" s="1"/>
  <c r="AA37" i="3"/>
  <c r="AA8" i="3"/>
  <c r="AF8" i="3" s="1"/>
  <c r="AA35" i="3"/>
  <c r="AB30" i="3"/>
  <c r="AB19" i="3"/>
  <c r="AB5" i="3"/>
  <c r="AA12" i="3"/>
  <c r="AB38" i="3"/>
  <c r="AA31" i="3"/>
  <c r="AF31" i="3" s="1"/>
  <c r="K20" i="7"/>
  <c r="AA7" i="3"/>
  <c r="AF7" i="3" s="1"/>
  <c r="D20" i="7"/>
  <c r="AA13" i="3"/>
  <c r="AF13" i="3" s="1"/>
  <c r="AA29" i="3"/>
  <c r="AF29" i="3" s="1"/>
  <c r="AB14" i="3"/>
  <c r="AA6" i="3"/>
  <c r="AF6" i="3" s="1"/>
  <c r="AC11" i="3"/>
  <c r="AB26" i="3"/>
  <c r="AA10" i="3"/>
  <c r="J20" i="7"/>
  <c r="AA9" i="3"/>
  <c r="AF9" i="3" s="1"/>
  <c r="AA3" i="3"/>
  <c r="AF3" i="3" s="1"/>
  <c r="P113" i="6"/>
  <c r="K113" i="6"/>
  <c r="I111" i="6"/>
  <c r="D111" i="6"/>
  <c r="D21" i="7"/>
  <c r="P20" i="7"/>
  <c r="O21" i="7"/>
  <c r="J21" i="7"/>
  <c r="AB36" i="3"/>
  <c r="AB31" i="3"/>
  <c r="AB29" i="3"/>
  <c r="AB22" i="3"/>
  <c r="AB21" i="3"/>
  <c r="AB9" i="3"/>
  <c r="AB13" i="3"/>
  <c r="AB7" i="3"/>
  <c r="AB3" i="3"/>
  <c r="P126" i="6"/>
  <c r="K126" i="6"/>
  <c r="J125" i="6"/>
  <c r="E125" i="6"/>
  <c r="O113" i="6"/>
  <c r="J113" i="6"/>
  <c r="E113" i="6"/>
  <c r="Q111" i="6"/>
  <c r="C111" i="6"/>
  <c r="E20" i="7"/>
  <c r="E14" i="7"/>
  <c r="C14" i="7"/>
  <c r="Q21" i="7"/>
  <c r="O20" i="7"/>
  <c r="K14" i="7"/>
  <c r="I14" i="7"/>
  <c r="AB42" i="3"/>
  <c r="AB39" i="3"/>
  <c r="AB33" i="3"/>
  <c r="AB32" i="3"/>
  <c r="AB23" i="3"/>
  <c r="AB20" i="3"/>
  <c r="AB15" i="3"/>
  <c r="AB8" i="3"/>
  <c r="AB6" i="3"/>
  <c r="AC2" i="3"/>
  <c r="AC14" i="3"/>
  <c r="J126" i="6"/>
  <c r="I125" i="6"/>
  <c r="D14" i="7"/>
  <c r="C21" i="7"/>
  <c r="AB43" i="3"/>
  <c r="AB11" i="3"/>
  <c r="AA42" i="3"/>
  <c r="AF42" i="3" s="1"/>
  <c r="AC37" i="3"/>
  <c r="AC19" i="3"/>
  <c r="AC38" i="3"/>
  <c r="AC20" i="3"/>
  <c r="AC32" i="3"/>
  <c r="AC39" i="3"/>
  <c r="AC15" i="3"/>
  <c r="AC33" i="3"/>
  <c r="AC8" i="3"/>
  <c r="AC35" i="3"/>
  <c r="AC30" i="3"/>
  <c r="AC12" i="3"/>
  <c r="AC31" i="3"/>
  <c r="AC7" i="3"/>
  <c r="AC13" i="3"/>
  <c r="AC29" i="3"/>
  <c r="AC6" i="3"/>
  <c r="AC26" i="3"/>
  <c r="AC10" i="3"/>
  <c r="AC9" i="3"/>
  <c r="AA25" i="3"/>
  <c r="AF25" i="3" s="1"/>
  <c r="K25" i="3"/>
  <c r="P25" i="3" s="1"/>
  <c r="E25" i="3"/>
  <c r="AC25" i="3"/>
  <c r="M25" i="3"/>
  <c r="D25" i="3"/>
  <c r="AB25" i="3"/>
  <c r="L25" i="3"/>
  <c r="U25" i="3"/>
  <c r="T25" i="3"/>
  <c r="S25" i="3"/>
  <c r="AG2" i="3"/>
  <c r="X6" i="3"/>
  <c r="AG42" i="3"/>
  <c r="AG8" i="3"/>
  <c r="X4" i="3"/>
  <c r="N72" i="6"/>
  <c r="N35" i="6"/>
  <c r="U35" i="6" s="1"/>
  <c r="H29" i="6"/>
  <c r="T29" i="6" s="1"/>
  <c r="H17" i="6"/>
  <c r="Z17" i="6" s="1"/>
  <c r="AG43" i="3"/>
  <c r="AG26" i="3"/>
  <c r="AG19" i="3"/>
  <c r="AC23" i="3"/>
  <c r="N94" i="6"/>
  <c r="B39" i="6"/>
  <c r="Y39" i="6" s="1"/>
  <c r="H28" i="6"/>
  <c r="H20" i="6"/>
  <c r="N169" i="6"/>
  <c r="H101" i="6"/>
  <c r="T101" i="6" s="1"/>
  <c r="H92" i="6"/>
  <c r="W92" i="6" s="1"/>
  <c r="H80" i="6"/>
  <c r="T80" i="6" s="1"/>
  <c r="N77" i="6"/>
  <c r="B94" i="6"/>
  <c r="V94" i="6" s="1"/>
  <c r="H62" i="6"/>
  <c r="T62" i="6" s="1"/>
  <c r="H41" i="6"/>
  <c r="N28" i="6"/>
  <c r="AA28" i="6" s="1"/>
  <c r="N196" i="6"/>
  <c r="B160" i="6"/>
  <c r="AG38" i="3"/>
  <c r="AG30" i="3"/>
  <c r="AG9" i="3"/>
  <c r="AG11" i="3"/>
  <c r="AG5" i="3"/>
  <c r="N38" i="6"/>
  <c r="U38" i="6" s="1"/>
  <c r="AC28" i="3"/>
  <c r="AC21" i="3"/>
  <c r="AC5" i="3"/>
  <c r="AC18" i="3"/>
  <c r="AC22" i="3"/>
  <c r="AC34" i="3"/>
  <c r="AC16" i="3"/>
  <c r="AC24" i="3"/>
  <c r="AC36" i="3"/>
  <c r="AC4" i="3"/>
  <c r="H9" i="7"/>
  <c r="Z9" i="7" s="1"/>
  <c r="AG32" i="3"/>
  <c r="AG23" i="3"/>
  <c r="B48" i="6"/>
  <c r="Y48" i="6" s="1"/>
  <c r="N36" i="6"/>
  <c r="X36" i="6" s="1"/>
  <c r="N184" i="6"/>
  <c r="AA184" i="6" s="1"/>
  <c r="H128" i="6"/>
  <c r="N13" i="7"/>
  <c r="X13" i="7" s="1"/>
  <c r="AG6" i="3"/>
  <c r="B102" i="6"/>
  <c r="Y102" i="6" s="1"/>
  <c r="H100" i="6"/>
  <c r="W100" i="6" s="1"/>
  <c r="N78" i="6"/>
  <c r="B53" i="6"/>
  <c r="V53" i="6" s="1"/>
  <c r="N47" i="6"/>
  <c r="H46" i="6"/>
  <c r="W46" i="6" s="1"/>
  <c r="N41" i="6"/>
  <c r="AA41" i="6" s="1"/>
  <c r="N39" i="6"/>
  <c r="H38" i="6"/>
  <c r="T38" i="6" s="1"/>
  <c r="H30" i="6"/>
  <c r="B30" i="6"/>
  <c r="Y30" i="6" s="1"/>
  <c r="N25" i="6"/>
  <c r="U25" i="6" s="1"/>
  <c r="H94" i="6"/>
  <c r="B87" i="6"/>
  <c r="H86" i="6"/>
  <c r="T86" i="6" s="1"/>
  <c r="H70" i="6"/>
  <c r="B57" i="6"/>
  <c r="Y57" i="6" s="1"/>
  <c r="H53" i="6"/>
  <c r="W53" i="6" s="1"/>
  <c r="H49" i="6"/>
  <c r="T49" i="6" s="1"/>
  <c r="N48" i="6"/>
  <c r="U48" i="6" s="1"/>
  <c r="B28" i="6"/>
  <c r="Y28" i="6" s="1"/>
  <c r="H25" i="6"/>
  <c r="W25" i="6" s="1"/>
  <c r="B77" i="6"/>
  <c r="V77" i="6" s="1"/>
  <c r="H60" i="6"/>
  <c r="Z60" i="6" s="1"/>
  <c r="N57" i="6"/>
  <c r="AA57" i="6" s="1"/>
  <c r="N53" i="6"/>
  <c r="H51" i="6"/>
  <c r="N50" i="6"/>
  <c r="H48" i="6"/>
  <c r="Z48" i="6" s="1"/>
  <c r="N45" i="6"/>
  <c r="X45" i="6" s="1"/>
  <c r="N30" i="6"/>
  <c r="N23" i="6"/>
  <c r="H7" i="6"/>
  <c r="T7" i="6" s="1"/>
  <c r="H202" i="6"/>
  <c r="Z202" i="6" s="1"/>
  <c r="N160" i="6"/>
  <c r="X160" i="6" s="1"/>
  <c r="N186" i="6"/>
  <c r="U186" i="6" s="1"/>
  <c r="N20" i="6"/>
  <c r="N9" i="6"/>
  <c r="U9" i="6" s="1"/>
  <c r="H175" i="6"/>
  <c r="W175" i="6" s="1"/>
  <c r="H156" i="6"/>
  <c r="W156" i="6" s="1"/>
  <c r="H160" i="6"/>
  <c r="AG14" i="3"/>
  <c r="H8" i="7"/>
  <c r="T8" i="7" s="1"/>
  <c r="AG41" i="3"/>
  <c r="AG22" i="3"/>
  <c r="AG18" i="3"/>
  <c r="B16" i="7"/>
  <c r="V16" i="7" s="1"/>
  <c r="H18" i="7"/>
  <c r="W18" i="7" s="1"/>
  <c r="AG21" i="3"/>
  <c r="AG16" i="3"/>
  <c r="AG3" i="3"/>
  <c r="N156" i="6"/>
  <c r="N129" i="6"/>
  <c r="U129" i="6" s="1"/>
  <c r="K15" i="7"/>
  <c r="Q40" i="3"/>
  <c r="I22" i="7"/>
  <c r="AG40" i="3"/>
  <c r="I25" i="3"/>
  <c r="AG25" i="3"/>
  <c r="Q25" i="3"/>
  <c r="Y25" i="3"/>
  <c r="X24" i="3"/>
  <c r="J183" i="6"/>
  <c r="E187" i="6"/>
  <c r="H102" i="6"/>
  <c r="W102" i="6" s="1"/>
  <c r="N86" i="6"/>
  <c r="U86" i="6" s="1"/>
  <c r="N85" i="6"/>
  <c r="U85" i="6" s="1"/>
  <c r="B83" i="6"/>
  <c r="K131" i="6"/>
  <c r="N104" i="6"/>
  <c r="C219" i="6"/>
  <c r="E219" i="6"/>
  <c r="D219" i="6"/>
  <c r="I174" i="6"/>
  <c r="P210" i="6"/>
  <c r="O210" i="6"/>
  <c r="Q210" i="6"/>
  <c r="D107" i="6"/>
  <c r="C212" i="6"/>
  <c r="E212" i="6"/>
  <c r="D212" i="6"/>
  <c r="H95" i="6"/>
  <c r="T95" i="6" s="1"/>
  <c r="I209" i="6"/>
  <c r="K209" i="6"/>
  <c r="J209" i="6"/>
  <c r="O208" i="6"/>
  <c r="Q208" i="6"/>
  <c r="P208" i="6"/>
  <c r="D208" i="6"/>
  <c r="E208" i="6"/>
  <c r="C208" i="6"/>
  <c r="I210" i="6"/>
  <c r="J210" i="6"/>
  <c r="K210" i="6"/>
  <c r="E210" i="6"/>
  <c r="C210" i="6"/>
  <c r="D210" i="6"/>
  <c r="C220" i="6"/>
  <c r="E220" i="6"/>
  <c r="D220" i="6"/>
  <c r="D214" i="6"/>
  <c r="C214" i="6"/>
  <c r="E214" i="6"/>
  <c r="E215" i="6"/>
  <c r="H105" i="6"/>
  <c r="Q209" i="6"/>
  <c r="P209" i="6"/>
  <c r="O209" i="6"/>
  <c r="E209" i="6"/>
  <c r="D209" i="6"/>
  <c r="C209" i="6"/>
  <c r="D222" i="6"/>
  <c r="C222" i="6"/>
  <c r="E222" i="6"/>
  <c r="O114" i="6"/>
  <c r="K114" i="6"/>
  <c r="D216" i="6"/>
  <c r="C216" i="6"/>
  <c r="E216" i="6"/>
  <c r="E115" i="6"/>
  <c r="K120" i="6"/>
  <c r="C221" i="6"/>
  <c r="E221" i="6"/>
  <c r="D221" i="6"/>
  <c r="E164" i="6"/>
  <c r="J203" i="6"/>
  <c r="E218" i="6"/>
  <c r="D218" i="6"/>
  <c r="C218" i="6"/>
  <c r="K122" i="6"/>
  <c r="E217" i="6"/>
  <c r="D217" i="6"/>
  <c r="C217" i="6"/>
  <c r="J134" i="6"/>
  <c r="P119" i="6"/>
  <c r="C213" i="6"/>
  <c r="E213" i="6"/>
  <c r="D213" i="6"/>
  <c r="C215" i="6"/>
  <c r="N106" i="6"/>
  <c r="X106" i="6" s="1"/>
  <c r="B106" i="6"/>
  <c r="AB106" i="6" s="1"/>
  <c r="J211" i="6"/>
  <c r="D211" i="6"/>
  <c r="C211" i="6"/>
  <c r="I211" i="6"/>
  <c r="E211" i="6"/>
  <c r="K211" i="6"/>
  <c r="D116" i="6"/>
  <c r="O117" i="6"/>
  <c r="C118" i="6"/>
  <c r="D215" i="6"/>
  <c r="B100" i="6"/>
  <c r="H98" i="6"/>
  <c r="N95" i="6"/>
  <c r="B92" i="6"/>
  <c r="V92" i="6" s="1"/>
  <c r="N87" i="6"/>
  <c r="U87" i="6" s="1"/>
  <c r="B86" i="6"/>
  <c r="Y86" i="6" s="1"/>
  <c r="H5" i="6"/>
  <c r="W5" i="6" s="1"/>
  <c r="B97" i="6"/>
  <c r="V97" i="6" s="1"/>
  <c r="H82" i="6"/>
  <c r="T82" i="6" s="1"/>
  <c r="B78" i="6"/>
  <c r="H57" i="6"/>
  <c r="Z57" i="6" s="1"/>
  <c r="B89" i="6"/>
  <c r="V89" i="6" s="1"/>
  <c r="H103" i="6"/>
  <c r="N102" i="6"/>
  <c r="N101" i="6"/>
  <c r="AA101" i="6" s="1"/>
  <c r="H89" i="6"/>
  <c r="T89" i="6" s="1"/>
  <c r="O110" i="2"/>
  <c r="P110" i="2"/>
  <c r="C110" i="2"/>
  <c r="D110" i="2"/>
  <c r="E110" i="2"/>
  <c r="Q110" i="2"/>
  <c r="I110" i="2"/>
  <c r="J110" i="2"/>
  <c r="K110" i="2"/>
  <c r="I106" i="2"/>
  <c r="K106" i="2"/>
  <c r="J106" i="2"/>
  <c r="O106" i="2"/>
  <c r="P106" i="2"/>
  <c r="C106" i="2"/>
  <c r="D106" i="2"/>
  <c r="E106" i="2"/>
  <c r="Q106" i="2"/>
  <c r="J120" i="2"/>
  <c r="K120" i="2"/>
  <c r="C120" i="2"/>
  <c r="D120" i="2"/>
  <c r="O120" i="2"/>
  <c r="P120" i="2"/>
  <c r="Q120" i="2"/>
  <c r="E120" i="2"/>
  <c r="I120" i="2"/>
  <c r="I114" i="2"/>
  <c r="J114" i="2"/>
  <c r="K114" i="2"/>
  <c r="O114" i="2"/>
  <c r="P114" i="2"/>
  <c r="C114" i="2"/>
  <c r="Q114" i="2"/>
  <c r="D114" i="2"/>
  <c r="E114" i="2"/>
  <c r="E107" i="2"/>
  <c r="I107" i="2"/>
  <c r="J107" i="2"/>
  <c r="K107" i="2"/>
  <c r="O107" i="2"/>
  <c r="C107" i="2"/>
  <c r="D107" i="2"/>
  <c r="P107" i="2"/>
  <c r="Q107" i="2"/>
  <c r="Q116" i="2"/>
  <c r="E116" i="2"/>
  <c r="I116" i="2"/>
  <c r="J116" i="2"/>
  <c r="K116" i="2"/>
  <c r="C116" i="2"/>
  <c r="O116" i="2"/>
  <c r="D116" i="2"/>
  <c r="P116" i="2"/>
  <c r="I113" i="2"/>
  <c r="J113" i="2"/>
  <c r="O113" i="2"/>
  <c r="K113" i="2"/>
  <c r="C113" i="2"/>
  <c r="P113" i="2"/>
  <c r="Q113" i="2"/>
  <c r="D113" i="2"/>
  <c r="E113" i="2"/>
  <c r="P109" i="2"/>
  <c r="Q109" i="2"/>
  <c r="D109" i="2"/>
  <c r="E109" i="2"/>
  <c r="I109" i="2"/>
  <c r="J109" i="2"/>
  <c r="O109" i="2"/>
  <c r="C109" i="2"/>
  <c r="K109" i="2"/>
  <c r="P117" i="2"/>
  <c r="C117" i="2"/>
  <c r="Q117" i="2"/>
  <c r="D117" i="2"/>
  <c r="E117" i="2"/>
  <c r="I117" i="2"/>
  <c r="J117" i="2"/>
  <c r="K117" i="2"/>
  <c r="O117" i="2"/>
  <c r="K111" i="2"/>
  <c r="O111" i="2"/>
  <c r="C111" i="2"/>
  <c r="P111" i="2"/>
  <c r="Q111" i="2"/>
  <c r="D111" i="2"/>
  <c r="E111" i="2"/>
  <c r="J111" i="2"/>
  <c r="I111" i="2"/>
  <c r="J112" i="2"/>
  <c r="K112" i="2"/>
  <c r="O112" i="2"/>
  <c r="C112" i="2"/>
  <c r="D112" i="2"/>
  <c r="P112" i="2"/>
  <c r="Q112" i="2"/>
  <c r="E112" i="2"/>
  <c r="I112" i="2"/>
  <c r="Q108" i="2"/>
  <c r="E108" i="2"/>
  <c r="I108" i="2"/>
  <c r="J108" i="2"/>
  <c r="K108" i="2"/>
  <c r="D108" i="2"/>
  <c r="O108" i="2"/>
  <c r="P108" i="2"/>
  <c r="C108" i="2"/>
  <c r="N8" i="7"/>
  <c r="X8" i="7" s="1"/>
  <c r="B9" i="7"/>
  <c r="V9" i="7" s="1"/>
  <c r="B17" i="7"/>
  <c r="Y17" i="7" s="1"/>
  <c r="N16" i="7"/>
  <c r="B5" i="7"/>
  <c r="V5" i="7" s="1"/>
  <c r="B11" i="7"/>
  <c r="Y11" i="7" s="1"/>
  <c r="N9" i="7"/>
  <c r="AA9" i="7" s="1"/>
  <c r="H17" i="7"/>
  <c r="Z17" i="7" s="1"/>
  <c r="H6" i="7"/>
  <c r="T6" i="7" s="1"/>
  <c r="H12" i="7"/>
  <c r="N18" i="7"/>
  <c r="X18" i="7" s="1"/>
  <c r="H11" i="7"/>
  <c r="T11" i="7" s="1"/>
  <c r="B8" i="7"/>
  <c r="V8" i="7" s="1"/>
  <c r="N17" i="7"/>
  <c r="H10" i="7"/>
  <c r="R23" i="7"/>
  <c r="H19" i="7"/>
  <c r="Z19" i="7" s="1"/>
  <c r="H5" i="7"/>
  <c r="W5" i="7" s="1"/>
  <c r="B19" i="7"/>
  <c r="V19" i="7" s="1"/>
  <c r="B13" i="7"/>
  <c r="AB13" i="7" s="1"/>
  <c r="B12" i="7"/>
  <c r="Y12" i="7" s="1"/>
  <c r="N5" i="7"/>
  <c r="N11" i="7"/>
  <c r="H13" i="7"/>
  <c r="T13" i="7" s="1"/>
  <c r="B18" i="7"/>
  <c r="V18" i="7" s="1"/>
  <c r="H16" i="7"/>
  <c r="L23" i="7"/>
  <c r="N103" i="6"/>
  <c r="B101" i="6"/>
  <c r="Y4" i="3"/>
  <c r="H106" i="6"/>
  <c r="T106" i="6" s="1"/>
  <c r="H104" i="6"/>
  <c r="B98" i="6"/>
  <c r="H97" i="6"/>
  <c r="Y2" i="3"/>
  <c r="O119" i="6"/>
  <c r="Q114" i="6"/>
  <c r="F23" i="7"/>
  <c r="S23" i="7"/>
  <c r="G23" i="7"/>
  <c r="Q151" i="6"/>
  <c r="P159" i="6"/>
  <c r="I158" i="6"/>
  <c r="I134" i="6"/>
  <c r="P108" i="6"/>
  <c r="D131" i="6"/>
  <c r="Q108" i="6"/>
  <c r="I131" i="6"/>
  <c r="O151" i="6"/>
  <c r="J131" i="6"/>
  <c r="E131" i="6"/>
  <c r="P151" i="6"/>
  <c r="K134" i="6"/>
  <c r="Q119" i="6"/>
  <c r="E114" i="6"/>
  <c r="O108" i="6"/>
  <c r="P133" i="6"/>
  <c r="H112" i="6"/>
  <c r="O143" i="6"/>
  <c r="Q133" i="6"/>
  <c r="I137" i="6"/>
  <c r="O133" i="6"/>
  <c r="P118" i="6"/>
  <c r="K137" i="6"/>
  <c r="P117" i="6"/>
  <c r="O118" i="6"/>
  <c r="E118" i="6"/>
  <c r="C114" i="6"/>
  <c r="J114" i="6"/>
  <c r="D118" i="6"/>
  <c r="M41" i="3"/>
  <c r="K41" i="3"/>
  <c r="P41" i="3" s="1"/>
  <c r="L41" i="3"/>
  <c r="C41" i="3"/>
  <c r="H41" i="3" s="1"/>
  <c r="S41" i="3"/>
  <c r="X41" i="3" s="1"/>
  <c r="AC41" i="3"/>
  <c r="D41" i="3"/>
  <c r="T41" i="3"/>
  <c r="E41" i="3"/>
  <c r="U41" i="3"/>
  <c r="AA41" i="3"/>
  <c r="AF41" i="3" s="1"/>
  <c r="AB41" i="3"/>
  <c r="B7" i="2"/>
  <c r="V7" i="2" s="1"/>
  <c r="Q11" i="3"/>
  <c r="I12" i="3"/>
  <c r="Q118" i="6"/>
  <c r="I24" i="3"/>
  <c r="Q117" i="6"/>
  <c r="P116" i="6"/>
  <c r="C116" i="6"/>
  <c r="C131" i="6"/>
  <c r="H16" i="2"/>
  <c r="Q126" i="6"/>
  <c r="D114" i="6"/>
  <c r="P132" i="6"/>
  <c r="N132" i="6" s="1"/>
  <c r="U132" i="6" s="1"/>
  <c r="Q131" i="6"/>
  <c r="Q116" i="6"/>
  <c r="O116" i="6"/>
  <c r="E116" i="6"/>
  <c r="I114" i="6"/>
  <c r="J7" i="7"/>
  <c r="K7" i="7"/>
  <c r="P23" i="3"/>
  <c r="Q29" i="3"/>
  <c r="Q18" i="3"/>
  <c r="Q15" i="7"/>
  <c r="N15" i="7" s="1"/>
  <c r="U15" i="7" s="1"/>
  <c r="O142" i="6"/>
  <c r="O14" i="7"/>
  <c r="E146" i="6"/>
  <c r="C132" i="6"/>
  <c r="Q15" i="3"/>
  <c r="Q22" i="3"/>
  <c r="Y13" i="3"/>
  <c r="C125" i="6"/>
  <c r="E15" i="7"/>
  <c r="Q14" i="7"/>
  <c r="P14" i="7"/>
  <c r="D15" i="7"/>
  <c r="J15" i="7"/>
  <c r="C15" i="7"/>
  <c r="Y40" i="3"/>
  <c r="G460" i="8" l="1"/>
  <c r="P14" i="3"/>
  <c r="K23" i="6"/>
  <c r="K33" i="6"/>
  <c r="K32" i="6"/>
  <c r="C52" i="6"/>
  <c r="K43" i="6"/>
  <c r="Q27" i="6"/>
  <c r="N27" i="6" s="1"/>
  <c r="Q21" i="6"/>
  <c r="Q40" i="6"/>
  <c r="D23" i="6"/>
  <c r="E25" i="6"/>
  <c r="C44" i="6"/>
  <c r="E66" i="6"/>
  <c r="D69" i="6"/>
  <c r="E91" i="6"/>
  <c r="B91" i="6" s="1"/>
  <c r="E84" i="6"/>
  <c r="P81" i="6"/>
  <c r="E96" i="6"/>
  <c r="Q88" i="6"/>
  <c r="P70" i="6"/>
  <c r="E36" i="6"/>
  <c r="J72" i="6"/>
  <c r="X42" i="3"/>
  <c r="X8" i="3"/>
  <c r="D71" i="6"/>
  <c r="O33" i="6"/>
  <c r="I69" i="6"/>
  <c r="H69" i="6" s="1"/>
  <c r="Z69" i="6" s="1"/>
  <c r="X9" i="3"/>
  <c r="P21" i="3"/>
  <c r="P18" i="3"/>
  <c r="P16" i="3"/>
  <c r="P4" i="3"/>
  <c r="O76" i="6"/>
  <c r="D49" i="6"/>
  <c r="I77" i="6"/>
  <c r="H78" i="6"/>
  <c r="W78" i="6" s="1"/>
  <c r="D27" i="6"/>
  <c r="E75" i="6"/>
  <c r="I74" i="6"/>
  <c r="H74" i="6" s="1"/>
  <c r="T74" i="6" s="1"/>
  <c r="P75" i="6"/>
  <c r="O52" i="6"/>
  <c r="K68" i="6"/>
  <c r="H68" i="6" s="1"/>
  <c r="T68" i="6" s="1"/>
  <c r="D60" i="6"/>
  <c r="C58" i="6"/>
  <c r="B58" i="6" s="1"/>
  <c r="AB58" i="6" s="1"/>
  <c r="O54" i="6"/>
  <c r="N54" i="6" s="1"/>
  <c r="B41" i="6"/>
  <c r="P64" i="6"/>
  <c r="Q31" i="6"/>
  <c r="P51" i="6"/>
  <c r="K42" i="6"/>
  <c r="K65" i="6"/>
  <c r="H65" i="6" s="1"/>
  <c r="Z65" i="6" s="1"/>
  <c r="J59" i="6"/>
  <c r="K58" i="6"/>
  <c r="H58" i="6" s="1"/>
  <c r="Z58" i="6" s="1"/>
  <c r="K63" i="6"/>
  <c r="Q63" i="6"/>
  <c r="C65" i="6"/>
  <c r="K73" i="6"/>
  <c r="D54" i="6"/>
  <c r="K55" i="6"/>
  <c r="T30" i="3"/>
  <c r="J66" i="6"/>
  <c r="E69" i="6"/>
  <c r="T31" i="3"/>
  <c r="K67" i="6"/>
  <c r="J81" i="6"/>
  <c r="I96" i="6"/>
  <c r="T26" i="3"/>
  <c r="I52" i="6"/>
  <c r="E90" i="6"/>
  <c r="B90" i="6" s="1"/>
  <c r="C70" i="6"/>
  <c r="E62" i="6"/>
  <c r="B62" i="6" s="1"/>
  <c r="V62" i="6" s="1"/>
  <c r="O60" i="6"/>
  <c r="N60" i="6" s="1"/>
  <c r="U60" i="6" s="1"/>
  <c r="E60" i="6"/>
  <c r="Q51" i="6"/>
  <c r="O49" i="6"/>
  <c r="N49" i="6" s="1"/>
  <c r="E49" i="6"/>
  <c r="K47" i="6"/>
  <c r="Q29" i="6"/>
  <c r="P21" i="6"/>
  <c r="J47" i="6"/>
  <c r="P29" i="6"/>
  <c r="D29" i="6"/>
  <c r="O21" i="6"/>
  <c r="E21" i="6"/>
  <c r="C66" i="6"/>
  <c r="P13" i="3"/>
  <c r="D93" i="6"/>
  <c r="I40" i="6"/>
  <c r="J76" i="6"/>
  <c r="I83" i="6"/>
  <c r="E85" i="6"/>
  <c r="D64" i="6"/>
  <c r="E59" i="6"/>
  <c r="T19" i="3"/>
  <c r="T5" i="3"/>
  <c r="I91" i="6"/>
  <c r="T12" i="3"/>
  <c r="D99" i="6"/>
  <c r="O84" i="6"/>
  <c r="C84" i="6"/>
  <c r="C67" i="6"/>
  <c r="T13" i="3"/>
  <c r="T29" i="3"/>
  <c r="T14" i="3"/>
  <c r="D68" i="6"/>
  <c r="T6" i="3"/>
  <c r="K88" i="6"/>
  <c r="H88" i="6" s="1"/>
  <c r="W88" i="6" s="1"/>
  <c r="C88" i="6"/>
  <c r="T11" i="3"/>
  <c r="C75" i="6"/>
  <c r="C56" i="6"/>
  <c r="O75" i="6"/>
  <c r="D75" i="6"/>
  <c r="I54" i="6"/>
  <c r="C68" i="6"/>
  <c r="X10" i="3"/>
  <c r="X5" i="3"/>
  <c r="D59" i="6"/>
  <c r="Q56" i="6"/>
  <c r="X14" i="3"/>
  <c r="P59" i="6"/>
  <c r="J55" i="6"/>
  <c r="C36" i="6"/>
  <c r="Q93" i="6"/>
  <c r="J90" i="6"/>
  <c r="O88" i="6"/>
  <c r="E88" i="6"/>
  <c r="I85" i="6"/>
  <c r="P84" i="6"/>
  <c r="D84" i="6"/>
  <c r="K83" i="6"/>
  <c r="E72" i="6"/>
  <c r="O68" i="6"/>
  <c r="E68" i="6"/>
  <c r="O65" i="6"/>
  <c r="E65" i="6"/>
  <c r="T38" i="3"/>
  <c r="T7" i="3"/>
  <c r="T10" i="3"/>
  <c r="T3" i="3"/>
  <c r="K96" i="6"/>
  <c r="P93" i="6"/>
  <c r="K91" i="6"/>
  <c r="Q82" i="6"/>
  <c r="C72" i="6"/>
  <c r="Q69" i="6"/>
  <c r="I66" i="6"/>
  <c r="E63" i="6"/>
  <c r="E105" i="6"/>
  <c r="B105" i="6" s="1"/>
  <c r="AB105" i="6" s="1"/>
  <c r="P99" i="6"/>
  <c r="E99" i="6"/>
  <c r="J96" i="6"/>
  <c r="O93" i="6"/>
  <c r="E93" i="6"/>
  <c r="O82" i="6"/>
  <c r="E82" i="6"/>
  <c r="K81" i="6"/>
  <c r="J73" i="6"/>
  <c r="P69" i="6"/>
  <c r="O99" i="6"/>
  <c r="D82" i="6"/>
  <c r="I73" i="6"/>
  <c r="O69" i="6"/>
  <c r="Q59" i="6"/>
  <c r="D52" i="6"/>
  <c r="C61" i="6"/>
  <c r="P76" i="6"/>
  <c r="C63" i="6"/>
  <c r="D76" i="6"/>
  <c r="P73" i="6"/>
  <c r="J64" i="6"/>
  <c r="D42" i="6"/>
  <c r="E74" i="6"/>
  <c r="B74" i="6" s="1"/>
  <c r="V74" i="6" s="1"/>
  <c r="D67" i="6"/>
  <c r="C81" i="6"/>
  <c r="P68" i="6"/>
  <c r="P55" i="6"/>
  <c r="I56" i="6"/>
  <c r="N11" i="2"/>
  <c r="U11" i="2" s="1"/>
  <c r="N5" i="2"/>
  <c r="AA5" i="2" s="1"/>
  <c r="B4" i="2"/>
  <c r="Q12" i="6"/>
  <c r="N5" i="6"/>
  <c r="AA5" i="6" s="1"/>
  <c r="Q76" i="6"/>
  <c r="E76" i="6"/>
  <c r="D73" i="6"/>
  <c r="O70" i="6"/>
  <c r="E70" i="6"/>
  <c r="E67" i="6"/>
  <c r="K66" i="6"/>
  <c r="O63" i="6"/>
  <c r="D63" i="6"/>
  <c r="I61" i="6"/>
  <c r="H61" i="6" s="1"/>
  <c r="W61" i="6" s="1"/>
  <c r="P42" i="6"/>
  <c r="E42" i="6"/>
  <c r="C73" i="6"/>
  <c r="K72" i="6"/>
  <c r="H72" i="6" s="1"/>
  <c r="P67" i="6"/>
  <c r="Q65" i="6"/>
  <c r="J56" i="6"/>
  <c r="E54" i="6"/>
  <c r="K52" i="6"/>
  <c r="O42" i="6"/>
  <c r="K36" i="6"/>
  <c r="O74" i="6"/>
  <c r="P71" i="6"/>
  <c r="B21" i="2"/>
  <c r="AB21" i="2" s="1"/>
  <c r="N27" i="2"/>
  <c r="U27" i="2" s="1"/>
  <c r="B10" i="2"/>
  <c r="V10" i="2" s="1"/>
  <c r="N7" i="2"/>
  <c r="X7" i="2" s="1"/>
  <c r="Q32" i="3"/>
  <c r="Y19" i="3"/>
  <c r="C27" i="6"/>
  <c r="D21" i="6"/>
  <c r="E44" i="6"/>
  <c r="O44" i="6"/>
  <c r="J37" i="6"/>
  <c r="C49" i="6"/>
  <c r="C64" i="6"/>
  <c r="E61" i="6"/>
  <c r="K59" i="6"/>
  <c r="K54" i="6"/>
  <c r="C31" i="6"/>
  <c r="Q58" i="6"/>
  <c r="N58" i="6" s="1"/>
  <c r="AA58" i="6" s="1"/>
  <c r="C55" i="6"/>
  <c r="P44" i="6"/>
  <c r="J23" i="6"/>
  <c r="I23" i="6"/>
  <c r="Q64" i="6"/>
  <c r="P61" i="6"/>
  <c r="N61" i="6" s="1"/>
  <c r="X61" i="6" s="1"/>
  <c r="Q55" i="6"/>
  <c r="D129" i="6"/>
  <c r="B15" i="2"/>
  <c r="V15" i="2" s="1"/>
  <c r="O29" i="6"/>
  <c r="E29" i="6"/>
  <c r="E23" i="6"/>
  <c r="I31" i="6"/>
  <c r="K37" i="6"/>
  <c r="J31" i="6"/>
  <c r="E27" i="6"/>
  <c r="N10" i="2"/>
  <c r="AA10" i="2" s="1"/>
  <c r="I12" i="6"/>
  <c r="H9" i="2"/>
  <c r="Z9" i="2" s="1"/>
  <c r="E17" i="6"/>
  <c r="P18" i="6"/>
  <c r="O17" i="6"/>
  <c r="N17" i="6" s="1"/>
  <c r="E186" i="6"/>
  <c r="D186" i="6"/>
  <c r="C186" i="6"/>
  <c r="C129" i="6"/>
  <c r="I63" i="6"/>
  <c r="P63" i="6"/>
  <c r="C71" i="6"/>
  <c r="C69" i="6"/>
  <c r="D33" i="6"/>
  <c r="I13" i="6"/>
  <c r="Q83" i="6"/>
  <c r="N83" i="6" s="1"/>
  <c r="D65" i="6"/>
  <c r="I55" i="6"/>
  <c r="Q99" i="6"/>
  <c r="J99" i="6"/>
  <c r="H99" i="6" s="1"/>
  <c r="J67" i="6"/>
  <c r="O81" i="6"/>
  <c r="P96" i="6"/>
  <c r="N96" i="6" s="1"/>
  <c r="E52" i="6"/>
  <c r="K31" i="6"/>
  <c r="I90" i="6"/>
  <c r="D70" i="6"/>
  <c r="K26" i="6"/>
  <c r="K12" i="6"/>
  <c r="D46" i="6"/>
  <c r="P42" i="3"/>
  <c r="C93" i="6"/>
  <c r="D61" i="6"/>
  <c r="D44" i="6"/>
  <c r="D40" i="6"/>
  <c r="I76" i="6"/>
  <c r="J83" i="6"/>
  <c r="O73" i="6"/>
  <c r="J85" i="6"/>
  <c r="E73" i="6"/>
  <c r="I32" i="6"/>
  <c r="I64" i="6"/>
  <c r="C42" i="6"/>
  <c r="C59" i="6"/>
  <c r="D66" i="6"/>
  <c r="P74" i="6"/>
  <c r="J91" i="6"/>
  <c r="Q91" i="6"/>
  <c r="N91" i="6" s="1"/>
  <c r="X91" i="6" s="1"/>
  <c r="I84" i="6"/>
  <c r="Q67" i="6"/>
  <c r="E81" i="6"/>
  <c r="Q37" i="6"/>
  <c r="E34" i="6"/>
  <c r="Q15" i="6"/>
  <c r="Q22" i="6"/>
  <c r="D88" i="6"/>
  <c r="D96" i="6"/>
  <c r="B96" i="6" s="1"/>
  <c r="C43" i="6"/>
  <c r="K56" i="6"/>
  <c r="D56" i="6"/>
  <c r="I37" i="6"/>
  <c r="Q75" i="6"/>
  <c r="J75" i="6"/>
  <c r="H75" i="6" s="1"/>
  <c r="W75" i="6" s="1"/>
  <c r="J54" i="6"/>
  <c r="K24" i="6"/>
  <c r="I18" i="6"/>
  <c r="E55" i="6"/>
  <c r="D72" i="6"/>
  <c r="Q44" i="6"/>
  <c r="Q42" i="6"/>
  <c r="J40" i="6"/>
  <c r="D36" i="6"/>
  <c r="P88" i="6"/>
  <c r="C85" i="6"/>
  <c r="B85" i="6" s="1"/>
  <c r="AB85" i="6" s="1"/>
  <c r="K84" i="6"/>
  <c r="Q81" i="6"/>
  <c r="K76" i="6"/>
  <c r="Q73" i="6"/>
  <c r="O71" i="6"/>
  <c r="E71" i="6"/>
  <c r="P66" i="6"/>
  <c r="K64" i="6"/>
  <c r="O55" i="6"/>
  <c r="P46" i="6"/>
  <c r="E43" i="6"/>
  <c r="J36" i="6"/>
  <c r="J32" i="6"/>
  <c r="K13" i="6"/>
  <c r="O46" i="6"/>
  <c r="E46" i="6"/>
  <c r="P43" i="6"/>
  <c r="D43" i="6"/>
  <c r="E33" i="6"/>
  <c r="K18" i="6"/>
  <c r="J13" i="6"/>
  <c r="P56" i="6"/>
  <c r="O43" i="6"/>
  <c r="X21" i="3"/>
  <c r="X18" i="3"/>
  <c r="X16" i="3"/>
  <c r="X35" i="3"/>
  <c r="X12" i="3"/>
  <c r="X13" i="3"/>
  <c r="K205" i="6"/>
  <c r="K129" i="6"/>
  <c r="X20" i="3"/>
  <c r="X2" i="3"/>
  <c r="Q201" i="6"/>
  <c r="P201" i="6"/>
  <c r="I186" i="6"/>
  <c r="N100" i="6"/>
  <c r="U100" i="6" s="1"/>
  <c r="N92" i="6"/>
  <c r="X92" i="6" s="1"/>
  <c r="H87" i="6"/>
  <c r="Z87" i="6" s="1"/>
  <c r="H79" i="6"/>
  <c r="Z79" i="6" s="1"/>
  <c r="H71" i="6"/>
  <c r="T71" i="6" s="1"/>
  <c r="P28" i="3"/>
  <c r="P20" i="3"/>
  <c r="P32" i="3"/>
  <c r="P2" i="3"/>
  <c r="P22" i="3"/>
  <c r="P34" i="3"/>
  <c r="P15" i="3"/>
  <c r="P24" i="3"/>
  <c r="P37" i="3"/>
  <c r="P8" i="3"/>
  <c r="P5" i="3"/>
  <c r="P31" i="3"/>
  <c r="P175" i="6"/>
  <c r="X34" i="3"/>
  <c r="X33" i="3"/>
  <c r="X37" i="3"/>
  <c r="X3" i="3"/>
  <c r="B95" i="6"/>
  <c r="V95" i="6" s="1"/>
  <c r="N89" i="6"/>
  <c r="AA89" i="6" s="1"/>
  <c r="B79" i="6"/>
  <c r="AB79" i="6" s="1"/>
  <c r="N62" i="6"/>
  <c r="U62" i="6" s="1"/>
  <c r="B50" i="6"/>
  <c r="V50" i="6" s="1"/>
  <c r="B45" i="6"/>
  <c r="Y45" i="6" s="1"/>
  <c r="P9" i="3"/>
  <c r="Q43" i="3"/>
  <c r="Q31" i="3"/>
  <c r="Q19" i="3"/>
  <c r="Q37" i="3"/>
  <c r="Q2" i="3"/>
  <c r="Q20" i="3"/>
  <c r="Y10" i="3"/>
  <c r="Y14" i="3"/>
  <c r="Y7" i="3"/>
  <c r="Y5" i="3"/>
  <c r="Y8" i="3"/>
  <c r="Y36" i="3"/>
  <c r="Y42" i="3"/>
  <c r="Y39" i="3"/>
  <c r="Y23" i="3"/>
  <c r="H50" i="6"/>
  <c r="T50" i="6" s="1"/>
  <c r="H45" i="6"/>
  <c r="T45" i="6" s="1"/>
  <c r="N170" i="6"/>
  <c r="AA170" i="6" s="1"/>
  <c r="N19" i="7"/>
  <c r="AA19" i="7" s="1"/>
  <c r="T17" i="3"/>
  <c r="B6" i="2"/>
  <c r="V6" i="2" s="1"/>
  <c r="P33" i="3"/>
  <c r="P30" i="3"/>
  <c r="P38" i="3"/>
  <c r="P29" i="3"/>
  <c r="AG34" i="3"/>
  <c r="P7" i="3"/>
  <c r="P10" i="3"/>
  <c r="I41" i="3"/>
  <c r="Q9" i="3"/>
  <c r="Q38" i="3"/>
  <c r="Q30" i="3"/>
  <c r="Q33" i="3"/>
  <c r="Q28" i="3"/>
  <c r="Y26" i="3"/>
  <c r="Y43" i="3"/>
  <c r="Y31" i="3"/>
  <c r="Y37" i="3"/>
  <c r="Y24" i="3"/>
  <c r="Y34" i="3"/>
  <c r="Y20" i="3"/>
  <c r="Q7" i="3"/>
  <c r="Q5" i="3"/>
  <c r="Q42" i="3"/>
  <c r="Y3" i="3"/>
  <c r="Y12" i="3"/>
  <c r="Y35" i="3"/>
  <c r="Y16" i="3"/>
  <c r="Y18" i="3"/>
  <c r="Y21" i="3"/>
  <c r="I40" i="3"/>
  <c r="X26" i="3"/>
  <c r="H21" i="2"/>
  <c r="Z21" i="2" s="1"/>
  <c r="N20" i="2"/>
  <c r="U20" i="2" s="1"/>
  <c r="N16" i="2"/>
  <c r="AA16" i="2" s="1"/>
  <c r="H15" i="2"/>
  <c r="Z15" i="2" s="1"/>
  <c r="B11" i="2"/>
  <c r="V11" i="2" s="1"/>
  <c r="H11" i="2"/>
  <c r="Z11" i="2" s="1"/>
  <c r="N6" i="2"/>
  <c r="AA6" i="2" s="1"/>
  <c r="B5" i="2"/>
  <c r="Y5" i="2" s="1"/>
  <c r="B5" i="6"/>
  <c r="Y5" i="6" s="1"/>
  <c r="B104" i="6"/>
  <c r="Y104" i="6" s="1"/>
  <c r="N98" i="6"/>
  <c r="U98" i="6" s="1"/>
  <c r="H93" i="6"/>
  <c r="W93" i="6" s="1"/>
  <c r="N90" i="6"/>
  <c r="U90" i="6" s="1"/>
  <c r="B80" i="6"/>
  <c r="V80" i="6" s="1"/>
  <c r="H77" i="6"/>
  <c r="W77" i="6" s="1"/>
  <c r="N52" i="6"/>
  <c r="AA52" i="6" s="1"/>
  <c r="H39" i="6"/>
  <c r="Z39" i="6" s="1"/>
  <c r="H21" i="6"/>
  <c r="W21" i="6" s="1"/>
  <c r="N12" i="7"/>
  <c r="AA12" i="7" s="1"/>
  <c r="N197" i="6"/>
  <c r="U197" i="6" s="1"/>
  <c r="N79" i="6"/>
  <c r="X79" i="6" s="1"/>
  <c r="N80" i="6"/>
  <c r="AA80" i="6" s="1"/>
  <c r="N105" i="6"/>
  <c r="U105" i="6" s="1"/>
  <c r="B103" i="6"/>
  <c r="V103" i="6" s="1"/>
  <c r="N97" i="6"/>
  <c r="X97" i="6" s="1"/>
  <c r="M23" i="7"/>
  <c r="Y101" i="6"/>
  <c r="B51" i="6"/>
  <c r="Y51" i="6" s="1"/>
  <c r="W97" i="6"/>
  <c r="Y41" i="6"/>
  <c r="Q3" i="3"/>
  <c r="Q6" i="3"/>
  <c r="Q13" i="3"/>
  <c r="Q16" i="3"/>
  <c r="Y33" i="3"/>
  <c r="Y15" i="3"/>
  <c r="AG12" i="3"/>
  <c r="I10" i="3"/>
  <c r="W16" i="7"/>
  <c r="X94" i="6"/>
  <c r="Z98" i="6"/>
  <c r="Z12" i="7"/>
  <c r="AG39" i="3"/>
  <c r="AG33" i="3"/>
  <c r="AG20" i="3"/>
  <c r="AG15" i="3"/>
  <c r="AB83" i="6"/>
  <c r="X47" i="6"/>
  <c r="Z104" i="6"/>
  <c r="W103" i="6"/>
  <c r="AB100" i="6"/>
  <c r="AG35" i="3"/>
  <c r="AG37" i="3"/>
  <c r="AG24" i="3"/>
  <c r="AG28" i="3"/>
  <c r="AG10" i="3"/>
  <c r="AG4" i="3"/>
  <c r="AG36" i="3"/>
  <c r="AG31" i="3"/>
  <c r="AG29" i="3"/>
  <c r="AG13" i="3"/>
  <c r="AG7" i="3"/>
  <c r="Q26" i="3"/>
  <c r="W160" i="6"/>
  <c r="X169" i="6"/>
  <c r="Z28" i="6"/>
  <c r="Z105" i="6"/>
  <c r="X11" i="3"/>
  <c r="X30" i="3"/>
  <c r="X29" i="3"/>
  <c r="X38" i="3"/>
  <c r="X22" i="3"/>
  <c r="X32" i="3"/>
  <c r="X25" i="3"/>
  <c r="Q12" i="3"/>
  <c r="Q4" i="3"/>
  <c r="Q21" i="3"/>
  <c r="Y9" i="3"/>
  <c r="Y11" i="3"/>
  <c r="Y38" i="3"/>
  <c r="Y30" i="3"/>
  <c r="Y22" i="3"/>
  <c r="Y32" i="3"/>
  <c r="Y28" i="3"/>
  <c r="P43" i="3"/>
  <c r="P26" i="3"/>
  <c r="P3" i="3"/>
  <c r="W51" i="6"/>
  <c r="AA72" i="6"/>
  <c r="Z20" i="6"/>
  <c r="Q10" i="3"/>
  <c r="Q14" i="3"/>
  <c r="Q8" i="3"/>
  <c r="Q36" i="3"/>
  <c r="Q39" i="3"/>
  <c r="Q23" i="3"/>
  <c r="Y6" i="3"/>
  <c r="Y29" i="3"/>
  <c r="AF34" i="3"/>
  <c r="H37" i="3"/>
  <c r="H31" i="3"/>
  <c r="I32" i="3"/>
  <c r="H40" i="3"/>
  <c r="X15" i="3"/>
  <c r="AF10" i="3"/>
  <c r="AF35" i="3"/>
  <c r="AF37" i="3"/>
  <c r="AF28" i="3"/>
  <c r="H23" i="3"/>
  <c r="H42" i="3"/>
  <c r="H10" i="3"/>
  <c r="I2" i="3"/>
  <c r="I43" i="3"/>
  <c r="I5" i="3"/>
  <c r="AF12" i="3"/>
  <c r="AF4" i="3"/>
  <c r="H2" i="3"/>
  <c r="H43" i="3"/>
  <c r="I22" i="3"/>
  <c r="I33" i="3"/>
  <c r="I38" i="3"/>
  <c r="AF24" i="3"/>
  <c r="H39" i="3"/>
  <c r="H4" i="3"/>
  <c r="I23" i="3"/>
  <c r="I42" i="3"/>
  <c r="C175" i="6"/>
  <c r="C33" i="6"/>
  <c r="B26" i="2"/>
  <c r="V26" i="2" s="1"/>
  <c r="B16" i="2"/>
  <c r="AB16" i="2" s="1"/>
  <c r="B12" i="2"/>
  <c r="Y12" i="2" s="1"/>
  <c r="J193" i="6"/>
  <c r="K204" i="6"/>
  <c r="H204" i="6" s="1"/>
  <c r="Z204" i="6" s="1"/>
  <c r="C24" i="6"/>
  <c r="J18" i="6"/>
  <c r="D17" i="6"/>
  <c r="P14" i="6"/>
  <c r="E35" i="6"/>
  <c r="B35" i="6" s="1"/>
  <c r="J24" i="6"/>
  <c r="K186" i="6"/>
  <c r="J129" i="6"/>
  <c r="O6" i="6"/>
  <c r="P168" i="6"/>
  <c r="O168" i="6"/>
  <c r="C7" i="6"/>
  <c r="B7" i="6" s="1"/>
  <c r="Q175" i="6"/>
  <c r="U17" i="3"/>
  <c r="K34" i="6"/>
  <c r="D14" i="6"/>
  <c r="D24" i="6"/>
  <c r="P19" i="6"/>
  <c r="AA17" i="3"/>
  <c r="AF17" i="3" s="1"/>
  <c r="S17" i="3"/>
  <c r="X17" i="3" s="1"/>
  <c r="P6" i="6"/>
  <c r="E206" i="6"/>
  <c r="D205" i="6"/>
  <c r="D12" i="6"/>
  <c r="P39" i="3"/>
  <c r="I33" i="6"/>
  <c r="P19" i="3"/>
  <c r="P11" i="3"/>
  <c r="X19" i="3"/>
  <c r="J52" i="6"/>
  <c r="Q173" i="6"/>
  <c r="N173" i="6" s="1"/>
  <c r="AA173" i="6" s="1"/>
  <c r="C9" i="6"/>
  <c r="B9" i="6" s="1"/>
  <c r="AB9" i="6" s="1"/>
  <c r="P36" i="3"/>
  <c r="I44" i="6"/>
  <c r="I42" i="6"/>
  <c r="H42" i="6" s="1"/>
  <c r="N19" i="2"/>
  <c r="U19" i="2" s="1"/>
  <c r="N13" i="2"/>
  <c r="X13" i="2" s="1"/>
  <c r="H12" i="2"/>
  <c r="T12" i="2" s="1"/>
  <c r="H10" i="2"/>
  <c r="Z10" i="2" s="1"/>
  <c r="H6" i="2"/>
  <c r="T6" i="2" s="1"/>
  <c r="N12" i="2"/>
  <c r="U12" i="2" s="1"/>
  <c r="P65" i="6"/>
  <c r="O64" i="6"/>
  <c r="I67" i="6"/>
  <c r="C25" i="6"/>
  <c r="O56" i="6"/>
  <c r="K40" i="6"/>
  <c r="E64" i="6"/>
  <c r="O34" i="6"/>
  <c r="Q66" i="6"/>
  <c r="C34" i="6"/>
  <c r="I43" i="6"/>
  <c r="I59" i="6"/>
  <c r="K22" i="6"/>
  <c r="O26" i="6"/>
  <c r="C26" i="6"/>
  <c r="Q43" i="6"/>
  <c r="D55" i="6"/>
  <c r="O37" i="6"/>
  <c r="C32" i="6"/>
  <c r="P12" i="6"/>
  <c r="C54" i="6"/>
  <c r="I24" i="6"/>
  <c r="D37" i="6"/>
  <c r="E56" i="6"/>
  <c r="H29" i="2"/>
  <c r="W29" i="2" s="1"/>
  <c r="X28" i="3"/>
  <c r="Q24" i="3"/>
  <c r="Q34" i="3"/>
  <c r="Q35" i="3"/>
  <c r="H38" i="2"/>
  <c r="W38" i="2" s="1"/>
  <c r="N32" i="2"/>
  <c r="U32" i="2" s="1"/>
  <c r="N8" i="2"/>
  <c r="X8" i="2" s="1"/>
  <c r="E47" i="6"/>
  <c r="K44" i="6"/>
  <c r="J43" i="6"/>
  <c r="C40" i="6"/>
  <c r="P37" i="6"/>
  <c r="P34" i="6"/>
  <c r="D34" i="6"/>
  <c r="J33" i="6"/>
  <c r="D32" i="6"/>
  <c r="E26" i="6"/>
  <c r="D25" i="6"/>
  <c r="D47" i="6"/>
  <c r="J44" i="6"/>
  <c r="E37" i="6"/>
  <c r="P26" i="6"/>
  <c r="D26" i="6"/>
  <c r="O14" i="6"/>
  <c r="D10" i="6"/>
  <c r="I22" i="6"/>
  <c r="J22" i="6"/>
  <c r="Q6" i="6"/>
  <c r="C6" i="6"/>
  <c r="E10" i="6"/>
  <c r="K9" i="6"/>
  <c r="E6" i="6"/>
  <c r="Q193" i="6"/>
  <c r="B24" i="2"/>
  <c r="Y24" i="2" s="1"/>
  <c r="B14" i="2"/>
  <c r="Y14" i="2" s="1"/>
  <c r="B20" i="6"/>
  <c r="Y20" i="6" s="1"/>
  <c r="C19" i="6"/>
  <c r="P203" i="6"/>
  <c r="O202" i="6"/>
  <c r="E202" i="6"/>
  <c r="K201" i="6"/>
  <c r="J201" i="6"/>
  <c r="K16" i="6"/>
  <c r="I14" i="6"/>
  <c r="N24" i="2"/>
  <c r="X24" i="2" s="1"/>
  <c r="H33" i="2"/>
  <c r="T33" i="2" s="1"/>
  <c r="N18" i="2"/>
  <c r="X18" i="2" s="1"/>
  <c r="N14" i="2"/>
  <c r="U14" i="2" s="1"/>
  <c r="H7" i="2"/>
  <c r="T7" i="2" s="1"/>
  <c r="N4" i="2"/>
  <c r="AA4" i="2" s="1"/>
  <c r="E184" i="6"/>
  <c r="D184" i="6"/>
  <c r="O10" i="6"/>
  <c r="N10" i="6" s="1"/>
  <c r="Q18" i="6"/>
  <c r="C13" i="6"/>
  <c r="P33" i="6"/>
  <c r="Q11" i="6"/>
  <c r="E14" i="6"/>
  <c r="I27" i="6"/>
  <c r="O19" i="6"/>
  <c r="O11" i="6"/>
  <c r="I35" i="6"/>
  <c r="P13" i="6"/>
  <c r="E201" i="6"/>
  <c r="O204" i="6"/>
  <c r="I206" i="6"/>
  <c r="O183" i="6"/>
  <c r="J8" i="6"/>
  <c r="K19" i="6"/>
  <c r="E40" i="6"/>
  <c r="K11" i="6"/>
  <c r="P22" i="6"/>
  <c r="I34" i="6"/>
  <c r="E32" i="6"/>
  <c r="O205" i="6"/>
  <c r="O22" i="6"/>
  <c r="D22" i="6"/>
  <c r="J15" i="6"/>
  <c r="I10" i="6"/>
  <c r="P16" i="6"/>
  <c r="E19" i="6"/>
  <c r="O24" i="6"/>
  <c r="C37" i="6"/>
  <c r="I26" i="6"/>
  <c r="E24" i="6"/>
  <c r="Q34" i="6"/>
  <c r="Q26" i="6"/>
  <c r="D31" i="6"/>
  <c r="I6" i="6"/>
  <c r="D18" i="6"/>
  <c r="C12" i="6"/>
  <c r="J14" i="6"/>
  <c r="C17" i="6"/>
  <c r="O8" i="6"/>
  <c r="E13" i="6"/>
  <c r="Q203" i="6"/>
  <c r="K15" i="6"/>
  <c r="J9" i="6"/>
  <c r="C205" i="6"/>
  <c r="C184" i="6"/>
  <c r="K170" i="6"/>
  <c r="K35" i="6"/>
  <c r="J34" i="6"/>
  <c r="Q32" i="6"/>
  <c r="K27" i="6"/>
  <c r="J26" i="6"/>
  <c r="Q24" i="6"/>
  <c r="E22" i="6"/>
  <c r="O18" i="6"/>
  <c r="E18" i="6"/>
  <c r="D16" i="6"/>
  <c r="Q13" i="6"/>
  <c r="O12" i="6"/>
  <c r="I9" i="6"/>
  <c r="K6" i="6"/>
  <c r="P40" i="6"/>
  <c r="D38" i="6"/>
  <c r="B38" i="6" s="1"/>
  <c r="J35" i="6"/>
  <c r="Q33" i="6"/>
  <c r="P32" i="6"/>
  <c r="O31" i="6"/>
  <c r="E31" i="6"/>
  <c r="J27" i="6"/>
  <c r="P24" i="6"/>
  <c r="Q16" i="6"/>
  <c r="C16" i="6"/>
  <c r="K10" i="6"/>
  <c r="K8" i="6"/>
  <c r="J6" i="6"/>
  <c r="J206" i="6"/>
  <c r="H206" i="6" s="1"/>
  <c r="O40" i="6"/>
  <c r="O32" i="6"/>
  <c r="Q19" i="6"/>
  <c r="O13" i="6"/>
  <c r="Q202" i="6"/>
  <c r="J19" i="6"/>
  <c r="O191" i="6"/>
  <c r="C22" i="6"/>
  <c r="I16" i="6"/>
  <c r="H16" i="6" s="1"/>
  <c r="E15" i="6"/>
  <c r="C15" i="6"/>
  <c r="Q200" i="6"/>
  <c r="P15" i="6"/>
  <c r="K14" i="6"/>
  <c r="P8" i="6"/>
  <c r="E8" i="6"/>
  <c r="B8" i="6" s="1"/>
  <c r="D202" i="6"/>
  <c r="O15" i="6"/>
  <c r="C202" i="6"/>
  <c r="E193" i="6"/>
  <c r="D13" i="6"/>
  <c r="B39" i="2"/>
  <c r="AB39" i="2" s="1"/>
  <c r="N36" i="2"/>
  <c r="U36" i="2" s="1"/>
  <c r="N34" i="2"/>
  <c r="AA34" i="2" s="1"/>
  <c r="X31" i="3"/>
  <c r="X43" i="3"/>
  <c r="E11" i="6"/>
  <c r="D6" i="6"/>
  <c r="C189" i="6"/>
  <c r="B189" i="6" s="1"/>
  <c r="E203" i="6"/>
  <c r="B203" i="6" s="1"/>
  <c r="Y203" i="6" s="1"/>
  <c r="I205" i="6"/>
  <c r="Q179" i="6"/>
  <c r="C11" i="6"/>
  <c r="P11" i="6"/>
  <c r="K184" i="6"/>
  <c r="H32" i="2"/>
  <c r="Z32" i="2" s="1"/>
  <c r="H30" i="2"/>
  <c r="T30" i="2" s="1"/>
  <c r="N29" i="2"/>
  <c r="AA29" i="2" s="1"/>
  <c r="K191" i="6"/>
  <c r="N62" i="2"/>
  <c r="X62" i="2" s="1"/>
  <c r="B47" i="2"/>
  <c r="AB47" i="2" s="1"/>
  <c r="H37" i="2"/>
  <c r="T37" i="2" s="1"/>
  <c r="C201" i="6"/>
  <c r="C200" i="6"/>
  <c r="B200" i="6" s="1"/>
  <c r="V200" i="6" s="1"/>
  <c r="P179" i="6"/>
  <c r="J139" i="6"/>
  <c r="D201" i="6"/>
  <c r="K196" i="6"/>
  <c r="J196" i="6"/>
  <c r="H47" i="2"/>
  <c r="T47" i="2" s="1"/>
  <c r="H55" i="2"/>
  <c r="Z55" i="2" s="1"/>
  <c r="Q181" i="6"/>
  <c r="P192" i="6"/>
  <c r="N192" i="6" s="1"/>
  <c r="X192" i="6" s="1"/>
  <c r="P200" i="6"/>
  <c r="O145" i="6"/>
  <c r="O193" i="6"/>
  <c r="O181" i="6"/>
  <c r="P127" i="6"/>
  <c r="E205" i="6"/>
  <c r="O203" i="6"/>
  <c r="O200" i="6"/>
  <c r="P194" i="6"/>
  <c r="K139" i="6"/>
  <c r="P193" i="6"/>
  <c r="D193" i="6"/>
  <c r="K187" i="6"/>
  <c r="P205" i="6"/>
  <c r="P163" i="6"/>
  <c r="N163" i="6" s="1"/>
  <c r="C172" i="6"/>
  <c r="J170" i="6"/>
  <c r="P145" i="6"/>
  <c r="N42" i="2"/>
  <c r="U42" i="2" s="1"/>
  <c r="C170" i="6"/>
  <c r="B37" i="2"/>
  <c r="V37" i="2" s="1"/>
  <c r="B31" i="2"/>
  <c r="AB31" i="2" s="1"/>
  <c r="N28" i="2"/>
  <c r="AA28" i="2" s="1"/>
  <c r="N65" i="2"/>
  <c r="X65" i="2" s="1"/>
  <c r="H34" i="2"/>
  <c r="W34" i="2" s="1"/>
  <c r="N9" i="2"/>
  <c r="AA9" i="2" s="1"/>
  <c r="N39" i="2"/>
  <c r="X39" i="2" s="1"/>
  <c r="H41" i="2"/>
  <c r="T41" i="2" s="1"/>
  <c r="H49" i="2"/>
  <c r="W49" i="2" s="1"/>
  <c r="B23" i="2"/>
  <c r="AB23" i="2" s="1"/>
  <c r="B17" i="2"/>
  <c r="Y17" i="2" s="1"/>
  <c r="B59" i="2"/>
  <c r="AB59" i="2" s="1"/>
  <c r="N54" i="2"/>
  <c r="AA54" i="2" s="1"/>
  <c r="H24" i="2"/>
  <c r="Z24" i="2" s="1"/>
  <c r="B18" i="2"/>
  <c r="AB18" i="2" s="1"/>
  <c r="O182" i="6"/>
  <c r="D161" i="6"/>
  <c r="P183" i="6"/>
  <c r="H45" i="2"/>
  <c r="Z45" i="2" s="1"/>
  <c r="H43" i="2"/>
  <c r="Z43" i="2" s="1"/>
  <c r="N38" i="2"/>
  <c r="AA38" i="2" s="1"/>
  <c r="B35" i="2"/>
  <c r="AB35" i="2" s="1"/>
  <c r="H35" i="2"/>
  <c r="Z35" i="2" s="1"/>
  <c r="B27" i="2"/>
  <c r="AB27" i="2" s="1"/>
  <c r="H23" i="2"/>
  <c r="Z23" i="2" s="1"/>
  <c r="N33" i="2"/>
  <c r="X33" i="2" s="1"/>
  <c r="B30" i="2"/>
  <c r="Y30" i="2" s="1"/>
  <c r="I172" i="6"/>
  <c r="P143" i="6"/>
  <c r="B42" i="2"/>
  <c r="AB42" i="2" s="1"/>
  <c r="H42" i="2"/>
  <c r="W42" i="2" s="1"/>
  <c r="N31" i="2"/>
  <c r="X31" i="2" s="1"/>
  <c r="H26" i="2"/>
  <c r="T26" i="2" s="1"/>
  <c r="H22" i="2"/>
  <c r="T22" i="2" s="1"/>
  <c r="O127" i="6"/>
  <c r="O148" i="6"/>
  <c r="N50" i="2"/>
  <c r="X50" i="2" s="1"/>
  <c r="B67" i="2"/>
  <c r="V67" i="2" s="1"/>
  <c r="N58" i="2"/>
  <c r="AA58" i="2" s="1"/>
  <c r="K154" i="6"/>
  <c r="C128" i="6"/>
  <c r="P191" i="6"/>
  <c r="K161" i="6"/>
  <c r="C135" i="6"/>
  <c r="P182" i="6"/>
  <c r="Q157" i="6"/>
  <c r="Q172" i="6"/>
  <c r="P164" i="6"/>
  <c r="D182" i="6"/>
  <c r="O194" i="6"/>
  <c r="J184" i="6"/>
  <c r="E182" i="6"/>
  <c r="Q182" i="6"/>
  <c r="Q164" i="6"/>
  <c r="K172" i="6"/>
  <c r="Q171" i="6"/>
  <c r="H3" i="2"/>
  <c r="W3" i="2" s="1"/>
  <c r="B169" i="6"/>
  <c r="Y169" i="6" s="1"/>
  <c r="B60" i="2"/>
  <c r="V60" i="2" s="1"/>
  <c r="H62" i="2"/>
  <c r="W62" i="2" s="1"/>
  <c r="O180" i="6"/>
  <c r="J11" i="6"/>
  <c r="J205" i="6"/>
  <c r="Q147" i="6"/>
  <c r="K116" i="6"/>
  <c r="Q204" i="6"/>
  <c r="C191" i="6"/>
  <c r="O206" i="6"/>
  <c r="N206" i="6" s="1"/>
  <c r="AA206" i="6" s="1"/>
  <c r="D206" i="6"/>
  <c r="O207" i="6"/>
  <c r="N207" i="6" s="1"/>
  <c r="X207" i="6" s="1"/>
  <c r="K203" i="6"/>
  <c r="H203" i="6" s="1"/>
  <c r="N79" i="2"/>
  <c r="AA79" i="2" s="1"/>
  <c r="H64" i="2"/>
  <c r="T64" i="2" s="1"/>
  <c r="H56" i="2"/>
  <c r="T56" i="2" s="1"/>
  <c r="N53" i="2"/>
  <c r="U53" i="2" s="1"/>
  <c r="H52" i="2"/>
  <c r="W52" i="2" s="1"/>
  <c r="H46" i="2"/>
  <c r="T46" i="2" s="1"/>
  <c r="H40" i="2"/>
  <c r="W40" i="2" s="1"/>
  <c r="B38" i="2"/>
  <c r="V38" i="2" s="1"/>
  <c r="B28" i="2"/>
  <c r="AB28" i="2" s="1"/>
  <c r="N21" i="2"/>
  <c r="X21" i="2" s="1"/>
  <c r="B8" i="2"/>
  <c r="Y8" i="2" s="1"/>
  <c r="N23" i="2"/>
  <c r="X23" i="2" s="1"/>
  <c r="H4" i="2"/>
  <c r="W4" i="2" s="1"/>
  <c r="P180" i="6"/>
  <c r="I170" i="6"/>
  <c r="D128" i="6"/>
  <c r="Q174" i="6"/>
  <c r="C204" i="6"/>
  <c r="B204" i="6" s="1"/>
  <c r="O174" i="6"/>
  <c r="E170" i="6"/>
  <c r="D181" i="6"/>
  <c r="H73" i="2"/>
  <c r="Z73" i="2" s="1"/>
  <c r="B65" i="2"/>
  <c r="AB65" i="2" s="1"/>
  <c r="N85" i="2"/>
  <c r="X85" i="2" s="1"/>
  <c r="H66" i="2"/>
  <c r="T66" i="2" s="1"/>
  <c r="I148" i="6"/>
  <c r="P147" i="6"/>
  <c r="J171" i="6"/>
  <c r="I153" i="6"/>
  <c r="O161" i="6"/>
  <c r="Q135" i="6"/>
  <c r="Q159" i="6"/>
  <c r="N159" i="6" s="1"/>
  <c r="Q44" i="3"/>
  <c r="I196" i="6"/>
  <c r="E181" i="6"/>
  <c r="J153" i="6"/>
  <c r="N3" i="2"/>
  <c r="U3" i="2" s="1"/>
  <c r="P154" i="6"/>
  <c r="I17" i="3"/>
  <c r="H165" i="6"/>
  <c r="T165" i="6" s="1"/>
  <c r="AB77" i="6"/>
  <c r="P136" i="6"/>
  <c r="E153" i="6"/>
  <c r="O135" i="6"/>
  <c r="N199" i="6"/>
  <c r="U199" i="6" s="1"/>
  <c r="Q153" i="6"/>
  <c r="H188" i="6"/>
  <c r="W188" i="6" s="1"/>
  <c r="H178" i="6"/>
  <c r="Z178" i="6" s="1"/>
  <c r="H167" i="6"/>
  <c r="W167" i="6" s="1"/>
  <c r="B85" i="2"/>
  <c r="V85" i="2" s="1"/>
  <c r="P148" i="6"/>
  <c r="P153" i="6"/>
  <c r="K155" i="6"/>
  <c r="O172" i="6"/>
  <c r="C161" i="6"/>
  <c r="C157" i="6"/>
  <c r="N177" i="6"/>
  <c r="U177" i="6" s="1"/>
  <c r="X38" i="6"/>
  <c r="B166" i="6"/>
  <c r="V166" i="6" s="1"/>
  <c r="H199" i="6"/>
  <c r="W199" i="6" s="1"/>
  <c r="N110" i="6"/>
  <c r="X110" i="6" s="1"/>
  <c r="H119" i="6"/>
  <c r="W119" i="6" s="1"/>
  <c r="N112" i="6"/>
  <c r="U112" i="6" s="1"/>
  <c r="N45" i="2"/>
  <c r="AA45" i="2" s="1"/>
  <c r="AA38" i="6"/>
  <c r="N167" i="6"/>
  <c r="AA167" i="6" s="1"/>
  <c r="AB97" i="6"/>
  <c r="K157" i="6"/>
  <c r="H143" i="6"/>
  <c r="T143" i="6" s="1"/>
  <c r="V30" i="6"/>
  <c r="B87" i="2"/>
  <c r="Y87" i="2" s="1"/>
  <c r="N72" i="2"/>
  <c r="X72" i="2" s="1"/>
  <c r="B71" i="2"/>
  <c r="AB71" i="2" s="1"/>
  <c r="N40" i="2"/>
  <c r="U40" i="2" s="1"/>
  <c r="H39" i="2"/>
  <c r="T39" i="2" s="1"/>
  <c r="H31" i="2"/>
  <c r="T31" i="2" s="1"/>
  <c r="N30" i="2"/>
  <c r="AA30" i="2" s="1"/>
  <c r="H111" i="6"/>
  <c r="W111" i="6" s="1"/>
  <c r="J116" i="6"/>
  <c r="Z18" i="7"/>
  <c r="H145" i="6"/>
  <c r="W145" i="6" s="1"/>
  <c r="B158" i="6"/>
  <c r="V158" i="6" s="1"/>
  <c r="N139" i="6"/>
  <c r="X139" i="6" s="1"/>
  <c r="N88" i="2"/>
  <c r="U88" i="2" s="1"/>
  <c r="H85" i="2"/>
  <c r="Z85" i="2" s="1"/>
  <c r="N84" i="2"/>
  <c r="AA84" i="2" s="1"/>
  <c r="N64" i="2"/>
  <c r="X64" i="2" s="1"/>
  <c r="N60" i="2"/>
  <c r="X60" i="2" s="1"/>
  <c r="N56" i="2"/>
  <c r="U56" i="2" s="1"/>
  <c r="N48" i="2"/>
  <c r="AA48" i="2" s="1"/>
  <c r="N22" i="2"/>
  <c r="X22" i="2" s="1"/>
  <c r="H19" i="2"/>
  <c r="T19" i="2" s="1"/>
  <c r="H13" i="2"/>
  <c r="T13" i="2" s="1"/>
  <c r="B9" i="2"/>
  <c r="AB9" i="2" s="1"/>
  <c r="H5" i="2"/>
  <c r="T5" i="2" s="1"/>
  <c r="O131" i="6"/>
  <c r="B56" i="2"/>
  <c r="V56" i="2" s="1"/>
  <c r="N43" i="2"/>
  <c r="AA43" i="2" s="1"/>
  <c r="B32" i="2"/>
  <c r="Y32" i="2" s="1"/>
  <c r="N92" i="2"/>
  <c r="U92" i="2" s="1"/>
  <c r="N86" i="2"/>
  <c r="U86" i="2" s="1"/>
  <c r="N82" i="2"/>
  <c r="X82" i="2" s="1"/>
  <c r="N70" i="2"/>
  <c r="X70" i="2" s="1"/>
  <c r="O147" i="6"/>
  <c r="P107" i="6"/>
  <c r="Y106" i="6"/>
  <c r="N138" i="6"/>
  <c r="X138" i="6" s="1"/>
  <c r="H159" i="6"/>
  <c r="Z159" i="6" s="1"/>
  <c r="H14" i="2"/>
  <c r="T14" i="2" s="1"/>
  <c r="J172" i="6"/>
  <c r="Q148" i="6"/>
  <c r="D148" i="6"/>
  <c r="P171" i="6"/>
  <c r="B190" i="6"/>
  <c r="Y190" i="6" s="1"/>
  <c r="N93" i="2"/>
  <c r="U93" i="2" s="1"/>
  <c r="H72" i="2"/>
  <c r="Z72" i="2" s="1"/>
  <c r="Q154" i="6"/>
  <c r="O136" i="6"/>
  <c r="E191" i="6"/>
  <c r="J207" i="6"/>
  <c r="H207" i="6" s="1"/>
  <c r="J161" i="6"/>
  <c r="J10" i="6"/>
  <c r="I193" i="6"/>
  <c r="Q205" i="6"/>
  <c r="P135" i="6"/>
  <c r="P131" i="6"/>
  <c r="O164" i="6"/>
  <c r="T175" i="6"/>
  <c r="W7" i="6"/>
  <c r="Z175" i="6"/>
  <c r="E128" i="6"/>
  <c r="H97" i="2"/>
  <c r="T97" i="2" s="1"/>
  <c r="H89" i="2"/>
  <c r="W89" i="2" s="1"/>
  <c r="H87" i="2"/>
  <c r="T87" i="2" s="1"/>
  <c r="B77" i="2"/>
  <c r="Y77" i="2" s="1"/>
  <c r="H77" i="2"/>
  <c r="Z77" i="2" s="1"/>
  <c r="H71" i="2"/>
  <c r="T71" i="2" s="1"/>
  <c r="B63" i="2"/>
  <c r="V63" i="2" s="1"/>
  <c r="H63" i="2"/>
  <c r="Z63" i="2" s="1"/>
  <c r="H57" i="2"/>
  <c r="T57" i="2" s="1"/>
  <c r="B51" i="2"/>
  <c r="AB51" i="2" s="1"/>
  <c r="B49" i="2"/>
  <c r="V49" i="2" s="1"/>
  <c r="B41" i="2"/>
  <c r="AB41" i="2" s="1"/>
  <c r="B33" i="2"/>
  <c r="V33" i="2" s="1"/>
  <c r="B29" i="2"/>
  <c r="Y29" i="2" s="1"/>
  <c r="H25" i="2"/>
  <c r="Z25" i="2" s="1"/>
  <c r="B13" i="2"/>
  <c r="AB13" i="2" s="1"/>
  <c r="D135" i="6"/>
  <c r="V83" i="6"/>
  <c r="B89" i="2"/>
  <c r="V89" i="2" s="1"/>
  <c r="B83" i="2"/>
  <c r="V83" i="2" s="1"/>
  <c r="AB8" i="7"/>
  <c r="W68" i="6"/>
  <c r="T27" i="3"/>
  <c r="O122" i="6"/>
  <c r="I182" i="6"/>
  <c r="E135" i="6"/>
  <c r="J110" i="6"/>
  <c r="Q120" i="6"/>
  <c r="P172" i="6"/>
  <c r="T28" i="6"/>
  <c r="U41" i="6"/>
  <c r="B140" i="6"/>
  <c r="Y140" i="6" s="1"/>
  <c r="N134" i="6"/>
  <c r="X134" i="6" s="1"/>
  <c r="H163" i="6"/>
  <c r="W163" i="6" s="1"/>
  <c r="B98" i="2"/>
  <c r="V98" i="2" s="1"/>
  <c r="N95" i="2"/>
  <c r="X95" i="2" s="1"/>
  <c r="N89" i="2"/>
  <c r="X89" i="2" s="1"/>
  <c r="B88" i="2"/>
  <c r="AB88" i="2" s="1"/>
  <c r="N87" i="2"/>
  <c r="AA87" i="2" s="1"/>
  <c r="N83" i="2"/>
  <c r="AA83" i="2" s="1"/>
  <c r="B82" i="2"/>
  <c r="Y82" i="2" s="1"/>
  <c r="H80" i="2"/>
  <c r="T80" i="2" s="1"/>
  <c r="B78" i="2"/>
  <c r="V78" i="2" s="1"/>
  <c r="H78" i="2"/>
  <c r="Z78" i="2" s="1"/>
  <c r="B76" i="2"/>
  <c r="AB76" i="2" s="1"/>
  <c r="B74" i="2"/>
  <c r="AB74" i="2" s="1"/>
  <c r="H74" i="2"/>
  <c r="W74" i="2" s="1"/>
  <c r="N73" i="2"/>
  <c r="X73" i="2" s="1"/>
  <c r="B72" i="2"/>
  <c r="V72" i="2" s="1"/>
  <c r="H68" i="2"/>
  <c r="T68" i="2" s="1"/>
  <c r="B66" i="2"/>
  <c r="AB66" i="2" s="1"/>
  <c r="N63" i="2"/>
  <c r="U63" i="2" s="1"/>
  <c r="H60" i="2"/>
  <c r="W60" i="2" s="1"/>
  <c r="N57" i="2"/>
  <c r="AA57" i="2" s="1"/>
  <c r="B54" i="2"/>
  <c r="AB54" i="2" s="1"/>
  <c r="H54" i="2"/>
  <c r="Z54" i="2" s="1"/>
  <c r="B52" i="2"/>
  <c r="AB52" i="2" s="1"/>
  <c r="B48" i="2"/>
  <c r="AB48" i="2" s="1"/>
  <c r="H48" i="2"/>
  <c r="Z48" i="2" s="1"/>
  <c r="H44" i="2"/>
  <c r="Z44" i="2" s="1"/>
  <c r="N41" i="2"/>
  <c r="AA41" i="2" s="1"/>
  <c r="B40" i="2"/>
  <c r="Y40" i="2" s="1"/>
  <c r="N35" i="2"/>
  <c r="U35" i="2" s="1"/>
  <c r="B34" i="2"/>
  <c r="V34" i="2" s="1"/>
  <c r="H28" i="2"/>
  <c r="W28" i="2" s="1"/>
  <c r="N25" i="2"/>
  <c r="U25" i="2" s="1"/>
  <c r="B22" i="2"/>
  <c r="V22" i="2" s="1"/>
  <c r="B20" i="2"/>
  <c r="AB20" i="2" s="1"/>
  <c r="H18" i="2"/>
  <c r="Z18" i="2" s="1"/>
  <c r="E122" i="6"/>
  <c r="I154" i="6"/>
  <c r="Q194" i="6"/>
  <c r="K158" i="6"/>
  <c r="D191" i="6"/>
  <c r="B127" i="6"/>
  <c r="V127" i="6" s="1"/>
  <c r="AA48" i="6"/>
  <c r="H82" i="2"/>
  <c r="W82" i="2" s="1"/>
  <c r="B64" i="2"/>
  <c r="AB64" i="2" s="1"/>
  <c r="N61" i="2"/>
  <c r="U61" i="2" s="1"/>
  <c r="H58" i="2"/>
  <c r="T58" i="2" s="1"/>
  <c r="B50" i="2"/>
  <c r="Y50" i="2" s="1"/>
  <c r="N47" i="2"/>
  <c r="U47" i="2" s="1"/>
  <c r="O175" i="6"/>
  <c r="E175" i="6"/>
  <c r="K105" i="2"/>
  <c r="C44" i="3"/>
  <c r="H44" i="3" s="1"/>
  <c r="C17" i="3"/>
  <c r="H17" i="3" s="1"/>
  <c r="B141" i="6"/>
  <c r="Y141" i="6" s="1"/>
  <c r="N103" i="2"/>
  <c r="U103" i="2" s="1"/>
  <c r="N101" i="2"/>
  <c r="AA101" i="2" s="1"/>
  <c r="B102" i="2"/>
  <c r="Y102" i="2" s="1"/>
  <c r="B90" i="2"/>
  <c r="Y90" i="2" s="1"/>
  <c r="N77" i="2"/>
  <c r="X77" i="2" s="1"/>
  <c r="H76" i="2"/>
  <c r="T76" i="2" s="1"/>
  <c r="W60" i="6"/>
  <c r="T60" i="6"/>
  <c r="B14" i="7"/>
  <c r="AB14" i="7" s="1"/>
  <c r="E161" i="6"/>
  <c r="O107" i="6"/>
  <c r="I157" i="6"/>
  <c r="J157" i="6"/>
  <c r="K17" i="3"/>
  <c r="P17" i="3" s="1"/>
  <c r="H81" i="2"/>
  <c r="Z81" i="2" s="1"/>
  <c r="N78" i="2"/>
  <c r="U78" i="2" s="1"/>
  <c r="B57" i="2"/>
  <c r="Y57" i="2" s="1"/>
  <c r="I110" i="6"/>
  <c r="C181" i="6"/>
  <c r="E148" i="6"/>
  <c r="I171" i="6"/>
  <c r="O153" i="6"/>
  <c r="M17" i="3"/>
  <c r="AA25" i="6"/>
  <c r="B130" i="6"/>
  <c r="V130" i="6" s="1"/>
  <c r="T25" i="6"/>
  <c r="B168" i="6"/>
  <c r="Y168" i="6" s="1"/>
  <c r="Z25" i="6"/>
  <c r="N178" i="6"/>
  <c r="X178" i="6" s="1"/>
  <c r="H132" i="6"/>
  <c r="Z132" i="6" s="1"/>
  <c r="H103" i="2"/>
  <c r="T103" i="2" s="1"/>
  <c r="H91" i="2"/>
  <c r="W91" i="2" s="1"/>
  <c r="H83" i="2"/>
  <c r="W83" i="2" s="1"/>
  <c r="B81" i="2"/>
  <c r="AB81" i="2" s="1"/>
  <c r="N76" i="2"/>
  <c r="X76" i="2" s="1"/>
  <c r="B73" i="2"/>
  <c r="Y73" i="2" s="1"/>
  <c r="N68" i="2"/>
  <c r="AA68" i="2" s="1"/>
  <c r="H59" i="2"/>
  <c r="W59" i="2" s="1"/>
  <c r="B53" i="2"/>
  <c r="AB53" i="2" s="1"/>
  <c r="N52" i="2"/>
  <c r="X52" i="2" s="1"/>
  <c r="H51" i="2"/>
  <c r="Z51" i="2" s="1"/>
  <c r="N46" i="2"/>
  <c r="X46" i="2" s="1"/>
  <c r="N44" i="2"/>
  <c r="X44" i="2" s="1"/>
  <c r="B43" i="2"/>
  <c r="AB43" i="2" s="1"/>
  <c r="H27" i="2"/>
  <c r="W27" i="2" s="1"/>
  <c r="N26" i="2"/>
  <c r="U26" i="2" s="1"/>
  <c r="B25" i="2"/>
  <c r="AB25" i="2" s="1"/>
  <c r="B19" i="2"/>
  <c r="AB19" i="2" s="1"/>
  <c r="H17" i="2"/>
  <c r="W17" i="2" s="1"/>
  <c r="H124" i="6"/>
  <c r="W124" i="6" s="1"/>
  <c r="H142" i="6"/>
  <c r="W142" i="6" s="1"/>
  <c r="B179" i="6"/>
  <c r="Y179" i="6" s="1"/>
  <c r="T18" i="7"/>
  <c r="B173" i="6"/>
  <c r="Y173" i="6" s="1"/>
  <c r="H127" i="6"/>
  <c r="T127" i="6" s="1"/>
  <c r="N165" i="6"/>
  <c r="U165" i="6" s="1"/>
  <c r="N195" i="6"/>
  <c r="X195" i="6" s="1"/>
  <c r="H93" i="2"/>
  <c r="Z93" i="2" s="1"/>
  <c r="H69" i="2"/>
  <c r="Z69" i="2" s="1"/>
  <c r="N66" i="2"/>
  <c r="U66" i="2" s="1"/>
  <c r="B55" i="2"/>
  <c r="Y55" i="2" s="1"/>
  <c r="X48" i="6"/>
  <c r="U7" i="6"/>
  <c r="B108" i="6"/>
  <c r="Y108" i="6" s="1"/>
  <c r="B177" i="6"/>
  <c r="Y177" i="6" s="1"/>
  <c r="H177" i="6"/>
  <c r="T177" i="6" s="1"/>
  <c r="H147" i="6"/>
  <c r="W147" i="6" s="1"/>
  <c r="H130" i="6"/>
  <c r="T130" i="6" s="1"/>
  <c r="N109" i="6"/>
  <c r="X109" i="6" s="1"/>
  <c r="H173" i="6"/>
  <c r="T173" i="6" s="1"/>
  <c r="N125" i="6"/>
  <c r="X125" i="6" s="1"/>
  <c r="H176" i="6"/>
  <c r="Z176" i="6" s="1"/>
  <c r="H141" i="6"/>
  <c r="T141" i="6" s="1"/>
  <c r="B7" i="7"/>
  <c r="Y7" i="7" s="1"/>
  <c r="B104" i="2"/>
  <c r="V104" i="2" s="1"/>
  <c r="N99" i="2"/>
  <c r="X99" i="2" s="1"/>
  <c r="B70" i="2"/>
  <c r="V70" i="2" s="1"/>
  <c r="B68" i="2"/>
  <c r="AB68" i="2" s="1"/>
  <c r="N59" i="2"/>
  <c r="U59" i="2" s="1"/>
  <c r="B58" i="2"/>
  <c r="AB58" i="2" s="1"/>
  <c r="N55" i="2"/>
  <c r="X55" i="2" s="1"/>
  <c r="H50" i="2"/>
  <c r="Z50" i="2" s="1"/>
  <c r="N49" i="2"/>
  <c r="AA49" i="2" s="1"/>
  <c r="B46" i="2"/>
  <c r="Y46" i="2" s="1"/>
  <c r="B62" i="2"/>
  <c r="Y62" i="2" s="1"/>
  <c r="N51" i="2"/>
  <c r="X51" i="2" s="1"/>
  <c r="B44" i="2"/>
  <c r="N37" i="2"/>
  <c r="AA37" i="2" s="1"/>
  <c r="B36" i="2"/>
  <c r="V36" i="2" s="1"/>
  <c r="H36" i="2"/>
  <c r="T36" i="2" s="1"/>
  <c r="H20" i="2"/>
  <c r="Z20" i="2" s="1"/>
  <c r="N17" i="2"/>
  <c r="AA17" i="2" s="1"/>
  <c r="N15" i="2"/>
  <c r="X15" i="2" s="1"/>
  <c r="H8" i="2"/>
  <c r="T8" i="2" s="1"/>
  <c r="AB7" i="2"/>
  <c r="AB30" i="6"/>
  <c r="Z41" i="6"/>
  <c r="T41" i="6"/>
  <c r="T20" i="6"/>
  <c r="W20" i="6"/>
  <c r="Z88" i="6"/>
  <c r="U13" i="7"/>
  <c r="H134" i="6"/>
  <c r="W134" i="6" s="1"/>
  <c r="T57" i="6"/>
  <c r="B212" i="6"/>
  <c r="B219" i="6"/>
  <c r="H200" i="6"/>
  <c r="T200" i="6" s="1"/>
  <c r="H109" i="6"/>
  <c r="W109" i="6" s="1"/>
  <c r="X39" i="6"/>
  <c r="U39" i="6"/>
  <c r="V160" i="6"/>
  <c r="AB160" i="6"/>
  <c r="N71" i="2"/>
  <c r="U71" i="2" s="1"/>
  <c r="N69" i="2"/>
  <c r="U69" i="2" s="1"/>
  <c r="N67" i="2"/>
  <c r="AA67" i="2" s="1"/>
  <c r="N81" i="2"/>
  <c r="AA81" i="2" s="1"/>
  <c r="U106" i="6"/>
  <c r="Y83" i="6"/>
  <c r="N142" i="6"/>
  <c r="U142" i="6" s="1"/>
  <c r="H96" i="2"/>
  <c r="Z96" i="2" s="1"/>
  <c r="N91" i="2"/>
  <c r="AA91" i="2" s="1"/>
  <c r="B84" i="2"/>
  <c r="AB84" i="2" s="1"/>
  <c r="H84" i="2"/>
  <c r="T84" i="2" s="1"/>
  <c r="N75" i="2"/>
  <c r="X75" i="2" s="1"/>
  <c r="H70" i="2"/>
  <c r="W70" i="2" s="1"/>
  <c r="B188" i="6"/>
  <c r="AB188" i="6" s="1"/>
  <c r="W57" i="6"/>
  <c r="AA36" i="6"/>
  <c r="H146" i="6"/>
  <c r="W146" i="6" s="1"/>
  <c r="B100" i="2"/>
  <c r="V100" i="2" s="1"/>
  <c r="B86" i="2"/>
  <c r="AB86" i="2" s="1"/>
  <c r="Z80" i="6"/>
  <c r="U36" i="6"/>
  <c r="H114" i="6"/>
  <c r="W114" i="6" s="1"/>
  <c r="AA20" i="6"/>
  <c r="U20" i="6"/>
  <c r="X20" i="6"/>
  <c r="AA30" i="6"/>
  <c r="X30" i="6"/>
  <c r="AB41" i="6"/>
  <c r="V41" i="6"/>
  <c r="X41" i="6"/>
  <c r="N130" i="6"/>
  <c r="X130" i="6" s="1"/>
  <c r="H90" i="2"/>
  <c r="Z90" i="2" s="1"/>
  <c r="H86" i="2"/>
  <c r="Z86" i="2" s="1"/>
  <c r="B80" i="2"/>
  <c r="V80" i="2" s="1"/>
  <c r="H20" i="7"/>
  <c r="T20" i="7" s="1"/>
  <c r="B20" i="7"/>
  <c r="Y20" i="7" s="1"/>
  <c r="B192" i="6"/>
  <c r="Y192" i="6" s="1"/>
  <c r="N10" i="7"/>
  <c r="X10" i="7" s="1"/>
  <c r="B117" i="6"/>
  <c r="Y117" i="6" s="1"/>
  <c r="B136" i="6"/>
  <c r="V136" i="6" s="1"/>
  <c r="H164" i="6"/>
  <c r="T164" i="6" s="1"/>
  <c r="H102" i="2"/>
  <c r="W102" i="2" s="1"/>
  <c r="B96" i="2"/>
  <c r="AB96" i="2" s="1"/>
  <c r="B92" i="2"/>
  <c r="Y92" i="2" s="1"/>
  <c r="H88" i="2"/>
  <c r="T88" i="2" s="1"/>
  <c r="Y97" i="6"/>
  <c r="AB57" i="6"/>
  <c r="AB89" i="6"/>
  <c r="H111" i="2"/>
  <c r="N107" i="2"/>
  <c r="B106" i="2"/>
  <c r="N110" i="2"/>
  <c r="B209" i="6"/>
  <c r="Y209" i="6" s="1"/>
  <c r="B210" i="6"/>
  <c r="V210" i="6" s="1"/>
  <c r="N208" i="6"/>
  <c r="X208" i="6" s="1"/>
  <c r="H183" i="6"/>
  <c r="W183" i="6" s="1"/>
  <c r="H95" i="2"/>
  <c r="Z95" i="2" s="1"/>
  <c r="B93" i="2"/>
  <c r="V93" i="2" s="1"/>
  <c r="B91" i="2"/>
  <c r="N90" i="2"/>
  <c r="U90" i="2" s="1"/>
  <c r="N80" i="2"/>
  <c r="X80" i="2" s="1"/>
  <c r="B79" i="2"/>
  <c r="Y79" i="2" s="1"/>
  <c r="B69" i="2"/>
  <c r="AB69" i="2" s="1"/>
  <c r="H65" i="2"/>
  <c r="T65" i="2" s="1"/>
  <c r="B61" i="2"/>
  <c r="AB61" i="2" s="1"/>
  <c r="H61" i="2"/>
  <c r="T61" i="2" s="1"/>
  <c r="H53" i="2"/>
  <c r="Z53" i="2" s="1"/>
  <c r="B45" i="2"/>
  <c r="V45" i="2" s="1"/>
  <c r="T97" i="6"/>
  <c r="X49" i="6"/>
  <c r="Z103" i="6"/>
  <c r="W82" i="6"/>
  <c r="V106" i="6"/>
  <c r="W80" i="6"/>
  <c r="W41" i="6"/>
  <c r="U30" i="6"/>
  <c r="H15" i="7"/>
  <c r="W15" i="7" s="1"/>
  <c r="B215" i="6"/>
  <c r="I23" i="7"/>
  <c r="H108" i="6"/>
  <c r="T108" i="6" s="1"/>
  <c r="B198" i="6"/>
  <c r="AB198" i="6" s="1"/>
  <c r="N123" i="6"/>
  <c r="U123" i="6" s="1"/>
  <c r="N190" i="6"/>
  <c r="AA190" i="6" s="1"/>
  <c r="N162" i="6"/>
  <c r="X162" i="6" s="1"/>
  <c r="N144" i="6"/>
  <c r="AA144" i="6" s="1"/>
  <c r="B109" i="6"/>
  <c r="Y109" i="6" s="1"/>
  <c r="N149" i="6"/>
  <c r="AA149" i="6" s="1"/>
  <c r="B163" i="6"/>
  <c r="AB163" i="6" s="1"/>
  <c r="H195" i="6"/>
  <c r="Z195" i="6" s="1"/>
  <c r="N158" i="6"/>
  <c r="U158" i="6" s="1"/>
  <c r="B138" i="6"/>
  <c r="AB138" i="6" s="1"/>
  <c r="B6" i="7"/>
  <c r="Y6" i="7" s="1"/>
  <c r="H126" i="6"/>
  <c r="W126" i="6" s="1"/>
  <c r="B159" i="6"/>
  <c r="V159" i="6" s="1"/>
  <c r="N150" i="6"/>
  <c r="U150" i="6" s="1"/>
  <c r="B178" i="6"/>
  <c r="AB178" i="6" s="1"/>
  <c r="AB94" i="6"/>
  <c r="AA49" i="6"/>
  <c r="X72" i="6"/>
  <c r="Z7" i="6"/>
  <c r="Z160" i="6"/>
  <c r="T160" i="6"/>
  <c r="V87" i="6"/>
  <c r="AB87" i="6"/>
  <c r="H197" i="6"/>
  <c r="T197" i="6" s="1"/>
  <c r="B144" i="6"/>
  <c r="Y144" i="6" s="1"/>
  <c r="N189" i="6"/>
  <c r="U189" i="6" s="1"/>
  <c r="H162" i="6"/>
  <c r="Z162" i="6" s="1"/>
  <c r="B199" i="6"/>
  <c r="V199" i="6" s="1"/>
  <c r="B110" i="6"/>
  <c r="V110" i="6" s="1"/>
  <c r="B119" i="6"/>
  <c r="V119" i="6" s="1"/>
  <c r="B151" i="6"/>
  <c r="V151" i="6" s="1"/>
  <c r="B176" i="6"/>
  <c r="V176" i="6" s="1"/>
  <c r="B155" i="6"/>
  <c r="Y155" i="6" s="1"/>
  <c r="N187" i="6"/>
  <c r="X187" i="6" s="1"/>
  <c r="N185" i="6"/>
  <c r="X185" i="6" s="1"/>
  <c r="B121" i="6"/>
  <c r="V121" i="6" s="1"/>
  <c r="B94" i="2"/>
  <c r="AB94" i="2" s="1"/>
  <c r="W9" i="7"/>
  <c r="Z86" i="6"/>
  <c r="AB78" i="6"/>
  <c r="Y78" i="6"/>
  <c r="Z49" i="6"/>
  <c r="X35" i="6"/>
  <c r="W86" i="6"/>
  <c r="O23" i="7"/>
  <c r="B217" i="6"/>
  <c r="B214" i="6"/>
  <c r="H210" i="6"/>
  <c r="W210" i="6" s="1"/>
  <c r="V39" i="6"/>
  <c r="AB39" i="6"/>
  <c r="H149" i="6"/>
  <c r="T149" i="6" s="1"/>
  <c r="N146" i="6"/>
  <c r="U146" i="6" s="1"/>
  <c r="W49" i="6"/>
  <c r="U95" i="6"/>
  <c r="X95" i="6"/>
  <c r="Z38" i="6"/>
  <c r="W38" i="6"/>
  <c r="W28" i="6"/>
  <c r="V78" i="6"/>
  <c r="Z29" i="6"/>
  <c r="T98" i="6"/>
  <c r="W98" i="6"/>
  <c r="B221" i="6"/>
  <c r="N209" i="6"/>
  <c r="U209" i="6" s="1"/>
  <c r="H209" i="6"/>
  <c r="W209" i="6" s="1"/>
  <c r="V102" i="6"/>
  <c r="AB102" i="6"/>
  <c r="B197" i="6"/>
  <c r="AB197" i="6" s="1"/>
  <c r="H79" i="2"/>
  <c r="W79" i="2" s="1"/>
  <c r="B75" i="2"/>
  <c r="Y75" i="2" s="1"/>
  <c r="H67" i="2"/>
  <c r="T67" i="2" s="1"/>
  <c r="U28" i="6"/>
  <c r="X28" i="6"/>
  <c r="AA35" i="6"/>
  <c r="W29" i="6"/>
  <c r="T78" i="6"/>
  <c r="Z78" i="6"/>
  <c r="T17" i="6"/>
  <c r="W17" i="6"/>
  <c r="AA7" i="6"/>
  <c r="X7" i="6"/>
  <c r="I118" i="6"/>
  <c r="I155" i="6"/>
  <c r="I118" i="2"/>
  <c r="I181" i="6"/>
  <c r="C193" i="6"/>
  <c r="C148" i="6"/>
  <c r="Q180" i="6"/>
  <c r="K153" i="6"/>
  <c r="Q143" i="6"/>
  <c r="I122" i="6"/>
  <c r="J182" i="6"/>
  <c r="Q183" i="6"/>
  <c r="J155" i="6"/>
  <c r="I135" i="6"/>
  <c r="D157" i="6"/>
  <c r="O120" i="6"/>
  <c r="I115" i="6"/>
  <c r="X23" i="3"/>
  <c r="X39" i="3"/>
  <c r="N6" i="7"/>
  <c r="AA6" i="7" s="1"/>
  <c r="B139" i="6"/>
  <c r="V139" i="6" s="1"/>
  <c r="B174" i="6"/>
  <c r="V174" i="6" s="1"/>
  <c r="Q122" i="6"/>
  <c r="D122" i="6"/>
  <c r="J148" i="6"/>
  <c r="C154" i="6"/>
  <c r="P204" i="6"/>
  <c r="Q136" i="6"/>
  <c r="D172" i="6"/>
  <c r="J158" i="6"/>
  <c r="O171" i="6"/>
  <c r="I191" i="6"/>
  <c r="Q191" i="6"/>
  <c r="C171" i="6"/>
  <c r="P161" i="6"/>
  <c r="I161" i="6"/>
  <c r="K110" i="6"/>
  <c r="D44" i="3"/>
  <c r="O118" i="2"/>
  <c r="I115" i="2"/>
  <c r="K193" i="6"/>
  <c r="P181" i="6"/>
  <c r="K171" i="6"/>
  <c r="J154" i="6"/>
  <c r="Q128" i="6"/>
  <c r="P122" i="6"/>
  <c r="C122" i="6"/>
  <c r="D17" i="3"/>
  <c r="P44" i="3"/>
  <c r="P128" i="6"/>
  <c r="O128" i="6"/>
  <c r="AC17" i="3"/>
  <c r="U5" i="2"/>
  <c r="AA54" i="6"/>
  <c r="X54" i="6"/>
  <c r="T112" i="6"/>
  <c r="Z112" i="6"/>
  <c r="W112" i="6"/>
  <c r="N119" i="6"/>
  <c r="U119" i="6" s="1"/>
  <c r="N151" i="6"/>
  <c r="U151" i="6" s="1"/>
  <c r="B120" i="6"/>
  <c r="AB120" i="6" s="1"/>
  <c r="U54" i="6"/>
  <c r="B218" i="6"/>
  <c r="X156" i="6"/>
  <c r="AA156" i="6"/>
  <c r="U156" i="6"/>
  <c r="U50" i="6"/>
  <c r="AA50" i="6"/>
  <c r="X50" i="6"/>
  <c r="W65" i="6"/>
  <c r="T65" i="6"/>
  <c r="AA16" i="7"/>
  <c r="U16" i="7"/>
  <c r="X16" i="7"/>
  <c r="X11" i="7"/>
  <c r="AA11" i="7"/>
  <c r="U11" i="7"/>
  <c r="W19" i="7"/>
  <c r="T19" i="7"/>
  <c r="AB9" i="7"/>
  <c r="Y9" i="7"/>
  <c r="N120" i="2"/>
  <c r="X102" i="6"/>
  <c r="U102" i="6"/>
  <c r="AA102" i="6"/>
  <c r="AA104" i="6"/>
  <c r="X104" i="6"/>
  <c r="N104" i="2"/>
  <c r="AA104" i="2" s="1"/>
  <c r="N102" i="2"/>
  <c r="AA102" i="2" s="1"/>
  <c r="B101" i="2"/>
  <c r="AB101" i="2" s="1"/>
  <c r="N100" i="2"/>
  <c r="AA100" i="2" s="1"/>
  <c r="B99" i="2"/>
  <c r="Y99" i="2" s="1"/>
  <c r="H99" i="2"/>
  <c r="T99" i="2" s="1"/>
  <c r="N98" i="2"/>
  <c r="X98" i="2" s="1"/>
  <c r="B97" i="2"/>
  <c r="AB97" i="2" s="1"/>
  <c r="N96" i="2"/>
  <c r="X96" i="2" s="1"/>
  <c r="N94" i="2"/>
  <c r="AA94" i="2" s="1"/>
  <c r="H123" i="6"/>
  <c r="W123" i="6" s="1"/>
  <c r="H174" i="6"/>
  <c r="Z174" i="6" s="1"/>
  <c r="B187" i="6"/>
  <c r="V187" i="6" s="1"/>
  <c r="N198" i="6"/>
  <c r="U198" i="6" s="1"/>
  <c r="H169" i="6"/>
  <c r="T169" i="6" s="1"/>
  <c r="T102" i="6"/>
  <c r="H140" i="6"/>
  <c r="Z140" i="6" s="1"/>
  <c r="H166" i="6"/>
  <c r="Z166" i="6" s="1"/>
  <c r="Y89" i="6"/>
  <c r="T9" i="7"/>
  <c r="Z102" i="6"/>
  <c r="W95" i="6"/>
  <c r="B118" i="6"/>
  <c r="AB118" i="6" s="1"/>
  <c r="Y100" i="6"/>
  <c r="U72" i="6"/>
  <c r="B120" i="2"/>
  <c r="N106" i="2"/>
  <c r="N21" i="7"/>
  <c r="U21" i="7" s="1"/>
  <c r="N113" i="6"/>
  <c r="U113" i="6" s="1"/>
  <c r="Z95" i="6"/>
  <c r="N176" i="6"/>
  <c r="X176" i="6" s="1"/>
  <c r="U94" i="6"/>
  <c r="B116" i="6"/>
  <c r="Y116" i="6" s="1"/>
  <c r="AA94" i="6"/>
  <c r="H144" i="6"/>
  <c r="T144" i="6" s="1"/>
  <c r="Y87" i="6"/>
  <c r="U104" i="6"/>
  <c r="H131" i="6"/>
  <c r="W131" i="6" s="1"/>
  <c r="AB18" i="7"/>
  <c r="Y18" i="7"/>
  <c r="V100" i="6"/>
  <c r="H211" i="6"/>
  <c r="W211" i="6" s="1"/>
  <c r="B213" i="6"/>
  <c r="B222" i="6"/>
  <c r="B208" i="6"/>
  <c r="Y208" i="6" s="1"/>
  <c r="N210" i="6"/>
  <c r="X210" i="6" s="1"/>
  <c r="N116" i="2"/>
  <c r="H113" i="6"/>
  <c r="W113" i="6" s="1"/>
  <c r="Q27" i="3"/>
  <c r="U27" i="3"/>
  <c r="O115" i="2"/>
  <c r="P6" i="3"/>
  <c r="E118" i="2"/>
  <c r="B3" i="2"/>
  <c r="Y3" i="2" s="1"/>
  <c r="I105" i="2"/>
  <c r="Y44" i="3"/>
  <c r="C27" i="3"/>
  <c r="H27" i="3" s="1"/>
  <c r="I44" i="3"/>
  <c r="B216" i="6"/>
  <c r="N152" i="6"/>
  <c r="AA152" i="6" s="1"/>
  <c r="B145" i="6"/>
  <c r="AB145" i="6" s="1"/>
  <c r="B133" i="6"/>
  <c r="AB133" i="6" s="1"/>
  <c r="E196" i="6"/>
  <c r="J191" i="6"/>
  <c r="J187" i="6"/>
  <c r="C182" i="6"/>
  <c r="K181" i="6"/>
  <c r="E171" i="6"/>
  <c r="P157" i="6"/>
  <c r="O154" i="6"/>
  <c r="E154" i="6"/>
  <c r="D153" i="6"/>
  <c r="K135" i="6"/>
  <c r="J122" i="6"/>
  <c r="P120" i="6"/>
  <c r="K118" i="6"/>
  <c r="K115" i="6"/>
  <c r="S27" i="3"/>
  <c r="X27" i="3" s="1"/>
  <c r="AC27" i="3"/>
  <c r="U44" i="3"/>
  <c r="D196" i="6"/>
  <c r="E183" i="6"/>
  <c r="B183" i="6" s="1"/>
  <c r="Y183" i="6" s="1"/>
  <c r="K182" i="6"/>
  <c r="J181" i="6"/>
  <c r="E172" i="6"/>
  <c r="D171" i="6"/>
  <c r="Q161" i="6"/>
  <c r="O157" i="6"/>
  <c r="E157" i="6"/>
  <c r="D156" i="6"/>
  <c r="B156" i="6" s="1"/>
  <c r="D154" i="6"/>
  <c r="C153" i="6"/>
  <c r="K148" i="6"/>
  <c r="J135" i="6"/>
  <c r="J118" i="6"/>
  <c r="J115" i="6"/>
  <c r="C105" i="2"/>
  <c r="C118" i="2"/>
  <c r="B167" i="6"/>
  <c r="V167" i="6" s="1"/>
  <c r="H98" i="2"/>
  <c r="W98" i="2" s="1"/>
  <c r="H94" i="2"/>
  <c r="Z94" i="2" s="1"/>
  <c r="H92" i="2"/>
  <c r="T92" i="2" s="1"/>
  <c r="Q107" i="6"/>
  <c r="P114" i="6"/>
  <c r="N114" i="6" s="1"/>
  <c r="E27" i="3"/>
  <c r="AC44" i="3"/>
  <c r="K118" i="2"/>
  <c r="P115" i="2"/>
  <c r="Z82" i="6"/>
  <c r="T88" i="6"/>
  <c r="Z68" i="6"/>
  <c r="AA13" i="7"/>
  <c r="N108" i="2"/>
  <c r="B109" i="2"/>
  <c r="B113" i="2"/>
  <c r="B107" i="2"/>
  <c r="B114" i="2"/>
  <c r="H120" i="2"/>
  <c r="H106" i="2"/>
  <c r="B110" i="2"/>
  <c r="X25" i="6"/>
  <c r="Y53" i="6"/>
  <c r="AB53" i="6"/>
  <c r="H180" i="6"/>
  <c r="T180" i="6" s="1"/>
  <c r="H168" i="6"/>
  <c r="T168" i="6" s="1"/>
  <c r="B112" i="6"/>
  <c r="V112" i="6" s="1"/>
  <c r="B103" i="2"/>
  <c r="Y103" i="2" s="1"/>
  <c r="B95" i="2"/>
  <c r="Y95" i="2" s="1"/>
  <c r="T48" i="6"/>
  <c r="W48" i="6"/>
  <c r="U9" i="7"/>
  <c r="AA95" i="6"/>
  <c r="Y77" i="6"/>
  <c r="AA39" i="6"/>
  <c r="U57" i="6"/>
  <c r="B211" i="6"/>
  <c r="H22" i="7"/>
  <c r="T22" i="7" s="1"/>
  <c r="U169" i="6"/>
  <c r="AA169" i="6"/>
  <c r="B142" i="6"/>
  <c r="AB142" i="6" s="1"/>
  <c r="T16" i="7"/>
  <c r="Y5" i="7"/>
  <c r="V57" i="6"/>
  <c r="Z97" i="6"/>
  <c r="X57" i="6"/>
  <c r="W101" i="6"/>
  <c r="X184" i="6"/>
  <c r="Y160" i="6"/>
  <c r="N133" i="6"/>
  <c r="X129" i="6"/>
  <c r="AA129" i="6"/>
  <c r="B124" i="6"/>
  <c r="V124" i="6" s="1"/>
  <c r="B195" i="6"/>
  <c r="AB195" i="6" s="1"/>
  <c r="N126" i="6"/>
  <c r="AA126" i="6" s="1"/>
  <c r="AB5" i="7"/>
  <c r="Z101" i="6"/>
  <c r="U184" i="6"/>
  <c r="Z100" i="6"/>
  <c r="T100" i="6"/>
  <c r="Z16" i="7"/>
  <c r="AA106" i="6"/>
  <c r="Y94" i="6"/>
  <c r="B207" i="6"/>
  <c r="AB207" i="6" s="1"/>
  <c r="H100" i="2"/>
  <c r="N97" i="2"/>
  <c r="AA97" i="2" s="1"/>
  <c r="AA160" i="6"/>
  <c r="U160" i="6"/>
  <c r="L27" i="3"/>
  <c r="O105" i="2"/>
  <c r="S44" i="3"/>
  <c r="X44" i="3" s="1"/>
  <c r="Q115" i="2"/>
  <c r="J115" i="2"/>
  <c r="AA27" i="3"/>
  <c r="AF27" i="3" s="1"/>
  <c r="AB27" i="3"/>
  <c r="P105" i="2"/>
  <c r="AB44" i="3"/>
  <c r="L17" i="3"/>
  <c r="Q17" i="3"/>
  <c r="Q118" i="2"/>
  <c r="E115" i="2"/>
  <c r="AG27" i="3"/>
  <c r="E105" i="2"/>
  <c r="AA44" i="3"/>
  <c r="AF44" i="3" s="1"/>
  <c r="AG44" i="3"/>
  <c r="AB17" i="3"/>
  <c r="D118" i="2"/>
  <c r="D115" i="2"/>
  <c r="B111" i="6"/>
  <c r="Y111" i="6" s="1"/>
  <c r="H190" i="6"/>
  <c r="H150" i="6"/>
  <c r="T150" i="6" s="1"/>
  <c r="J105" i="2"/>
  <c r="E44" i="3"/>
  <c r="E17" i="3"/>
  <c r="Y17" i="3"/>
  <c r="J118" i="2"/>
  <c r="P118" i="2"/>
  <c r="C115" i="2"/>
  <c r="H119" i="2"/>
  <c r="D27" i="3"/>
  <c r="Q105" i="2"/>
  <c r="H101" i="2"/>
  <c r="T101" i="2" s="1"/>
  <c r="K27" i="3"/>
  <c r="P27" i="3" s="1"/>
  <c r="D105" i="2"/>
  <c r="T44" i="3"/>
  <c r="K115" i="2"/>
  <c r="B21" i="7"/>
  <c r="V21" i="7" s="1"/>
  <c r="H14" i="7"/>
  <c r="T14" i="7" s="1"/>
  <c r="B113" i="6"/>
  <c r="B137" i="6"/>
  <c r="Y137" i="6" s="1"/>
  <c r="H121" i="6"/>
  <c r="Z121" i="6" s="1"/>
  <c r="N7" i="7"/>
  <c r="H179" i="6"/>
  <c r="Z179" i="6" s="1"/>
  <c r="M27" i="3"/>
  <c r="Z53" i="6"/>
  <c r="T53" i="6"/>
  <c r="AA53" i="6"/>
  <c r="U53" i="6"/>
  <c r="X53" i="6"/>
  <c r="B131" i="6"/>
  <c r="X103" i="6"/>
  <c r="AA103" i="6"/>
  <c r="AB91" i="6"/>
  <c r="V91" i="6"/>
  <c r="AA5" i="7"/>
  <c r="X5" i="7"/>
  <c r="U5" i="7"/>
  <c r="Y91" i="6"/>
  <c r="U103" i="6"/>
  <c r="X77" i="6"/>
  <c r="AA77" i="6"/>
  <c r="H21" i="7"/>
  <c r="Z21" i="7" s="1"/>
  <c r="T5" i="7"/>
  <c r="U77" i="6"/>
  <c r="W105" i="6"/>
  <c r="T105" i="6"/>
  <c r="AA23" i="6"/>
  <c r="X23" i="6"/>
  <c r="AB12" i="7"/>
  <c r="Q23" i="7"/>
  <c r="Z5" i="7"/>
  <c r="U18" i="7"/>
  <c r="Y98" i="6"/>
  <c r="AB98" i="6"/>
  <c r="N112" i="2"/>
  <c r="N113" i="2"/>
  <c r="N116" i="6"/>
  <c r="U116" i="6" s="1"/>
  <c r="N117" i="6"/>
  <c r="AA117" i="6" s="1"/>
  <c r="X101" i="6"/>
  <c r="U101" i="6"/>
  <c r="V12" i="7"/>
  <c r="V98" i="6"/>
  <c r="T103" i="6"/>
  <c r="AA186" i="6"/>
  <c r="B220" i="6"/>
  <c r="Z8" i="7"/>
  <c r="W8" i="7"/>
  <c r="T92" i="6"/>
  <c r="Z92" i="6"/>
  <c r="AA18" i="7"/>
  <c r="X86" i="6"/>
  <c r="AA86" i="6"/>
  <c r="T30" i="6"/>
  <c r="Z30" i="6"/>
  <c r="W30" i="6"/>
  <c r="X5" i="2"/>
  <c r="N166" i="6"/>
  <c r="H189" i="6"/>
  <c r="H137" i="6"/>
  <c r="N140" i="6"/>
  <c r="AA140" i="6" s="1"/>
  <c r="B152" i="6"/>
  <c r="V152" i="6" s="1"/>
  <c r="B123" i="6"/>
  <c r="Z156" i="6"/>
  <c r="T156" i="6"/>
  <c r="B150" i="6"/>
  <c r="Y150" i="6" s="1"/>
  <c r="B119" i="2"/>
  <c r="X36" i="3"/>
  <c r="Y41" i="3"/>
  <c r="H108" i="2"/>
  <c r="H117" i="2"/>
  <c r="H113" i="2"/>
  <c r="H107" i="2"/>
  <c r="H107" i="6"/>
  <c r="W107" i="6" s="1"/>
  <c r="B10" i="7"/>
  <c r="V10" i="7" s="1"/>
  <c r="N22" i="7"/>
  <c r="U22" i="7" s="1"/>
  <c r="B194" i="6"/>
  <c r="H138" i="6"/>
  <c r="N155" i="6"/>
  <c r="X155" i="6" s="1"/>
  <c r="B164" i="6"/>
  <c r="B143" i="6"/>
  <c r="N121" i="6"/>
  <c r="U121" i="6" s="1"/>
  <c r="B162" i="6"/>
  <c r="AB162" i="6" s="1"/>
  <c r="H152" i="6"/>
  <c r="Z152" i="6" s="1"/>
  <c r="N137" i="6"/>
  <c r="X137" i="6" s="1"/>
  <c r="N141" i="6"/>
  <c r="U141" i="6" s="1"/>
  <c r="H125" i="6"/>
  <c r="B147" i="6"/>
  <c r="AB147" i="6" s="1"/>
  <c r="N124" i="6"/>
  <c r="B107" i="6"/>
  <c r="V107" i="6" s="1"/>
  <c r="H133" i="6"/>
  <c r="T133" i="6" s="1"/>
  <c r="H117" i="6"/>
  <c r="H151" i="6"/>
  <c r="B22" i="7"/>
  <c r="V22" i="7" s="1"/>
  <c r="B134" i="6"/>
  <c r="V134" i="6" s="1"/>
  <c r="B165" i="6"/>
  <c r="B126" i="6"/>
  <c r="N119" i="2"/>
  <c r="H208" i="6"/>
  <c r="T208" i="6" s="1"/>
  <c r="N211" i="6"/>
  <c r="X211" i="6" s="1"/>
  <c r="N111" i="6"/>
  <c r="X111" i="6" s="1"/>
  <c r="C23" i="7"/>
  <c r="V101" i="6"/>
  <c r="AB101" i="6"/>
  <c r="Z74" i="6"/>
  <c r="V86" i="6"/>
  <c r="AB86" i="6"/>
  <c r="Y16" i="7"/>
  <c r="AB16" i="7"/>
  <c r="T70" i="6"/>
  <c r="W70" i="6"/>
  <c r="Z70" i="6"/>
  <c r="T94" i="6"/>
  <c r="W94" i="6"/>
  <c r="Z94" i="6"/>
  <c r="AA47" i="6"/>
  <c r="U47" i="6"/>
  <c r="AA78" i="6"/>
  <c r="X78" i="6"/>
  <c r="U78" i="6"/>
  <c r="U196" i="6"/>
  <c r="X196" i="6"/>
  <c r="AA196" i="6"/>
  <c r="AA85" i="6"/>
  <c r="X85" i="6"/>
  <c r="X132" i="6"/>
  <c r="AA132" i="6"/>
  <c r="V21" i="2"/>
  <c r="X9" i="7"/>
  <c r="T128" i="6"/>
  <c r="W128" i="6"/>
  <c r="V48" i="6"/>
  <c r="AB48" i="6"/>
  <c r="B149" i="6"/>
  <c r="V149" i="6" s="1"/>
  <c r="H7" i="7"/>
  <c r="V13" i="7"/>
  <c r="Y13" i="7"/>
  <c r="Y8" i="7"/>
  <c r="AB17" i="7"/>
  <c r="V17" i="7"/>
  <c r="AA15" i="7"/>
  <c r="X15" i="7"/>
  <c r="J23" i="7"/>
  <c r="Y7" i="2"/>
  <c r="Z128" i="6"/>
  <c r="Z106" i="6"/>
  <c r="W106" i="6"/>
  <c r="U45" i="6"/>
  <c r="AA45" i="6"/>
  <c r="T46" i="6"/>
  <c r="Z46" i="6"/>
  <c r="B180" i="6"/>
  <c r="B115" i="6"/>
  <c r="N109" i="2"/>
  <c r="AB92" i="6"/>
  <c r="Y92" i="6"/>
  <c r="N118" i="6"/>
  <c r="B112" i="2"/>
  <c r="N114" i="2"/>
  <c r="W104" i="6"/>
  <c r="T104" i="6"/>
  <c r="H192" i="6"/>
  <c r="H104" i="2"/>
  <c r="H136" i="6"/>
  <c r="H120" i="6"/>
  <c r="Z120" i="6" s="1"/>
  <c r="K23" i="7"/>
  <c r="N111" i="2"/>
  <c r="B116" i="2"/>
  <c r="T51" i="6"/>
  <c r="Z51" i="6"/>
  <c r="N108" i="6"/>
  <c r="U108" i="6" s="1"/>
  <c r="Z11" i="7"/>
  <c r="W11" i="7"/>
  <c r="B185" i="6"/>
  <c r="H110" i="2"/>
  <c r="P35" i="3"/>
  <c r="P12" i="3"/>
  <c r="I27" i="3"/>
  <c r="Y27" i="3"/>
  <c r="AG17" i="3"/>
  <c r="N20" i="7"/>
  <c r="H112" i="2"/>
  <c r="B117" i="2"/>
  <c r="H114" i="2"/>
  <c r="H75" i="2"/>
  <c r="N74" i="2"/>
  <c r="Q41" i="3"/>
  <c r="N117" i="2"/>
  <c r="T10" i="7"/>
  <c r="Z10" i="7"/>
  <c r="AB11" i="7"/>
  <c r="V11" i="7"/>
  <c r="AA8" i="7"/>
  <c r="U8" i="7"/>
  <c r="AA17" i="7"/>
  <c r="X17" i="7"/>
  <c r="U17" i="7"/>
  <c r="W13" i="7"/>
  <c r="Z13" i="7"/>
  <c r="T16" i="2"/>
  <c r="W16" i="2"/>
  <c r="Z16" i="2"/>
  <c r="B114" i="6"/>
  <c r="B108" i="2"/>
  <c r="N14" i="7"/>
  <c r="W10" i="7"/>
  <c r="T12" i="7"/>
  <c r="W12" i="7"/>
  <c r="D23" i="7"/>
  <c r="B15" i="7"/>
  <c r="H116" i="2"/>
  <c r="W6" i="7"/>
  <c r="Z6" i="7"/>
  <c r="AB4" i="2"/>
  <c r="V4" i="2"/>
  <c r="Y19" i="7"/>
  <c r="AB19" i="7"/>
  <c r="T17" i="7"/>
  <c r="W17" i="7"/>
  <c r="B111" i="2"/>
  <c r="H109" i="2"/>
  <c r="P23" i="7"/>
  <c r="Y4" i="2"/>
  <c r="B132" i="6"/>
  <c r="V132" i="6" s="1"/>
  <c r="Z5" i="6"/>
  <c r="T5" i="6"/>
  <c r="W202" i="6"/>
  <c r="T202" i="6"/>
  <c r="AA87" i="6"/>
  <c r="X87" i="6"/>
  <c r="W89" i="6"/>
  <c r="Z89" i="6"/>
  <c r="U23" i="6"/>
  <c r="V58" i="6"/>
  <c r="Y58" i="6"/>
  <c r="X9" i="6"/>
  <c r="AA9" i="6"/>
  <c r="Z62" i="6"/>
  <c r="W62" i="6"/>
  <c r="X186" i="6"/>
  <c r="V28" i="6"/>
  <c r="AB28" i="6"/>
  <c r="H198" i="6"/>
  <c r="H185" i="6"/>
  <c r="B125" i="6"/>
  <c r="N115" i="6"/>
  <c r="N188" i="6"/>
  <c r="E23" i="7"/>
  <c r="B146" i="6"/>
  <c r="H194" i="6"/>
  <c r="AA60" i="6" l="1"/>
  <c r="X60" i="6"/>
  <c r="X27" i="2"/>
  <c r="N70" i="6"/>
  <c r="N31" i="6"/>
  <c r="AA31" i="6" s="1"/>
  <c r="U5" i="6"/>
  <c r="B23" i="6"/>
  <c r="V23" i="6" s="1"/>
  <c r="U27" i="6"/>
  <c r="X27" i="6"/>
  <c r="AA27" i="6"/>
  <c r="AA61" i="6"/>
  <c r="X5" i="6"/>
  <c r="U49" i="6"/>
  <c r="N75" i="6"/>
  <c r="U75" i="6" s="1"/>
  <c r="B29" i="6"/>
  <c r="AB29" i="6" s="1"/>
  <c r="V5" i="2"/>
  <c r="H36" i="6"/>
  <c r="W36" i="6" s="1"/>
  <c r="AB11" i="2"/>
  <c r="Y11" i="2"/>
  <c r="N84" i="6"/>
  <c r="AA84" i="6" s="1"/>
  <c r="B60" i="6"/>
  <c r="AB60" i="6" s="1"/>
  <c r="T21" i="2"/>
  <c r="H91" i="6"/>
  <c r="T91" i="6" s="1"/>
  <c r="N76" i="6"/>
  <c r="U76" i="6" s="1"/>
  <c r="H47" i="6"/>
  <c r="T47" i="6" s="1"/>
  <c r="H73" i="6"/>
  <c r="T73" i="6" s="1"/>
  <c r="B52" i="6"/>
  <c r="Y52" i="6" s="1"/>
  <c r="N51" i="6"/>
  <c r="X51" i="6" s="1"/>
  <c r="N74" i="6"/>
  <c r="X74" i="6" s="1"/>
  <c r="T21" i="6"/>
  <c r="B69" i="6"/>
  <c r="AB69" i="6" s="1"/>
  <c r="B70" i="6"/>
  <c r="Y70" i="6" s="1"/>
  <c r="H81" i="6"/>
  <c r="T81" i="6" s="1"/>
  <c r="H63" i="6"/>
  <c r="T63" i="6" s="1"/>
  <c r="N88" i="6"/>
  <c r="AA88" i="6" s="1"/>
  <c r="B61" i="6"/>
  <c r="V61" i="6" s="1"/>
  <c r="N29" i="6"/>
  <c r="AA29" i="6" s="1"/>
  <c r="N69" i="6"/>
  <c r="X69" i="6" s="1"/>
  <c r="N21" i="6"/>
  <c r="W74" i="6"/>
  <c r="B93" i="6"/>
  <c r="AB93" i="6" s="1"/>
  <c r="Y90" i="6"/>
  <c r="AB90" i="6"/>
  <c r="V90" i="6"/>
  <c r="H96" i="6"/>
  <c r="T96" i="6" s="1"/>
  <c r="Y80" i="6"/>
  <c r="T87" i="6"/>
  <c r="B21" i="6"/>
  <c r="V21" i="6" s="1"/>
  <c r="B66" i="6"/>
  <c r="AB66" i="6" s="1"/>
  <c r="H85" i="6"/>
  <c r="T85" i="6" s="1"/>
  <c r="N65" i="6"/>
  <c r="AA65" i="6" s="1"/>
  <c r="H55" i="6"/>
  <c r="W55" i="6" s="1"/>
  <c r="Y21" i="2"/>
  <c r="B59" i="6"/>
  <c r="Y59" i="6" s="1"/>
  <c r="AB5" i="2"/>
  <c r="Y95" i="6"/>
  <c r="H23" i="6"/>
  <c r="W23" i="6" s="1"/>
  <c r="N59" i="6"/>
  <c r="B82" i="6"/>
  <c r="AB82" i="6" s="1"/>
  <c r="B65" i="6"/>
  <c r="AB65" i="6" s="1"/>
  <c r="N82" i="6"/>
  <c r="U82" i="6" s="1"/>
  <c r="B36" i="6"/>
  <c r="Y36" i="6" s="1"/>
  <c r="B88" i="6"/>
  <c r="V88" i="6" s="1"/>
  <c r="B73" i="6"/>
  <c r="AB73" i="6" s="1"/>
  <c r="B76" i="6"/>
  <c r="V76" i="6" s="1"/>
  <c r="B84" i="6"/>
  <c r="V84" i="6" s="1"/>
  <c r="AA27" i="2"/>
  <c r="B67" i="6"/>
  <c r="V67" i="6" s="1"/>
  <c r="B99" i="6"/>
  <c r="AB99" i="6" s="1"/>
  <c r="B68" i="6"/>
  <c r="Y68" i="6" s="1"/>
  <c r="B75" i="6"/>
  <c r="U7" i="2"/>
  <c r="B63" i="6"/>
  <c r="AB63" i="6" s="1"/>
  <c r="B49" i="6"/>
  <c r="V49" i="6" s="1"/>
  <c r="N42" i="6"/>
  <c r="X42" i="6" s="1"/>
  <c r="AB15" i="2"/>
  <c r="U10" i="2"/>
  <c r="Y10" i="2"/>
  <c r="Y15" i="2"/>
  <c r="AA70" i="6"/>
  <c r="H83" i="6"/>
  <c r="T83" i="6" s="1"/>
  <c r="N68" i="6"/>
  <c r="U68" i="6" s="1"/>
  <c r="N93" i="6"/>
  <c r="U91" i="6"/>
  <c r="B72" i="6"/>
  <c r="Y72" i="6" s="1"/>
  <c r="H66" i="6"/>
  <c r="Z66" i="6" s="1"/>
  <c r="AB10" i="2"/>
  <c r="B81" i="6"/>
  <c r="Y81" i="6" s="1"/>
  <c r="N99" i="6"/>
  <c r="AA99" i="6" s="1"/>
  <c r="H90" i="6"/>
  <c r="T90" i="6" s="1"/>
  <c r="T72" i="6"/>
  <c r="Z72" i="6"/>
  <c r="W72" i="6"/>
  <c r="W21" i="2"/>
  <c r="AB80" i="6"/>
  <c r="AA7" i="2"/>
  <c r="X11" i="2"/>
  <c r="B54" i="6"/>
  <c r="AB54" i="6" s="1"/>
  <c r="H52" i="6"/>
  <c r="W52" i="6" s="1"/>
  <c r="W50" i="6"/>
  <c r="X197" i="6"/>
  <c r="AA11" i="2"/>
  <c r="N55" i="6"/>
  <c r="U55" i="6" s="1"/>
  <c r="H56" i="6"/>
  <c r="Z56" i="6" s="1"/>
  <c r="B42" i="6"/>
  <c r="V42" i="6" s="1"/>
  <c r="Z50" i="6"/>
  <c r="U89" i="6"/>
  <c r="N12" i="6"/>
  <c r="U12" i="6" s="1"/>
  <c r="AA92" i="6"/>
  <c r="AA197" i="6"/>
  <c r="X6" i="2"/>
  <c r="X89" i="6"/>
  <c r="X10" i="2"/>
  <c r="X12" i="2"/>
  <c r="N67" i="6"/>
  <c r="U67" i="6" s="1"/>
  <c r="B44" i="6"/>
  <c r="V44" i="6" s="1"/>
  <c r="N63" i="6"/>
  <c r="X63" i="6" s="1"/>
  <c r="N71" i="6"/>
  <c r="AA71" i="6" s="1"/>
  <c r="T9" i="2"/>
  <c r="U92" i="6"/>
  <c r="B64" i="6"/>
  <c r="Y64" i="6" s="1"/>
  <c r="N44" i="6"/>
  <c r="Z61" i="6"/>
  <c r="AA12" i="2"/>
  <c r="H59" i="6"/>
  <c r="T59" i="6" s="1"/>
  <c r="AA90" i="6"/>
  <c r="T58" i="6"/>
  <c r="V12" i="2"/>
  <c r="X90" i="6"/>
  <c r="U61" i="6"/>
  <c r="N202" i="6"/>
  <c r="X202" i="6" s="1"/>
  <c r="X105" i="6"/>
  <c r="AA13" i="2"/>
  <c r="AA105" i="6"/>
  <c r="B27" i="6"/>
  <c r="Y27" i="6" s="1"/>
  <c r="U16" i="2"/>
  <c r="T10" i="2"/>
  <c r="W9" i="2"/>
  <c r="H54" i="6"/>
  <c r="Z54" i="6" s="1"/>
  <c r="Y6" i="2"/>
  <c r="W10" i="2"/>
  <c r="X98" i="6"/>
  <c r="Y26" i="2"/>
  <c r="Y79" i="6"/>
  <c r="N64" i="6"/>
  <c r="U64" i="6" s="1"/>
  <c r="U80" i="6"/>
  <c r="H12" i="6"/>
  <c r="T12" i="6" s="1"/>
  <c r="B129" i="6"/>
  <c r="AB50" i="6"/>
  <c r="H37" i="6"/>
  <c r="T37" i="6" s="1"/>
  <c r="Y85" i="6"/>
  <c r="X62" i="6"/>
  <c r="Z38" i="2"/>
  <c r="T38" i="2"/>
  <c r="Y50" i="6"/>
  <c r="Y62" i="6"/>
  <c r="AB62" i="6"/>
  <c r="W12" i="2"/>
  <c r="H31" i="6"/>
  <c r="W31" i="6" s="1"/>
  <c r="W15" i="2"/>
  <c r="X4" i="2"/>
  <c r="AB23" i="6"/>
  <c r="W87" i="6"/>
  <c r="V79" i="6"/>
  <c r="U79" i="6"/>
  <c r="W58" i="6"/>
  <c r="X170" i="6"/>
  <c r="Z45" i="6"/>
  <c r="W71" i="6"/>
  <c r="W69" i="6"/>
  <c r="T15" i="2"/>
  <c r="X52" i="6"/>
  <c r="Z93" i="6"/>
  <c r="U52" i="6"/>
  <c r="AA98" i="6"/>
  <c r="W79" i="6"/>
  <c r="AA62" i="6"/>
  <c r="T79" i="6"/>
  <c r="X16" i="2"/>
  <c r="AA8" i="2"/>
  <c r="Z77" i="6"/>
  <c r="Z71" i="6"/>
  <c r="AB5" i="6"/>
  <c r="W45" i="6"/>
  <c r="V5" i="6"/>
  <c r="T77" i="6"/>
  <c r="AB14" i="2"/>
  <c r="B175" i="6"/>
  <c r="AB175" i="6" s="1"/>
  <c r="X19" i="7"/>
  <c r="H67" i="6"/>
  <c r="Z67" i="6" s="1"/>
  <c r="Y103" i="6"/>
  <c r="AB26" i="2"/>
  <c r="AB103" i="6"/>
  <c r="W6" i="2"/>
  <c r="AA79" i="6"/>
  <c r="V14" i="2"/>
  <c r="V51" i="6"/>
  <c r="V104" i="6"/>
  <c r="AB51" i="6"/>
  <c r="V85" i="6"/>
  <c r="X20" i="2"/>
  <c r="AA20" i="2"/>
  <c r="Y74" i="6"/>
  <c r="AB74" i="6"/>
  <c r="AB12" i="2"/>
  <c r="Z21" i="6"/>
  <c r="U8" i="2"/>
  <c r="AB6" i="2"/>
  <c r="T39" i="6"/>
  <c r="B71" i="6"/>
  <c r="AB71" i="6" s="1"/>
  <c r="X80" i="6"/>
  <c r="U170" i="6"/>
  <c r="T69" i="6"/>
  <c r="AA24" i="2"/>
  <c r="U24" i="2"/>
  <c r="AB104" i="6"/>
  <c r="B13" i="6"/>
  <c r="V13" i="6" s="1"/>
  <c r="U97" i="6"/>
  <c r="AA19" i="2"/>
  <c r="Y16" i="2"/>
  <c r="X19" i="2"/>
  <c r="U18" i="2"/>
  <c r="T11" i="2"/>
  <c r="W11" i="2"/>
  <c r="B186" i="6"/>
  <c r="N14" i="6"/>
  <c r="AA14" i="6" s="1"/>
  <c r="AA18" i="2"/>
  <c r="AA17" i="6"/>
  <c r="U17" i="6"/>
  <c r="X17" i="6"/>
  <c r="Z99" i="6"/>
  <c r="T99" i="6"/>
  <c r="W99" i="6"/>
  <c r="H32" i="6"/>
  <c r="Z32" i="6" s="1"/>
  <c r="B55" i="6"/>
  <c r="AB55" i="6" s="1"/>
  <c r="B56" i="6"/>
  <c r="Z6" i="2"/>
  <c r="AB24" i="2"/>
  <c r="U4" i="2"/>
  <c r="V24" i="2"/>
  <c r="Z12" i="2"/>
  <c r="B46" i="6"/>
  <c r="V46" i="6" s="1"/>
  <c r="AA97" i="6"/>
  <c r="U13" i="2"/>
  <c r="W39" i="6"/>
  <c r="AA100" i="6"/>
  <c r="AB95" i="6"/>
  <c r="T75" i="6"/>
  <c r="X100" i="6"/>
  <c r="AA91" i="6"/>
  <c r="N175" i="6"/>
  <c r="X175" i="6" s="1"/>
  <c r="N81" i="6"/>
  <c r="X81" i="6" s="1"/>
  <c r="AA96" i="6"/>
  <c r="X96" i="6"/>
  <c r="U96" i="6"/>
  <c r="U6" i="2"/>
  <c r="N43" i="6"/>
  <c r="AA43" i="6" s="1"/>
  <c r="Z29" i="2"/>
  <c r="Z75" i="6"/>
  <c r="V45" i="6"/>
  <c r="AB45" i="6"/>
  <c r="H76" i="6"/>
  <c r="Z76" i="6" s="1"/>
  <c r="H84" i="6"/>
  <c r="T84" i="6" s="1"/>
  <c r="Z33" i="2"/>
  <c r="AA83" i="6"/>
  <c r="X83" i="6"/>
  <c r="U83" i="6"/>
  <c r="B17" i="6"/>
  <c r="AB17" i="6" s="1"/>
  <c r="H13" i="6"/>
  <c r="W13" i="6" s="1"/>
  <c r="T93" i="6"/>
  <c r="Z7" i="2"/>
  <c r="V105" i="6"/>
  <c r="U19" i="7"/>
  <c r="N73" i="6"/>
  <c r="X73" i="6" s="1"/>
  <c r="V16" i="2"/>
  <c r="T61" i="6"/>
  <c r="U58" i="6"/>
  <c r="X12" i="7"/>
  <c r="X58" i="6"/>
  <c r="N168" i="6"/>
  <c r="AA168" i="6" s="1"/>
  <c r="Y105" i="6"/>
  <c r="U12" i="7"/>
  <c r="T29" i="2"/>
  <c r="H40" i="6"/>
  <c r="T40" i="6" s="1"/>
  <c r="H186" i="6"/>
  <c r="T186" i="6" s="1"/>
  <c r="N56" i="6"/>
  <c r="AA56" i="6" s="1"/>
  <c r="W33" i="2"/>
  <c r="AB96" i="6"/>
  <c r="Y96" i="6"/>
  <c r="V96" i="6"/>
  <c r="B12" i="6"/>
  <c r="Y12" i="6" s="1"/>
  <c r="H24" i="6"/>
  <c r="W24" i="6" s="1"/>
  <c r="B43" i="6"/>
  <c r="Y43" i="6" s="1"/>
  <c r="B206" i="6"/>
  <c r="Y206" i="6" s="1"/>
  <c r="H64" i="6"/>
  <c r="W64" i="6" s="1"/>
  <c r="N66" i="6"/>
  <c r="AA66" i="6" s="1"/>
  <c r="B33" i="6"/>
  <c r="Y33" i="6" s="1"/>
  <c r="N46" i="6"/>
  <c r="B24" i="6"/>
  <c r="Y24" i="6" s="1"/>
  <c r="H18" i="6"/>
  <c r="N201" i="6"/>
  <c r="AA201" i="6" s="1"/>
  <c r="H129" i="6"/>
  <c r="T129" i="6" s="1"/>
  <c r="B14" i="6"/>
  <c r="AB14" i="6" s="1"/>
  <c r="AB20" i="6"/>
  <c r="V20" i="6"/>
  <c r="AA32" i="2"/>
  <c r="X14" i="2"/>
  <c r="AA14" i="2"/>
  <c r="T42" i="6"/>
  <c r="Z42" i="6"/>
  <c r="W42" i="6"/>
  <c r="AB35" i="6"/>
  <c r="V35" i="6"/>
  <c r="Y35" i="6"/>
  <c r="N6" i="6"/>
  <c r="U34" i="2"/>
  <c r="H33" i="6"/>
  <c r="W33" i="6" s="1"/>
  <c r="Y7" i="6"/>
  <c r="AB7" i="6"/>
  <c r="V7" i="6"/>
  <c r="W7" i="2"/>
  <c r="N16" i="6"/>
  <c r="U16" i="6" s="1"/>
  <c r="X32" i="2"/>
  <c r="U31" i="6"/>
  <c r="N26" i="6"/>
  <c r="X26" i="6" s="1"/>
  <c r="W32" i="2"/>
  <c r="W30" i="2"/>
  <c r="B18" i="6"/>
  <c r="V18" i="6" s="1"/>
  <c r="X29" i="2"/>
  <c r="N18" i="6"/>
  <c r="AA18" i="6" s="1"/>
  <c r="Z30" i="2"/>
  <c r="H11" i="6"/>
  <c r="W11" i="6" s="1"/>
  <c r="X34" i="2"/>
  <c r="B25" i="6"/>
  <c r="Y25" i="6" s="1"/>
  <c r="N37" i="6"/>
  <c r="U37" i="6" s="1"/>
  <c r="N33" i="6"/>
  <c r="X33" i="6" s="1"/>
  <c r="B6" i="6"/>
  <c r="Y6" i="6" s="1"/>
  <c r="B34" i="6"/>
  <c r="Y34" i="6" s="1"/>
  <c r="AA62" i="2"/>
  <c r="Y42" i="2"/>
  <c r="N34" i="6"/>
  <c r="Y47" i="2"/>
  <c r="V47" i="2"/>
  <c r="N19" i="6"/>
  <c r="AA19" i="6" s="1"/>
  <c r="B26" i="6"/>
  <c r="Y26" i="6" s="1"/>
  <c r="B40" i="6"/>
  <c r="B10" i="6"/>
  <c r="Y10" i="6" s="1"/>
  <c r="B37" i="6"/>
  <c r="B47" i="6"/>
  <c r="Y47" i="6" s="1"/>
  <c r="B32" i="6"/>
  <c r="H43" i="6"/>
  <c r="Z43" i="6" s="1"/>
  <c r="T35" i="2"/>
  <c r="U58" i="2"/>
  <c r="H44" i="6"/>
  <c r="Z44" i="6" s="1"/>
  <c r="H9" i="6"/>
  <c r="Z9" i="6" s="1"/>
  <c r="B19" i="6"/>
  <c r="V19" i="6" s="1"/>
  <c r="V42" i="2"/>
  <c r="H22" i="6"/>
  <c r="Z22" i="6" s="1"/>
  <c r="W37" i="2"/>
  <c r="Z47" i="2"/>
  <c r="W35" i="2"/>
  <c r="V27" i="2"/>
  <c r="H26" i="6"/>
  <c r="Z26" i="6" s="1"/>
  <c r="Y9" i="6"/>
  <c r="H19" i="6"/>
  <c r="T19" i="6" s="1"/>
  <c r="H201" i="6"/>
  <c r="Z201" i="6" s="1"/>
  <c r="AA36" i="2"/>
  <c r="X36" i="2"/>
  <c r="U65" i="2"/>
  <c r="N11" i="6"/>
  <c r="X11" i="6" s="1"/>
  <c r="V31" i="2"/>
  <c r="Z26" i="2"/>
  <c r="AB30" i="2"/>
  <c r="U62" i="2"/>
  <c r="T49" i="2"/>
  <c r="X28" i="2"/>
  <c r="B184" i="6"/>
  <c r="T32" i="2"/>
  <c r="W26" i="2"/>
  <c r="Y18" i="2"/>
  <c r="U9" i="2"/>
  <c r="H8" i="6"/>
  <c r="Z8" i="6" s="1"/>
  <c r="Y35" i="2"/>
  <c r="V30" i="2"/>
  <c r="V35" i="2"/>
  <c r="H6" i="6"/>
  <c r="T6" i="6" s="1"/>
  <c r="U38" i="2"/>
  <c r="Y23" i="2"/>
  <c r="Y31" i="2"/>
  <c r="U138" i="6"/>
  <c r="U29" i="2"/>
  <c r="AA65" i="2"/>
  <c r="W85" i="2"/>
  <c r="V87" i="2"/>
  <c r="T34" i="2"/>
  <c r="V17" i="2"/>
  <c r="AA10" i="6"/>
  <c r="X10" i="6"/>
  <c r="U10" i="6"/>
  <c r="U31" i="2"/>
  <c r="H10" i="6"/>
  <c r="Z10" i="6" s="1"/>
  <c r="Y27" i="2"/>
  <c r="T62" i="2"/>
  <c r="X53" i="2"/>
  <c r="AB17" i="2"/>
  <c r="N145" i="6"/>
  <c r="X145" i="6" s="1"/>
  <c r="V23" i="2"/>
  <c r="T45" i="2"/>
  <c r="X54" i="2"/>
  <c r="H14" i="6"/>
  <c r="W14" i="6" s="1"/>
  <c r="W13" i="2"/>
  <c r="B11" i="6"/>
  <c r="AB11" i="6" s="1"/>
  <c r="Y37" i="2"/>
  <c r="Z111" i="6"/>
  <c r="AA86" i="2"/>
  <c r="V9" i="6"/>
  <c r="T24" i="2"/>
  <c r="AB37" i="2"/>
  <c r="X9" i="2"/>
  <c r="H187" i="6"/>
  <c r="Z187" i="6" s="1"/>
  <c r="H184" i="6"/>
  <c r="T184" i="6" s="1"/>
  <c r="N203" i="6"/>
  <c r="X203" i="6" s="1"/>
  <c r="B22" i="6"/>
  <c r="U21" i="2"/>
  <c r="T111" i="6"/>
  <c r="W24" i="2"/>
  <c r="T23" i="2"/>
  <c r="Y39" i="2"/>
  <c r="N8" i="6"/>
  <c r="X8" i="6" s="1"/>
  <c r="H15" i="6"/>
  <c r="W15" i="6" s="1"/>
  <c r="Y60" i="2"/>
  <c r="AB169" i="6"/>
  <c r="W45" i="2"/>
  <c r="AA53" i="2"/>
  <c r="N24" i="6"/>
  <c r="AA24" i="6" s="1"/>
  <c r="N22" i="6"/>
  <c r="U22" i="6" s="1"/>
  <c r="AB60" i="2"/>
  <c r="N205" i="6"/>
  <c r="U205" i="6" s="1"/>
  <c r="N13" i="6"/>
  <c r="W66" i="2"/>
  <c r="U23" i="2"/>
  <c r="W23" i="2"/>
  <c r="X58" i="2"/>
  <c r="H27" i="6"/>
  <c r="T27" i="6" s="1"/>
  <c r="AA42" i="2"/>
  <c r="T3" i="2"/>
  <c r="W47" i="2"/>
  <c r="H34" i="6"/>
  <c r="T34" i="6" s="1"/>
  <c r="Z3" i="2"/>
  <c r="Z49" i="2"/>
  <c r="N32" i="6"/>
  <c r="AA39" i="2"/>
  <c r="X3" i="2"/>
  <c r="U28" i="2"/>
  <c r="Z62" i="2"/>
  <c r="B205" i="6"/>
  <c r="Z199" i="6"/>
  <c r="B31" i="6"/>
  <c r="Y31" i="6" s="1"/>
  <c r="V59" i="2"/>
  <c r="X42" i="2"/>
  <c r="V18" i="2"/>
  <c r="U79" i="2"/>
  <c r="Z42" i="2"/>
  <c r="V39" i="2"/>
  <c r="B15" i="6"/>
  <c r="AB15" i="6" s="1"/>
  <c r="B16" i="6"/>
  <c r="V16" i="6" s="1"/>
  <c r="H35" i="6"/>
  <c r="Z35" i="6" s="1"/>
  <c r="W206" i="6"/>
  <c r="T206" i="6"/>
  <c r="Z206" i="6"/>
  <c r="V38" i="6"/>
  <c r="Y38" i="6"/>
  <c r="AB38" i="6"/>
  <c r="U50" i="2"/>
  <c r="Z34" i="2"/>
  <c r="AB67" i="2"/>
  <c r="H205" i="6"/>
  <c r="Z205" i="6" s="1"/>
  <c r="Y67" i="2"/>
  <c r="H196" i="6"/>
  <c r="Z196" i="6" s="1"/>
  <c r="Z40" i="2"/>
  <c r="X38" i="2"/>
  <c r="N40" i="6"/>
  <c r="AA50" i="2"/>
  <c r="W43" i="2"/>
  <c r="T16" i="6"/>
  <c r="Z16" i="6"/>
  <c r="W16" i="6"/>
  <c r="Z4" i="2"/>
  <c r="T85" i="2"/>
  <c r="B202" i="6"/>
  <c r="Y8" i="6"/>
  <c r="V8" i="6"/>
  <c r="AB8" i="6"/>
  <c r="N15" i="6"/>
  <c r="W41" i="2"/>
  <c r="U54" i="2"/>
  <c r="B182" i="6"/>
  <c r="V182" i="6" s="1"/>
  <c r="AA92" i="2"/>
  <c r="Z19" i="2"/>
  <c r="AA138" i="6"/>
  <c r="V190" i="6"/>
  <c r="AB190" i="6"/>
  <c r="AA88" i="2"/>
  <c r="W19" i="2"/>
  <c r="Z66" i="2"/>
  <c r="U110" i="6"/>
  <c r="Z188" i="6"/>
  <c r="T4" i="2"/>
  <c r="AA23" i="2"/>
  <c r="Z37" i="2"/>
  <c r="N179" i="6"/>
  <c r="U179" i="6" s="1"/>
  <c r="Z41" i="2"/>
  <c r="AB166" i="6"/>
  <c r="W143" i="6"/>
  <c r="X167" i="6"/>
  <c r="U22" i="2"/>
  <c r="Y85" i="2"/>
  <c r="X79" i="2"/>
  <c r="W55" i="2"/>
  <c r="B193" i="6"/>
  <c r="AB193" i="6" s="1"/>
  <c r="Y158" i="6"/>
  <c r="T73" i="2"/>
  <c r="AA31" i="2"/>
  <c r="T55" i="2"/>
  <c r="V28" i="2"/>
  <c r="N127" i="6"/>
  <c r="U127" i="6" s="1"/>
  <c r="AB49" i="2"/>
  <c r="Y166" i="6"/>
  <c r="AA3" i="2"/>
  <c r="U167" i="6"/>
  <c r="H139" i="6"/>
  <c r="W139" i="6" s="1"/>
  <c r="AB85" i="2"/>
  <c r="B201" i="6"/>
  <c r="AB201" i="6" s="1"/>
  <c r="T178" i="6"/>
  <c r="U45" i="2"/>
  <c r="Y49" i="2"/>
  <c r="Z46" i="2"/>
  <c r="AA40" i="2"/>
  <c r="AA60" i="2"/>
  <c r="U39" i="2"/>
  <c r="T40" i="2"/>
  <c r="U60" i="2"/>
  <c r="X40" i="2"/>
  <c r="X45" i="2"/>
  <c r="AB56" i="2"/>
  <c r="Y56" i="2"/>
  <c r="T42" i="2"/>
  <c r="W178" i="6"/>
  <c r="N181" i="6"/>
  <c r="U181" i="6" s="1"/>
  <c r="W72" i="2"/>
  <c r="U70" i="2"/>
  <c r="AA70" i="2"/>
  <c r="N193" i="6"/>
  <c r="AA193" i="6" s="1"/>
  <c r="Z52" i="2"/>
  <c r="N200" i="6"/>
  <c r="AA200" i="6" s="1"/>
  <c r="W73" i="2"/>
  <c r="B170" i="6"/>
  <c r="V170" i="6" s="1"/>
  <c r="AB87" i="2"/>
  <c r="T188" i="6"/>
  <c r="N143" i="6"/>
  <c r="X143" i="6" s="1"/>
  <c r="Y59" i="2"/>
  <c r="N183" i="6"/>
  <c r="U183" i="6" s="1"/>
  <c r="T43" i="2"/>
  <c r="V29" i="2"/>
  <c r="U73" i="2"/>
  <c r="Z71" i="2"/>
  <c r="AB29" i="2"/>
  <c r="W46" i="2"/>
  <c r="Y71" i="2"/>
  <c r="AB38" i="2"/>
  <c r="V71" i="2"/>
  <c r="Z64" i="2"/>
  <c r="Z143" i="6"/>
  <c r="AA33" i="2"/>
  <c r="V169" i="6"/>
  <c r="AA139" i="6"/>
  <c r="W64" i="2"/>
  <c r="W22" i="2"/>
  <c r="H170" i="6"/>
  <c r="T170" i="6" s="1"/>
  <c r="Y28" i="2"/>
  <c r="U139" i="6"/>
  <c r="T145" i="6"/>
  <c r="Z22" i="2"/>
  <c r="N194" i="6"/>
  <c r="AA194" i="6" s="1"/>
  <c r="Y65" i="2"/>
  <c r="N204" i="6"/>
  <c r="U204" i="6" s="1"/>
  <c r="U33" i="2"/>
  <c r="W18" i="2"/>
  <c r="Z165" i="6"/>
  <c r="V76" i="2"/>
  <c r="N191" i="6"/>
  <c r="X191" i="6" s="1"/>
  <c r="Z60" i="2"/>
  <c r="AA73" i="2"/>
  <c r="V50" i="2"/>
  <c r="T18" i="2"/>
  <c r="Z87" i="2"/>
  <c r="U173" i="6"/>
  <c r="Y38" i="2"/>
  <c r="X173" i="6"/>
  <c r="U82" i="2"/>
  <c r="X83" i="2"/>
  <c r="AA82" i="2"/>
  <c r="Y54" i="2"/>
  <c r="T74" i="2"/>
  <c r="U64" i="2"/>
  <c r="W77" i="2"/>
  <c r="AA64" i="2"/>
  <c r="T77" i="2"/>
  <c r="AA112" i="6"/>
  <c r="X87" i="2"/>
  <c r="X112" i="6"/>
  <c r="U87" i="2"/>
  <c r="N182" i="6"/>
  <c r="U182" i="6" s="1"/>
  <c r="AB33" i="2"/>
  <c r="N164" i="6"/>
  <c r="X164" i="6" s="1"/>
  <c r="H116" i="6"/>
  <c r="W116" i="6" s="1"/>
  <c r="AA21" i="2"/>
  <c r="W54" i="2"/>
  <c r="W71" i="2"/>
  <c r="Z145" i="6"/>
  <c r="Z167" i="6"/>
  <c r="Z89" i="2"/>
  <c r="AA103" i="2"/>
  <c r="U72" i="2"/>
  <c r="U89" i="2"/>
  <c r="N180" i="6"/>
  <c r="U180" i="6" s="1"/>
  <c r="Z13" i="2"/>
  <c r="AA72" i="2"/>
  <c r="V88" i="2"/>
  <c r="T159" i="6"/>
  <c r="V65" i="2"/>
  <c r="T52" i="2"/>
  <c r="X103" i="2"/>
  <c r="T60" i="2"/>
  <c r="Y76" i="2"/>
  <c r="V192" i="6"/>
  <c r="T89" i="2"/>
  <c r="V8" i="2"/>
  <c r="AB72" i="2"/>
  <c r="W159" i="6"/>
  <c r="AA35" i="2"/>
  <c r="Y63" i="2"/>
  <c r="Z119" i="6"/>
  <c r="Z39" i="2"/>
  <c r="Z74" i="2"/>
  <c r="W39" i="2"/>
  <c r="T167" i="6"/>
  <c r="Z56" i="2"/>
  <c r="AB77" i="2"/>
  <c r="T119" i="6"/>
  <c r="T54" i="2"/>
  <c r="V68" i="2"/>
  <c r="AB50" i="2"/>
  <c r="Z5" i="2"/>
  <c r="W5" i="2"/>
  <c r="V53" i="2"/>
  <c r="X86" i="2"/>
  <c r="W90" i="2"/>
  <c r="AA93" i="2"/>
  <c r="Y9" i="2"/>
  <c r="U68" i="2"/>
  <c r="Y33" i="2"/>
  <c r="AB8" i="2"/>
  <c r="AA177" i="6"/>
  <c r="U85" i="2"/>
  <c r="AA56" i="2"/>
  <c r="AA199" i="6"/>
  <c r="X177" i="6"/>
  <c r="W56" i="2"/>
  <c r="W25" i="2"/>
  <c r="Y83" i="2"/>
  <c r="T25" i="2"/>
  <c r="AA85" i="2"/>
  <c r="X199" i="6"/>
  <c r="AB63" i="2"/>
  <c r="X56" i="2"/>
  <c r="V140" i="6"/>
  <c r="AB34" i="2"/>
  <c r="X101" i="2"/>
  <c r="V77" i="2"/>
  <c r="AA15" i="2"/>
  <c r="AB140" i="6"/>
  <c r="Z14" i="2"/>
  <c r="V9" i="2"/>
  <c r="Y34" i="2"/>
  <c r="U83" i="2"/>
  <c r="V41" i="2"/>
  <c r="Y74" i="2"/>
  <c r="X47" i="2"/>
  <c r="W14" i="2"/>
  <c r="T15" i="7"/>
  <c r="X26" i="2"/>
  <c r="Y138" i="6"/>
  <c r="V40" i="2"/>
  <c r="AA52" i="2"/>
  <c r="AB40" i="2"/>
  <c r="Y88" i="2"/>
  <c r="U52" i="2"/>
  <c r="V54" i="2"/>
  <c r="U57" i="2"/>
  <c r="V62" i="2"/>
  <c r="V74" i="2"/>
  <c r="U51" i="2"/>
  <c r="AA89" i="2"/>
  <c r="AA47" i="2"/>
  <c r="AA162" i="6"/>
  <c r="T146" i="6"/>
  <c r="AB179" i="6"/>
  <c r="B128" i="6"/>
  <c r="V128" i="6" s="1"/>
  <c r="AA25" i="2"/>
  <c r="T72" i="2"/>
  <c r="T96" i="2"/>
  <c r="V173" i="6"/>
  <c r="U101" i="2"/>
  <c r="T81" i="2"/>
  <c r="Y41" i="2"/>
  <c r="X35" i="2"/>
  <c r="B161" i="6"/>
  <c r="Y161" i="6" s="1"/>
  <c r="X93" i="2"/>
  <c r="H193" i="6"/>
  <c r="T193" i="6" s="1"/>
  <c r="Y53" i="2"/>
  <c r="V204" i="6"/>
  <c r="Y204" i="6"/>
  <c r="T78" i="2"/>
  <c r="U95" i="2"/>
  <c r="H172" i="6"/>
  <c r="T172" i="6" s="1"/>
  <c r="W63" i="2"/>
  <c r="X63" i="2"/>
  <c r="V141" i="6"/>
  <c r="V32" i="2"/>
  <c r="T63" i="2"/>
  <c r="W78" i="2"/>
  <c r="T162" i="6"/>
  <c r="Y51" i="2"/>
  <c r="AA63" i="2"/>
  <c r="V61" i="2"/>
  <c r="W80" i="2"/>
  <c r="AB32" i="2"/>
  <c r="AA110" i="6"/>
  <c r="X209" i="6"/>
  <c r="X88" i="2"/>
  <c r="Z80" i="2"/>
  <c r="W44" i="2"/>
  <c r="W95" i="2"/>
  <c r="Z83" i="2"/>
  <c r="AB139" i="6"/>
  <c r="W31" i="2"/>
  <c r="Y58" i="2"/>
  <c r="Y210" i="6"/>
  <c r="U134" i="6"/>
  <c r="Y52" i="2"/>
  <c r="V19" i="2"/>
  <c r="AA134" i="6"/>
  <c r="AB158" i="6"/>
  <c r="Y200" i="6"/>
  <c r="X67" i="2"/>
  <c r="U109" i="6"/>
  <c r="U162" i="6"/>
  <c r="AA61" i="2"/>
  <c r="Y98" i="2"/>
  <c r="X61" i="2"/>
  <c r="AA207" i="6"/>
  <c r="U30" i="2"/>
  <c r="X43" i="2"/>
  <c r="U15" i="2"/>
  <c r="Y66" i="2"/>
  <c r="W76" i="2"/>
  <c r="W165" i="6"/>
  <c r="U43" i="2"/>
  <c r="X49" i="2"/>
  <c r="AB127" i="6"/>
  <c r="T199" i="6"/>
  <c r="AA22" i="2"/>
  <c r="V79" i="2"/>
  <c r="AB62" i="2"/>
  <c r="Z65" i="2"/>
  <c r="AB110" i="6"/>
  <c r="AB98" i="2"/>
  <c r="T83" i="2"/>
  <c r="X144" i="6"/>
  <c r="AB79" i="2"/>
  <c r="T142" i="6"/>
  <c r="W48" i="2"/>
  <c r="T59" i="2"/>
  <c r="Z76" i="2"/>
  <c r="W58" i="2"/>
  <c r="Z58" i="2"/>
  <c r="B191" i="6"/>
  <c r="V191" i="6" s="1"/>
  <c r="X30" i="2"/>
  <c r="X57" i="2"/>
  <c r="AB204" i="6"/>
  <c r="W162" i="6"/>
  <c r="W132" i="6"/>
  <c r="AA125" i="6"/>
  <c r="T51" i="2"/>
  <c r="X91" i="2"/>
  <c r="U49" i="2"/>
  <c r="AA185" i="6"/>
  <c r="W93" i="2"/>
  <c r="V46" i="2"/>
  <c r="W53" i="2"/>
  <c r="U190" i="6"/>
  <c r="AA189" i="6"/>
  <c r="V75" i="2"/>
  <c r="V120" i="6"/>
  <c r="AA71" i="2"/>
  <c r="X48" i="2"/>
  <c r="N147" i="6"/>
  <c r="X147" i="6" s="1"/>
  <c r="U104" i="2"/>
  <c r="T69" i="2"/>
  <c r="AB78" i="2"/>
  <c r="W69" i="2"/>
  <c r="Y127" i="6"/>
  <c r="V66" i="2"/>
  <c r="U48" i="2"/>
  <c r="V209" i="6"/>
  <c r="Z142" i="6"/>
  <c r="T210" i="6"/>
  <c r="Y78" i="2"/>
  <c r="V52" i="2"/>
  <c r="Y176" i="6"/>
  <c r="Y13" i="2"/>
  <c r="V13" i="2"/>
  <c r="U178" i="6"/>
  <c r="AA109" i="6"/>
  <c r="W149" i="6"/>
  <c r="AA77" i="2"/>
  <c r="X150" i="6"/>
  <c r="Z183" i="6"/>
  <c r="T82" i="2"/>
  <c r="N153" i="6"/>
  <c r="AA153" i="6" s="1"/>
  <c r="Z149" i="6"/>
  <c r="AA150" i="6"/>
  <c r="U55" i="2"/>
  <c r="W141" i="6"/>
  <c r="Y86" i="2"/>
  <c r="Y121" i="6"/>
  <c r="T183" i="6"/>
  <c r="AB119" i="6"/>
  <c r="V82" i="2"/>
  <c r="W61" i="2"/>
  <c r="AB82" i="2"/>
  <c r="Z177" i="6"/>
  <c r="Z82" i="2"/>
  <c r="W103" i="2"/>
  <c r="X37" i="2"/>
  <c r="U37" i="2"/>
  <c r="AA78" i="2"/>
  <c r="V92" i="2"/>
  <c r="Z36" i="2"/>
  <c r="T95" i="2"/>
  <c r="AB36" i="2"/>
  <c r="AB109" i="6"/>
  <c r="Y61" i="2"/>
  <c r="AB93" i="2"/>
  <c r="W177" i="6"/>
  <c r="W20" i="7"/>
  <c r="V84" i="2"/>
  <c r="AB92" i="2"/>
  <c r="AB199" i="6"/>
  <c r="V20" i="7"/>
  <c r="V86" i="2"/>
  <c r="Y72" i="2"/>
  <c r="AB159" i="6"/>
  <c r="U77" i="2"/>
  <c r="V109" i="6"/>
  <c r="Y119" i="6"/>
  <c r="AB102" i="2"/>
  <c r="Z103" i="2"/>
  <c r="Y36" i="2"/>
  <c r="Z31" i="2"/>
  <c r="U91" i="2"/>
  <c r="T126" i="6"/>
  <c r="W51" i="2"/>
  <c r="B181" i="6"/>
  <c r="AB181" i="6" s="1"/>
  <c r="W195" i="6"/>
  <c r="T195" i="6"/>
  <c r="AB104" i="2"/>
  <c r="Z84" i="2"/>
  <c r="V163" i="6"/>
  <c r="AA10" i="7"/>
  <c r="U192" i="6"/>
  <c r="X84" i="2"/>
  <c r="H153" i="6"/>
  <c r="T153" i="6" s="1"/>
  <c r="N174" i="6"/>
  <c r="Z88" i="2"/>
  <c r="N107" i="6"/>
  <c r="X107" i="6" s="1"/>
  <c r="W84" i="2"/>
  <c r="Z124" i="6"/>
  <c r="Y139" i="6"/>
  <c r="T53" i="2"/>
  <c r="Z61" i="2"/>
  <c r="AA46" i="2"/>
  <c r="W130" i="6"/>
  <c r="W36" i="2"/>
  <c r="Y104" i="2"/>
  <c r="AB121" i="6"/>
  <c r="AB75" i="2"/>
  <c r="Z146" i="6"/>
  <c r="T204" i="6"/>
  <c r="X68" i="2"/>
  <c r="T79" i="2"/>
  <c r="W86" i="2"/>
  <c r="W173" i="6"/>
  <c r="T27" i="2"/>
  <c r="Y69" i="2"/>
  <c r="AB70" i="2"/>
  <c r="N131" i="6"/>
  <c r="X131" i="6" s="1"/>
  <c r="T90" i="2"/>
  <c r="X189" i="6"/>
  <c r="Y14" i="7"/>
  <c r="X69" i="2"/>
  <c r="AA192" i="6"/>
  <c r="Z173" i="6"/>
  <c r="X71" i="2"/>
  <c r="T86" i="2"/>
  <c r="Y163" i="6"/>
  <c r="X190" i="6"/>
  <c r="U144" i="6"/>
  <c r="T124" i="6"/>
  <c r="V177" i="6"/>
  <c r="U10" i="7"/>
  <c r="U44" i="2"/>
  <c r="V179" i="6"/>
  <c r="V133" i="6"/>
  <c r="Z79" i="2"/>
  <c r="Y97" i="2"/>
  <c r="U41" i="2"/>
  <c r="T28" i="2"/>
  <c r="N135" i="6"/>
  <c r="T44" i="2"/>
  <c r="AA95" i="2"/>
  <c r="AA159" i="6"/>
  <c r="X159" i="6"/>
  <c r="U159" i="6"/>
  <c r="AA22" i="7"/>
  <c r="X81" i="2"/>
  <c r="T109" i="6"/>
  <c r="V69" i="2"/>
  <c r="W127" i="6"/>
  <c r="Y64" i="2"/>
  <c r="AB6" i="7"/>
  <c r="Z127" i="6"/>
  <c r="U81" i="2"/>
  <c r="Z109" i="6"/>
  <c r="V25" i="2"/>
  <c r="Z91" i="2"/>
  <c r="X142" i="6"/>
  <c r="AA142" i="6"/>
  <c r="AA165" i="6"/>
  <c r="X165" i="6"/>
  <c r="B122" i="6"/>
  <c r="V122" i="6" s="1"/>
  <c r="V6" i="7"/>
  <c r="U185" i="6"/>
  <c r="AA51" i="2"/>
  <c r="W81" i="2"/>
  <c r="AB20" i="7"/>
  <c r="AA26" i="2"/>
  <c r="Y199" i="6"/>
  <c r="Z126" i="6"/>
  <c r="T114" i="6"/>
  <c r="Y96" i="2"/>
  <c r="V94" i="2"/>
  <c r="Y20" i="2"/>
  <c r="AA113" i="6"/>
  <c r="T48" i="2"/>
  <c r="Z123" i="6"/>
  <c r="AB176" i="6"/>
  <c r="AA178" i="6"/>
  <c r="T176" i="6"/>
  <c r="U125" i="6"/>
  <c r="V55" i="2"/>
  <c r="Y70" i="2"/>
  <c r="U207" i="6"/>
  <c r="AB173" i="6"/>
  <c r="AB108" i="6"/>
  <c r="AB55" i="2"/>
  <c r="Y89" i="2"/>
  <c r="AB73" i="2"/>
  <c r="AB89" i="2"/>
  <c r="W166" i="6"/>
  <c r="V73" i="2"/>
  <c r="N148" i="6"/>
  <c r="T20" i="2"/>
  <c r="V51" i="2"/>
  <c r="W144" i="6"/>
  <c r="Y159" i="6"/>
  <c r="AB22" i="2"/>
  <c r="V96" i="2"/>
  <c r="Y22" i="2"/>
  <c r="H161" i="6"/>
  <c r="W161" i="6" s="1"/>
  <c r="N136" i="6"/>
  <c r="X92" i="2"/>
  <c r="B157" i="6"/>
  <c r="AB157" i="6" s="1"/>
  <c r="N120" i="6"/>
  <c r="AA120" i="6" s="1"/>
  <c r="V20" i="2"/>
  <c r="N172" i="6"/>
  <c r="U172" i="6" s="1"/>
  <c r="V203" i="6"/>
  <c r="T93" i="2"/>
  <c r="W50" i="2"/>
  <c r="V155" i="6"/>
  <c r="Z144" i="6"/>
  <c r="V144" i="6"/>
  <c r="X41" i="2"/>
  <c r="AA76" i="2"/>
  <c r="W96" i="2"/>
  <c r="V14" i="7"/>
  <c r="AA44" i="2"/>
  <c r="AB155" i="6"/>
  <c r="Z130" i="6"/>
  <c r="AB144" i="6"/>
  <c r="W204" i="6"/>
  <c r="AB117" i="6"/>
  <c r="AB99" i="2"/>
  <c r="AB141" i="6"/>
  <c r="H171" i="6"/>
  <c r="T171" i="6" s="1"/>
  <c r="U84" i="2"/>
  <c r="W87" i="2"/>
  <c r="X126" i="6"/>
  <c r="W65" i="2"/>
  <c r="T50" i="2"/>
  <c r="B172" i="6"/>
  <c r="Y172" i="6" s="1"/>
  <c r="Y145" i="6"/>
  <c r="V103" i="2"/>
  <c r="V99" i="2"/>
  <c r="AB200" i="6"/>
  <c r="V81" i="2"/>
  <c r="Y45" i="2"/>
  <c r="X78" i="2"/>
  <c r="Z102" i="2"/>
  <c r="W207" i="6"/>
  <c r="T207" i="6"/>
  <c r="Z207" i="6"/>
  <c r="X25" i="2"/>
  <c r="AA195" i="6"/>
  <c r="W57" i="2"/>
  <c r="Z114" i="6"/>
  <c r="U76" i="2"/>
  <c r="Y130" i="6"/>
  <c r="U46" i="2"/>
  <c r="Z57" i="2"/>
  <c r="AB112" i="6"/>
  <c r="W97" i="2"/>
  <c r="Z20" i="7"/>
  <c r="H155" i="6"/>
  <c r="W155" i="6" s="1"/>
  <c r="Z68" i="2"/>
  <c r="Y100" i="2"/>
  <c r="AB203" i="6"/>
  <c r="AB187" i="6"/>
  <c r="T209" i="6"/>
  <c r="Y151" i="6"/>
  <c r="V64" i="2"/>
  <c r="Y48" i="2"/>
  <c r="V7" i="7"/>
  <c r="Z97" i="2"/>
  <c r="AB151" i="6"/>
  <c r="AA198" i="6"/>
  <c r="Y188" i="6"/>
  <c r="Z163" i="6"/>
  <c r="Y187" i="6"/>
  <c r="V48" i="2"/>
  <c r="X198" i="6"/>
  <c r="U195" i="6"/>
  <c r="Z147" i="6"/>
  <c r="AB130" i="6"/>
  <c r="AA55" i="2"/>
  <c r="T163" i="6"/>
  <c r="V57" i="2"/>
  <c r="Y81" i="2"/>
  <c r="T147" i="6"/>
  <c r="U208" i="6"/>
  <c r="AB192" i="6"/>
  <c r="V145" i="6"/>
  <c r="U126" i="6"/>
  <c r="Z113" i="6"/>
  <c r="W99" i="2"/>
  <c r="AA69" i="2"/>
  <c r="H154" i="6"/>
  <c r="Y94" i="2"/>
  <c r="V178" i="6"/>
  <c r="Z197" i="6"/>
  <c r="AB3" i="2"/>
  <c r="V3" i="2"/>
  <c r="T166" i="6"/>
  <c r="T91" i="2"/>
  <c r="Z8" i="2"/>
  <c r="Y93" i="2"/>
  <c r="U67" i="2"/>
  <c r="AA21" i="7"/>
  <c r="Z200" i="6"/>
  <c r="V108" i="6"/>
  <c r="H105" i="2"/>
  <c r="W105" i="2" s="1"/>
  <c r="H122" i="6"/>
  <c r="T122" i="6" s="1"/>
  <c r="Z15" i="7"/>
  <c r="N122" i="6"/>
  <c r="AA122" i="6" s="1"/>
  <c r="X146" i="6"/>
  <c r="W8" i="2"/>
  <c r="W176" i="6"/>
  <c r="Y68" i="2"/>
  <c r="X21" i="7"/>
  <c r="AA123" i="6"/>
  <c r="T113" i="6"/>
  <c r="AA146" i="6"/>
  <c r="T121" i="6"/>
  <c r="V111" i="6"/>
  <c r="Y22" i="7"/>
  <c r="V118" i="6"/>
  <c r="V138" i="6"/>
  <c r="AB177" i="6"/>
  <c r="Y25" i="2"/>
  <c r="AA130" i="6"/>
  <c r="Z17" i="2"/>
  <c r="V197" i="6"/>
  <c r="W200" i="6"/>
  <c r="V116" i="6"/>
  <c r="V117" i="6"/>
  <c r="W108" i="6"/>
  <c r="W197" i="6"/>
  <c r="X59" i="2"/>
  <c r="H110" i="6"/>
  <c r="T17" i="2"/>
  <c r="AB80" i="2"/>
  <c r="AB90" i="2"/>
  <c r="Z108" i="6"/>
  <c r="X90" i="2"/>
  <c r="AB136" i="6"/>
  <c r="AA59" i="2"/>
  <c r="Y178" i="6"/>
  <c r="Y207" i="6"/>
  <c r="V150" i="6"/>
  <c r="X94" i="2"/>
  <c r="AA90" i="2"/>
  <c r="W88" i="2"/>
  <c r="X104" i="2"/>
  <c r="U96" i="2"/>
  <c r="V207" i="6"/>
  <c r="AA96" i="2"/>
  <c r="Y174" i="6"/>
  <c r="AB174" i="6"/>
  <c r="U210" i="6"/>
  <c r="V90" i="2"/>
  <c r="V208" i="6"/>
  <c r="AB45" i="2"/>
  <c r="V188" i="6"/>
  <c r="AB57" i="2"/>
  <c r="X123" i="6"/>
  <c r="T70" i="2"/>
  <c r="Z164" i="6"/>
  <c r="AB7" i="7"/>
  <c r="U130" i="6"/>
  <c r="V102" i="2"/>
  <c r="U99" i="2"/>
  <c r="AA66" i="2"/>
  <c r="V168" i="6"/>
  <c r="X17" i="2"/>
  <c r="AB46" i="2"/>
  <c r="W68" i="2"/>
  <c r="Y197" i="6"/>
  <c r="X66" i="2"/>
  <c r="U17" i="2"/>
  <c r="H158" i="6"/>
  <c r="W158" i="6" s="1"/>
  <c r="Z28" i="2"/>
  <c r="AA99" i="2"/>
  <c r="H157" i="6"/>
  <c r="W157" i="6" s="1"/>
  <c r="H148" i="6"/>
  <c r="Z148" i="6" s="1"/>
  <c r="H181" i="6"/>
  <c r="Z181" i="6" s="1"/>
  <c r="AB100" i="2"/>
  <c r="Y136" i="6"/>
  <c r="AB83" i="2"/>
  <c r="W164" i="6"/>
  <c r="Z59" i="2"/>
  <c r="Y19" i="2"/>
  <c r="V97" i="2"/>
  <c r="Y198" i="6"/>
  <c r="T134" i="6"/>
  <c r="Z131" i="6"/>
  <c r="Y84" i="2"/>
  <c r="V198" i="6"/>
  <c r="U206" i="6"/>
  <c r="Y110" i="6"/>
  <c r="T132" i="6"/>
  <c r="U102" i="2"/>
  <c r="X141" i="6"/>
  <c r="Z134" i="6"/>
  <c r="Z27" i="2"/>
  <c r="X158" i="6"/>
  <c r="W20" i="2"/>
  <c r="AB168" i="6"/>
  <c r="AA119" i="6"/>
  <c r="X151" i="6"/>
  <c r="Y120" i="6"/>
  <c r="X102" i="2"/>
  <c r="AA176" i="6"/>
  <c r="AB103" i="2"/>
  <c r="AA151" i="6"/>
  <c r="Y101" i="2"/>
  <c r="Z141" i="6"/>
  <c r="T102" i="2"/>
  <c r="V58" i="2"/>
  <c r="U94" i="2"/>
  <c r="B154" i="6"/>
  <c r="V154" i="6" s="1"/>
  <c r="H182" i="6"/>
  <c r="Z182" i="6" s="1"/>
  <c r="B135" i="6"/>
  <c r="V101" i="2"/>
  <c r="Z70" i="2"/>
  <c r="W140" i="6"/>
  <c r="AA158" i="6"/>
  <c r="V142" i="6"/>
  <c r="W92" i="2"/>
  <c r="W121" i="6"/>
  <c r="W94" i="2"/>
  <c r="AB150" i="6"/>
  <c r="Z92" i="2"/>
  <c r="X119" i="6"/>
  <c r="Y118" i="6"/>
  <c r="T94" i="2"/>
  <c r="X113" i="6"/>
  <c r="Y124" i="6"/>
  <c r="V43" i="2"/>
  <c r="Y43" i="2"/>
  <c r="AB116" i="6"/>
  <c r="V44" i="2"/>
  <c r="AB44" i="2"/>
  <c r="Y44" i="2"/>
  <c r="B196" i="6"/>
  <c r="V196" i="6" s="1"/>
  <c r="Z101" i="2"/>
  <c r="AB95" i="2"/>
  <c r="Y195" i="6"/>
  <c r="AA98" i="2"/>
  <c r="H135" i="6"/>
  <c r="W135" i="6" s="1"/>
  <c r="W169" i="6"/>
  <c r="W22" i="7"/>
  <c r="U98" i="2"/>
  <c r="T131" i="6"/>
  <c r="B153" i="6"/>
  <c r="AB153" i="6" s="1"/>
  <c r="AA80" i="2"/>
  <c r="U80" i="2"/>
  <c r="U155" i="6"/>
  <c r="AB91" i="2"/>
  <c r="Y91" i="2"/>
  <c r="V91" i="2"/>
  <c r="V95" i="2"/>
  <c r="Y80" i="2"/>
  <c r="U75" i="2"/>
  <c r="AA75" i="2"/>
  <c r="T123" i="6"/>
  <c r="Z22" i="7"/>
  <c r="V195" i="6"/>
  <c r="X152" i="6"/>
  <c r="Z99" i="2"/>
  <c r="N128" i="6"/>
  <c r="U6" i="7"/>
  <c r="X6" i="7"/>
  <c r="Y112" i="6"/>
  <c r="U176" i="6"/>
  <c r="Z169" i="6"/>
  <c r="H115" i="6"/>
  <c r="T115" i="6" s="1"/>
  <c r="AA187" i="6"/>
  <c r="U187" i="6"/>
  <c r="X149" i="6"/>
  <c r="U149" i="6"/>
  <c r="H118" i="2"/>
  <c r="Y133" i="6"/>
  <c r="T211" i="6"/>
  <c r="U100" i="2"/>
  <c r="H118" i="6"/>
  <c r="T118" i="6" s="1"/>
  <c r="N161" i="6"/>
  <c r="AA161" i="6" s="1"/>
  <c r="N171" i="6"/>
  <c r="U171" i="6" s="1"/>
  <c r="Z133" i="6"/>
  <c r="T140" i="6"/>
  <c r="T174" i="6"/>
  <c r="Z168" i="6"/>
  <c r="AB124" i="6"/>
  <c r="AB111" i="6"/>
  <c r="W174" i="6"/>
  <c r="W168" i="6"/>
  <c r="Y167" i="6"/>
  <c r="X100" i="2"/>
  <c r="B171" i="6"/>
  <c r="V171" i="6" s="1"/>
  <c r="H191" i="6"/>
  <c r="Z191" i="6" s="1"/>
  <c r="B148" i="6"/>
  <c r="Z67" i="2"/>
  <c r="W67" i="2"/>
  <c r="AB167" i="6"/>
  <c r="N105" i="2"/>
  <c r="X105" i="2" s="1"/>
  <c r="N118" i="2"/>
  <c r="N115" i="2"/>
  <c r="AB156" i="6"/>
  <c r="Y156" i="6"/>
  <c r="V156" i="6"/>
  <c r="U114" i="6"/>
  <c r="X114" i="6"/>
  <c r="U97" i="2"/>
  <c r="U117" i="6"/>
  <c r="T107" i="6"/>
  <c r="AB107" i="6"/>
  <c r="X22" i="7"/>
  <c r="Y21" i="7"/>
  <c r="Y142" i="6"/>
  <c r="AA155" i="6"/>
  <c r="X206" i="6"/>
  <c r="W101" i="2"/>
  <c r="W208" i="6"/>
  <c r="AB22" i="7"/>
  <c r="U152" i="6"/>
  <c r="W133" i="6"/>
  <c r="Z180" i="6"/>
  <c r="N157" i="6"/>
  <c r="U157" i="6" s="1"/>
  <c r="T203" i="6"/>
  <c r="Z203" i="6"/>
  <c r="W203" i="6"/>
  <c r="B118" i="2"/>
  <c r="H115" i="2"/>
  <c r="W180" i="6"/>
  <c r="AB137" i="6"/>
  <c r="X97" i="2"/>
  <c r="Z107" i="6"/>
  <c r="Y107" i="6"/>
  <c r="AA121" i="6"/>
  <c r="AB183" i="6"/>
  <c r="AB152" i="6"/>
  <c r="N23" i="7"/>
  <c r="AA23" i="7" s="1"/>
  <c r="V137" i="6"/>
  <c r="U211" i="6"/>
  <c r="T98" i="2"/>
  <c r="Z98" i="2"/>
  <c r="N154" i="6"/>
  <c r="U154" i="6" s="1"/>
  <c r="V147" i="6"/>
  <c r="Z14" i="7"/>
  <c r="AB113" i="6"/>
  <c r="Y113" i="6"/>
  <c r="V113" i="6"/>
  <c r="V183" i="6"/>
  <c r="Y211" i="6"/>
  <c r="V211" i="6"/>
  <c r="AA141" i="6"/>
  <c r="U7" i="7"/>
  <c r="X7" i="7"/>
  <c r="AA7" i="7"/>
  <c r="T120" i="6"/>
  <c r="B105" i="2"/>
  <c r="W100" i="2"/>
  <c r="Z100" i="2"/>
  <c r="T100" i="2"/>
  <c r="X133" i="6"/>
  <c r="AA133" i="6"/>
  <c r="Y147" i="6"/>
  <c r="T190" i="6"/>
  <c r="W190" i="6"/>
  <c r="Z190" i="6"/>
  <c r="AA111" i="6"/>
  <c r="U137" i="6"/>
  <c r="W179" i="6"/>
  <c r="W152" i="6"/>
  <c r="AB134" i="6"/>
  <c r="Y152" i="6"/>
  <c r="X117" i="6"/>
  <c r="W150" i="6"/>
  <c r="X121" i="6"/>
  <c r="W14" i="7"/>
  <c r="AB189" i="6"/>
  <c r="V189" i="6"/>
  <c r="Y189" i="6"/>
  <c r="W21" i="7"/>
  <c r="U111" i="6"/>
  <c r="T179" i="6"/>
  <c r="Y134" i="6"/>
  <c r="Z150" i="6"/>
  <c r="T21" i="7"/>
  <c r="AA163" i="6"/>
  <c r="U163" i="6"/>
  <c r="AB21" i="7"/>
  <c r="H23" i="7"/>
  <c r="T23" i="7" s="1"/>
  <c r="X163" i="6"/>
  <c r="B115" i="2"/>
  <c r="U133" i="6"/>
  <c r="Z151" i="6"/>
  <c r="W151" i="6"/>
  <c r="T151" i="6"/>
  <c r="Y194" i="6"/>
  <c r="AB194" i="6"/>
  <c r="V194" i="6"/>
  <c r="AB131" i="6"/>
  <c r="Y131" i="6"/>
  <c r="Z117" i="6"/>
  <c r="T117" i="6"/>
  <c r="W117" i="6"/>
  <c r="W137" i="6"/>
  <c r="T137" i="6"/>
  <c r="Z137" i="6"/>
  <c r="Y126" i="6"/>
  <c r="AB126" i="6"/>
  <c r="V126" i="6"/>
  <c r="V162" i="6"/>
  <c r="Y162" i="6"/>
  <c r="AB10" i="7"/>
  <c r="Y10" i="7"/>
  <c r="W189" i="6"/>
  <c r="Z189" i="6"/>
  <c r="T189" i="6"/>
  <c r="U166" i="6"/>
  <c r="X166" i="6"/>
  <c r="AA166" i="6"/>
  <c r="Y143" i="6"/>
  <c r="AB143" i="6"/>
  <c r="V143" i="6"/>
  <c r="V123" i="6"/>
  <c r="AB123" i="6"/>
  <c r="Y123" i="6"/>
  <c r="AA137" i="6"/>
  <c r="AB165" i="6"/>
  <c r="Y165" i="6"/>
  <c r="V165" i="6"/>
  <c r="AB164" i="6"/>
  <c r="Y164" i="6"/>
  <c r="V164" i="6"/>
  <c r="AA116" i="6"/>
  <c r="X116" i="6"/>
  <c r="U124" i="6"/>
  <c r="AA124" i="6"/>
  <c r="X124" i="6"/>
  <c r="AA114" i="6"/>
  <c r="W125" i="6"/>
  <c r="Z125" i="6"/>
  <c r="U140" i="6"/>
  <c r="X140" i="6"/>
  <c r="B23" i="7"/>
  <c r="Y23" i="7" s="1"/>
  <c r="T152" i="6"/>
  <c r="T138" i="6"/>
  <c r="Z138" i="6"/>
  <c r="W138" i="6"/>
  <c r="V131" i="6"/>
  <c r="T125" i="6"/>
  <c r="X108" i="6"/>
  <c r="AA108" i="6"/>
  <c r="AA118" i="6"/>
  <c r="X118" i="6"/>
  <c r="U118" i="6"/>
  <c r="Y115" i="6"/>
  <c r="V115" i="6"/>
  <c r="AB115" i="6"/>
  <c r="W136" i="6"/>
  <c r="T136" i="6"/>
  <c r="Z136" i="6"/>
  <c r="Y180" i="6"/>
  <c r="V180" i="6"/>
  <c r="AB180" i="6"/>
  <c r="U74" i="2"/>
  <c r="X74" i="2"/>
  <c r="AA74" i="2"/>
  <c r="AA20" i="7"/>
  <c r="U20" i="7"/>
  <c r="X20" i="7"/>
  <c r="Z104" i="2"/>
  <c r="W104" i="2"/>
  <c r="T104" i="2"/>
  <c r="T75" i="2"/>
  <c r="Z75" i="2"/>
  <c r="W75" i="2"/>
  <c r="AB149" i="6"/>
  <c r="Y149" i="6"/>
  <c r="W192" i="6"/>
  <c r="T192" i="6"/>
  <c r="Z192" i="6"/>
  <c r="W7" i="7"/>
  <c r="Z7" i="7"/>
  <c r="T7" i="7"/>
  <c r="W120" i="6"/>
  <c r="V185" i="6"/>
  <c r="Y185" i="6"/>
  <c r="AB185" i="6"/>
  <c r="AB146" i="6"/>
  <c r="Y146" i="6"/>
  <c r="V146" i="6"/>
  <c r="V125" i="6"/>
  <c r="Y125" i="6"/>
  <c r="AB125" i="6"/>
  <c r="X188" i="6"/>
  <c r="AA188" i="6"/>
  <c r="U188" i="6"/>
  <c r="V114" i="6"/>
  <c r="Y114" i="6"/>
  <c r="AB114" i="6"/>
  <c r="T194" i="6"/>
  <c r="Z194" i="6"/>
  <c r="W194" i="6"/>
  <c r="AA115" i="6"/>
  <c r="U115" i="6"/>
  <c r="X115" i="6"/>
  <c r="Y132" i="6"/>
  <c r="AB132" i="6"/>
  <c r="Y15" i="7"/>
  <c r="V15" i="7"/>
  <c r="AB15" i="7"/>
  <c r="W198" i="6"/>
  <c r="T198" i="6"/>
  <c r="Z198" i="6"/>
  <c r="T185" i="6"/>
  <c r="Z185" i="6"/>
  <c r="W185" i="6"/>
  <c r="X14" i="7"/>
  <c r="AA14" i="7"/>
  <c r="U14" i="7"/>
  <c r="Y23" i="6" l="1"/>
  <c r="X31" i="6"/>
  <c r="X70" i="6"/>
  <c r="U70" i="6"/>
  <c r="V69" i="6"/>
  <c r="Y69" i="6"/>
  <c r="X75" i="6"/>
  <c r="Z36" i="6"/>
  <c r="AA75" i="6"/>
  <c r="W91" i="6"/>
  <c r="Z91" i="6"/>
  <c r="U84" i="6"/>
  <c r="Y29" i="6"/>
  <c r="V29" i="6"/>
  <c r="V63" i="6"/>
  <c r="Z73" i="6"/>
  <c r="U74" i="6"/>
  <c r="W47" i="6"/>
  <c r="Z47" i="6"/>
  <c r="U29" i="6"/>
  <c r="T36" i="6"/>
  <c r="Y65" i="6"/>
  <c r="V60" i="6"/>
  <c r="X76" i="6"/>
  <c r="X65" i="6"/>
  <c r="AB21" i="6"/>
  <c r="V70" i="6"/>
  <c r="W96" i="6"/>
  <c r="Y76" i="6"/>
  <c r="U65" i="6"/>
  <c r="Y93" i="6"/>
  <c r="Y60" i="6"/>
  <c r="Z96" i="6"/>
  <c r="U51" i="6"/>
  <c r="AA76" i="6"/>
  <c r="Y21" i="6"/>
  <c r="W73" i="6"/>
  <c r="V52" i="6"/>
  <c r="AB52" i="6"/>
  <c r="U88" i="6"/>
  <c r="AA51" i="6"/>
  <c r="X84" i="6"/>
  <c r="AA74" i="6"/>
  <c r="Z81" i="6"/>
  <c r="AB81" i="6"/>
  <c r="U69" i="6"/>
  <c r="Y63" i="6"/>
  <c r="AA69" i="6"/>
  <c r="W81" i="6"/>
  <c r="Y88" i="6"/>
  <c r="Z55" i="6"/>
  <c r="V93" i="6"/>
  <c r="X29" i="6"/>
  <c r="AB76" i="6"/>
  <c r="AA12" i="6"/>
  <c r="Y61" i="6"/>
  <c r="W63" i="6"/>
  <c r="V99" i="6"/>
  <c r="W59" i="6"/>
  <c r="V66" i="6"/>
  <c r="AB61" i="6"/>
  <c r="Z63" i="6"/>
  <c r="X88" i="6"/>
  <c r="Y67" i="6"/>
  <c r="X21" i="6"/>
  <c r="AA21" i="6"/>
  <c r="U21" i="6"/>
  <c r="Z85" i="6"/>
  <c r="Y66" i="6"/>
  <c r="AB70" i="6"/>
  <c r="V73" i="6"/>
  <c r="W83" i="6"/>
  <c r="T55" i="6"/>
  <c r="AB67" i="6"/>
  <c r="Y73" i="6"/>
  <c r="X55" i="6"/>
  <c r="V81" i="6"/>
  <c r="W90" i="6"/>
  <c r="Z83" i="6"/>
  <c r="AA55" i="6"/>
  <c r="W85" i="6"/>
  <c r="T66" i="6"/>
  <c r="AB88" i="6"/>
  <c r="AA82" i="6"/>
  <c r="V59" i="6"/>
  <c r="U99" i="6"/>
  <c r="AB27" i="6"/>
  <c r="Y42" i="6"/>
  <c r="AB68" i="6"/>
  <c r="V65" i="6"/>
  <c r="X82" i="6"/>
  <c r="X99" i="6"/>
  <c r="AB59" i="6"/>
  <c r="AB36" i="6"/>
  <c r="Y99" i="6"/>
  <c r="V36" i="6"/>
  <c r="Y84" i="6"/>
  <c r="U59" i="6"/>
  <c r="AA59" i="6"/>
  <c r="X59" i="6"/>
  <c r="AB72" i="6"/>
  <c r="AB84" i="6"/>
  <c r="Z23" i="6"/>
  <c r="V75" i="6"/>
  <c r="Y75" i="6"/>
  <c r="AB75" i="6"/>
  <c r="Z52" i="6"/>
  <c r="AA63" i="6"/>
  <c r="V82" i="6"/>
  <c r="T52" i="6"/>
  <c r="V54" i="6"/>
  <c r="Z90" i="6"/>
  <c r="U71" i="6"/>
  <c r="V68" i="6"/>
  <c r="Y82" i="6"/>
  <c r="T23" i="6"/>
  <c r="W66" i="6"/>
  <c r="Z59" i="6"/>
  <c r="U93" i="6"/>
  <c r="X93" i="6"/>
  <c r="AA93" i="6"/>
  <c r="U63" i="6"/>
  <c r="V72" i="6"/>
  <c r="Y54" i="6"/>
  <c r="X68" i="6"/>
  <c r="AA68" i="6"/>
  <c r="Y49" i="6"/>
  <c r="AB49" i="6"/>
  <c r="X12" i="6"/>
  <c r="AB42" i="6"/>
  <c r="AA42" i="6"/>
  <c r="U42" i="6"/>
  <c r="T56" i="6"/>
  <c r="AB64" i="6"/>
  <c r="W56" i="6"/>
  <c r="V64" i="6"/>
  <c r="Y44" i="6"/>
  <c r="X71" i="6"/>
  <c r="AB44" i="6"/>
  <c r="X67" i="6"/>
  <c r="AA67" i="6"/>
  <c r="AA44" i="6"/>
  <c r="U44" i="6"/>
  <c r="X44" i="6"/>
  <c r="AA202" i="6"/>
  <c r="U202" i="6"/>
  <c r="T54" i="6"/>
  <c r="V27" i="6"/>
  <c r="W54" i="6"/>
  <c r="X64" i="6"/>
  <c r="AA64" i="6"/>
  <c r="W12" i="6"/>
  <c r="Z12" i="6"/>
  <c r="Y129" i="6"/>
  <c r="V129" i="6"/>
  <c r="AB129" i="6"/>
  <c r="W37" i="6"/>
  <c r="Z37" i="6"/>
  <c r="T31" i="6"/>
  <c r="Z31" i="6"/>
  <c r="Y71" i="6"/>
  <c r="T67" i="6"/>
  <c r="W67" i="6"/>
  <c r="V175" i="6"/>
  <c r="Y175" i="6"/>
  <c r="Z84" i="6"/>
  <c r="Y13" i="6"/>
  <c r="AB13" i="6"/>
  <c r="AA175" i="6"/>
  <c r="V71" i="6"/>
  <c r="AB206" i="6"/>
  <c r="X14" i="6"/>
  <c r="U175" i="6"/>
  <c r="U14" i="6"/>
  <c r="W32" i="6"/>
  <c r="T32" i="6"/>
  <c r="T13" i="6"/>
  <c r="U81" i="6"/>
  <c r="AB186" i="6"/>
  <c r="Y186" i="6"/>
  <c r="V186" i="6"/>
  <c r="V55" i="6"/>
  <c r="Y55" i="6"/>
  <c r="AB46" i="6"/>
  <c r="T76" i="6"/>
  <c r="W76" i="6"/>
  <c r="V56" i="6"/>
  <c r="Y56" i="6"/>
  <c r="AB56" i="6"/>
  <c r="Y46" i="6"/>
  <c r="V17" i="6"/>
  <c r="AB182" i="6"/>
  <c r="U43" i="6"/>
  <c r="W186" i="6"/>
  <c r="Y17" i="6"/>
  <c r="AB24" i="6"/>
  <c r="V206" i="6"/>
  <c r="AA81" i="6"/>
  <c r="W40" i="6"/>
  <c r="V43" i="6"/>
  <c r="X168" i="6"/>
  <c r="AB12" i="6"/>
  <c r="U168" i="6"/>
  <c r="X43" i="6"/>
  <c r="X66" i="6"/>
  <c r="X56" i="6"/>
  <c r="Z13" i="6"/>
  <c r="U66" i="6"/>
  <c r="U56" i="6"/>
  <c r="Z24" i="6"/>
  <c r="Z40" i="6"/>
  <c r="V12" i="6"/>
  <c r="Y14" i="6"/>
  <c r="Z186" i="6"/>
  <c r="Z64" i="6"/>
  <c r="W84" i="6"/>
  <c r="AA73" i="6"/>
  <c r="U73" i="6"/>
  <c r="T24" i="6"/>
  <c r="U201" i="6"/>
  <c r="X201" i="6"/>
  <c r="AB33" i="6"/>
  <c r="AB43" i="6"/>
  <c r="V14" i="6"/>
  <c r="V33" i="6"/>
  <c r="T64" i="6"/>
  <c r="V24" i="6"/>
  <c r="Z18" i="6"/>
  <c r="T18" i="6"/>
  <c r="W18" i="6"/>
  <c r="Z129" i="6"/>
  <c r="W129" i="6"/>
  <c r="AA46" i="6"/>
  <c r="X46" i="6"/>
  <c r="U46" i="6"/>
  <c r="AB18" i="6"/>
  <c r="X16" i="6"/>
  <c r="Y18" i="6"/>
  <c r="AA16" i="6"/>
  <c r="Z33" i="6"/>
  <c r="T33" i="6"/>
  <c r="AA6" i="6"/>
  <c r="U6" i="6"/>
  <c r="X6" i="6"/>
  <c r="W187" i="6"/>
  <c r="X37" i="6"/>
  <c r="U33" i="6"/>
  <c r="X18" i="6"/>
  <c r="AB34" i="6"/>
  <c r="V34" i="6"/>
  <c r="AA145" i="6"/>
  <c r="U145" i="6"/>
  <c r="Z19" i="6"/>
  <c r="W19" i="6"/>
  <c r="Z11" i="6"/>
  <c r="T11" i="6"/>
  <c r="AA26" i="6"/>
  <c r="U26" i="6"/>
  <c r="V6" i="6"/>
  <c r="U18" i="6"/>
  <c r="V25" i="6"/>
  <c r="AA37" i="6"/>
  <c r="W10" i="6"/>
  <c r="AB6" i="6"/>
  <c r="AA33" i="6"/>
  <c r="AB25" i="6"/>
  <c r="V47" i="6"/>
  <c r="AB47" i="6"/>
  <c r="V10" i="6"/>
  <c r="AB10" i="6"/>
  <c r="U34" i="6"/>
  <c r="AA34" i="6"/>
  <c r="X34" i="6"/>
  <c r="V40" i="6"/>
  <c r="Y40" i="6"/>
  <c r="AB40" i="6"/>
  <c r="T43" i="6"/>
  <c r="W43" i="6"/>
  <c r="AB26" i="6"/>
  <c r="X19" i="6"/>
  <c r="U19" i="6"/>
  <c r="Y19" i="6"/>
  <c r="V26" i="6"/>
  <c r="AB19" i="6"/>
  <c r="AB32" i="6"/>
  <c r="Y32" i="6"/>
  <c r="V32" i="6"/>
  <c r="AB37" i="6"/>
  <c r="Y37" i="6"/>
  <c r="V37" i="6"/>
  <c r="W44" i="6"/>
  <c r="T44" i="6"/>
  <c r="Z184" i="6"/>
  <c r="AA22" i="6"/>
  <c r="W22" i="6"/>
  <c r="T22" i="6"/>
  <c r="T9" i="6"/>
  <c r="W9" i="6"/>
  <c r="T187" i="6"/>
  <c r="T26" i="6"/>
  <c r="W26" i="6"/>
  <c r="W201" i="6"/>
  <c r="T201" i="6"/>
  <c r="W184" i="6"/>
  <c r="U11" i="6"/>
  <c r="AA11" i="6"/>
  <c r="Z6" i="6"/>
  <c r="V184" i="6"/>
  <c r="AB184" i="6"/>
  <c r="Y184" i="6"/>
  <c r="W6" i="6"/>
  <c r="W8" i="6"/>
  <c r="T8" i="6"/>
  <c r="AA205" i="6"/>
  <c r="T15" i="6"/>
  <c r="T10" i="6"/>
  <c r="Z27" i="6"/>
  <c r="U24" i="6"/>
  <c r="W205" i="6"/>
  <c r="V11" i="6"/>
  <c r="T205" i="6"/>
  <c r="X22" i="6"/>
  <c r="Y11" i="6"/>
  <c r="Z14" i="6"/>
  <c r="T14" i="6"/>
  <c r="AA181" i="6"/>
  <c r="AA203" i="6"/>
  <c r="W35" i="6"/>
  <c r="Z15" i="6"/>
  <c r="X205" i="6"/>
  <c r="U8" i="6"/>
  <c r="W27" i="6"/>
  <c r="U203" i="6"/>
  <c r="W34" i="6"/>
  <c r="AB22" i="6"/>
  <c r="Y22" i="6"/>
  <c r="V22" i="6"/>
  <c r="AA8" i="6"/>
  <c r="Z34" i="6"/>
  <c r="T196" i="6"/>
  <c r="X24" i="6"/>
  <c r="Y15" i="6"/>
  <c r="X13" i="6"/>
  <c r="AA13" i="6"/>
  <c r="U13" i="6"/>
  <c r="T35" i="6"/>
  <c r="U32" i="6"/>
  <c r="X32" i="6"/>
  <c r="AA32" i="6"/>
  <c r="W196" i="6"/>
  <c r="V15" i="6"/>
  <c r="AB16" i="6"/>
  <c r="V31" i="6"/>
  <c r="V205" i="6"/>
  <c r="Y205" i="6"/>
  <c r="AB205" i="6"/>
  <c r="Y16" i="6"/>
  <c r="AB31" i="6"/>
  <c r="AA40" i="6"/>
  <c r="X40" i="6"/>
  <c r="U40" i="6"/>
  <c r="Y182" i="6"/>
  <c r="AA143" i="6"/>
  <c r="U143" i="6"/>
  <c r="AB202" i="6"/>
  <c r="Y202" i="6"/>
  <c r="V202" i="6"/>
  <c r="AA15" i="6"/>
  <c r="U15" i="6"/>
  <c r="X15" i="6"/>
  <c r="X179" i="6"/>
  <c r="AA179" i="6"/>
  <c r="V193" i="6"/>
  <c r="Y193" i="6"/>
  <c r="X181" i="6"/>
  <c r="U193" i="6"/>
  <c r="Y201" i="6"/>
  <c r="X127" i="6"/>
  <c r="AA127" i="6"/>
  <c r="Z139" i="6"/>
  <c r="T139" i="6"/>
  <c r="V201" i="6"/>
  <c r="X193" i="6"/>
  <c r="Y170" i="6"/>
  <c r="AA191" i="6"/>
  <c r="AB170" i="6"/>
  <c r="X200" i="6"/>
  <c r="U200" i="6"/>
  <c r="X183" i="6"/>
  <c r="U191" i="6"/>
  <c r="AA183" i="6"/>
  <c r="W170" i="6"/>
  <c r="Z170" i="6"/>
  <c r="U194" i="6"/>
  <c r="AA164" i="6"/>
  <c r="X194" i="6"/>
  <c r="X204" i="6"/>
  <c r="AA182" i="6"/>
  <c r="AA204" i="6"/>
  <c r="U164" i="6"/>
  <c r="X182" i="6"/>
  <c r="AB161" i="6"/>
  <c r="Z116" i="6"/>
  <c r="T116" i="6"/>
  <c r="X180" i="6"/>
  <c r="AA180" i="6"/>
  <c r="Y128" i="6"/>
  <c r="W193" i="6"/>
  <c r="Z193" i="6"/>
  <c r="U107" i="6"/>
  <c r="AB128" i="6"/>
  <c r="Y191" i="6"/>
  <c r="W172" i="6"/>
  <c r="V161" i="6"/>
  <c r="V181" i="6"/>
  <c r="W153" i="6"/>
  <c r="Z172" i="6"/>
  <c r="AA147" i="6"/>
  <c r="U147" i="6"/>
  <c r="AB191" i="6"/>
  <c r="Y181" i="6"/>
  <c r="AA107" i="6"/>
  <c r="Z153" i="6"/>
  <c r="AB122" i="6"/>
  <c r="U153" i="6"/>
  <c r="X153" i="6"/>
  <c r="Y122" i="6"/>
  <c r="Z122" i="6"/>
  <c r="X120" i="6"/>
  <c r="U174" i="6"/>
  <c r="X174" i="6"/>
  <c r="AA174" i="6"/>
  <c r="U131" i="6"/>
  <c r="AA131" i="6"/>
  <c r="W122" i="6"/>
  <c r="X135" i="6"/>
  <c r="AA135" i="6"/>
  <c r="U135" i="6"/>
  <c r="W148" i="6"/>
  <c r="Y157" i="6"/>
  <c r="V157" i="6"/>
  <c r="U120" i="6"/>
  <c r="Z105" i="2"/>
  <c r="Z171" i="6"/>
  <c r="W171" i="6"/>
  <c r="T161" i="6"/>
  <c r="Z161" i="6"/>
  <c r="AA172" i="6"/>
  <c r="T148" i="6"/>
  <c r="T155" i="6"/>
  <c r="X136" i="6"/>
  <c r="U136" i="6"/>
  <c r="AA136" i="6"/>
  <c r="X148" i="6"/>
  <c r="AA148" i="6"/>
  <c r="U148" i="6"/>
  <c r="W182" i="6"/>
  <c r="AB172" i="6"/>
  <c r="T182" i="6"/>
  <c r="V172" i="6"/>
  <c r="X172" i="6"/>
  <c r="U161" i="6"/>
  <c r="T158" i="6"/>
  <c r="T181" i="6"/>
  <c r="W181" i="6"/>
  <c r="AB154" i="6"/>
  <c r="AA105" i="2"/>
  <c r="Y196" i="6"/>
  <c r="Y154" i="6"/>
  <c r="Z158" i="6"/>
  <c r="T105" i="2"/>
  <c r="Z155" i="6"/>
  <c r="T135" i="6"/>
  <c r="Z135" i="6"/>
  <c r="X122" i="6"/>
  <c r="Z23" i="7"/>
  <c r="U122" i="6"/>
  <c r="W154" i="6"/>
  <c r="T154" i="6"/>
  <c r="Z154" i="6"/>
  <c r="AB196" i="6"/>
  <c r="Z157" i="6"/>
  <c r="T110" i="6"/>
  <c r="Z110" i="6"/>
  <c r="W110" i="6"/>
  <c r="W118" i="6"/>
  <c r="T191" i="6"/>
  <c r="T157" i="6"/>
  <c r="X161" i="6"/>
  <c r="Y153" i="6"/>
  <c r="V153" i="6"/>
  <c r="AB135" i="6"/>
  <c r="V135" i="6"/>
  <c r="Y135" i="6"/>
  <c r="W23" i="7"/>
  <c r="AB171" i="6"/>
  <c r="Z118" i="6"/>
  <c r="W191" i="6"/>
  <c r="W115" i="6"/>
  <c r="U105" i="2"/>
  <c r="Y171" i="6"/>
  <c r="Z115" i="6"/>
  <c r="Y148" i="6"/>
  <c r="AB148" i="6"/>
  <c r="V148" i="6"/>
  <c r="X128" i="6"/>
  <c r="AA128" i="6"/>
  <c r="U128" i="6"/>
  <c r="X171" i="6"/>
  <c r="AA171" i="6"/>
  <c r="X23" i="7"/>
  <c r="X157" i="6"/>
  <c r="AA157" i="6"/>
  <c r="AB23" i="7"/>
  <c r="U23" i="7"/>
  <c r="X154" i="6"/>
  <c r="AA154" i="6"/>
  <c r="AB105" i="2"/>
  <c r="V105" i="2"/>
  <c r="Y105" i="2"/>
  <c r="V23" i="7"/>
</calcChain>
</file>

<file path=xl/sharedStrings.xml><?xml version="1.0" encoding="utf-8"?>
<sst xmlns="http://schemas.openxmlformats.org/spreadsheetml/2006/main" count="23834" uniqueCount="2302">
  <si>
    <t>Season</t>
  </si>
  <si>
    <t>#</t>
  </si>
  <si>
    <t>Date</t>
  </si>
  <si>
    <t>Comp</t>
  </si>
  <si>
    <t>R</t>
  </si>
  <si>
    <t>Opponent</t>
  </si>
  <si>
    <t>H/A</t>
  </si>
  <si>
    <t>WDL</t>
  </si>
  <si>
    <t>F</t>
  </si>
  <si>
    <t>A</t>
  </si>
  <si>
    <t>Att</t>
  </si>
  <si>
    <t>Manager</t>
  </si>
  <si>
    <t>FAC</t>
  </si>
  <si>
    <t>FAV</t>
  </si>
  <si>
    <t>FAT</t>
  </si>
  <si>
    <t>LPC</t>
  </si>
  <si>
    <t>SPC</t>
  </si>
  <si>
    <t>WCB</t>
  </si>
  <si>
    <t>2017/18</t>
  </si>
  <si>
    <t>WL1</t>
  </si>
  <si>
    <t>Westbury United</t>
  </si>
  <si>
    <t>H</t>
  </si>
  <si>
    <t>Joe Battrick</t>
  </si>
  <si>
    <t>Clive Scott</t>
  </si>
  <si>
    <t>Radstock Town</t>
  </si>
  <si>
    <t>x</t>
  </si>
  <si>
    <t>Almondsbury</t>
  </si>
  <si>
    <t>Francois Allen</t>
  </si>
  <si>
    <t>Cheddar</t>
  </si>
  <si>
    <t>Shakeil Green, Callum Elms, Francois Allen</t>
  </si>
  <si>
    <t>Ashton &amp; Backwell United</t>
  </si>
  <si>
    <t>Shakeil Green</t>
  </si>
  <si>
    <t>Bishop Sutton</t>
  </si>
  <si>
    <t>Tom Smith, Alex Chapman</t>
  </si>
  <si>
    <t>Roman Glass St George</t>
  </si>
  <si>
    <t>Larkhall Athletic</t>
  </si>
  <si>
    <t>Shakeil Green 2, Francois Allen, Aaron Seviour 2</t>
  </si>
  <si>
    <t>Malmesbury Victoria</t>
  </si>
  <si>
    <t>Chris Pile 2</t>
  </si>
  <si>
    <t>Wincanton Town</t>
  </si>
  <si>
    <t>Joe Garland, Joe Battrick, Chris Pile</t>
  </si>
  <si>
    <t>Portishead Town</t>
  </si>
  <si>
    <t>Chris Pile, Alex Wych</t>
  </si>
  <si>
    <t>Corsham Town</t>
  </si>
  <si>
    <t>Chris Pile</t>
  </si>
  <si>
    <t>Keynsham Town</t>
  </si>
  <si>
    <t>Tom Smith, Shakeil Green, Chris Pile</t>
  </si>
  <si>
    <t>Calne Town</t>
  </si>
  <si>
    <t>Chris Pile, Joe Battrick, Malick Jammeh</t>
  </si>
  <si>
    <t>Devizes Town</t>
  </si>
  <si>
    <t>Lewis Coleman, Alex Chapman, Malick Jammeh</t>
  </si>
  <si>
    <t>Francois Allen, Jaiden Savery</t>
  </si>
  <si>
    <t>Warminster Town</t>
  </si>
  <si>
    <t>Joe Battrick, Jaiden Savery</t>
  </si>
  <si>
    <t>Chard Town</t>
  </si>
  <si>
    <t>Jaiden Savery 3</t>
  </si>
  <si>
    <t>Willand Rovers</t>
  </si>
  <si>
    <t>Sherborne Town</t>
  </si>
  <si>
    <t>Francois Allen, Tom Smith, Alex Chapman 2</t>
  </si>
  <si>
    <t>Chippenham Park</t>
  </si>
  <si>
    <t>Jaiden Savery</t>
  </si>
  <si>
    <t>1Q</t>
  </si>
  <si>
    <t>Bitton</t>
  </si>
  <si>
    <t>Bristol Telephones</t>
  </si>
  <si>
    <t>Alex Chapman</t>
  </si>
  <si>
    <t>Mike Jones, Tom Smith</t>
  </si>
  <si>
    <t>Charlie Babb, Jaiden Savery</t>
  </si>
  <si>
    <t>Lewis Coleman, Malick Jammeh, Charlie Babb</t>
  </si>
  <si>
    <t>Joe Battrick, Charlie Babb</t>
  </si>
  <si>
    <t>2016/17</t>
  </si>
  <si>
    <t>Mike Thorpe</t>
  </si>
  <si>
    <t>Brad Whittock</t>
  </si>
  <si>
    <t>Aaron Seviour</t>
  </si>
  <si>
    <t>Oldland Abbotonians</t>
  </si>
  <si>
    <t>Will Hunter, Chris Pile</t>
  </si>
  <si>
    <t>Malick Jammeh</t>
  </si>
  <si>
    <t>Aaron Seviour, Malick Jammeh</t>
  </si>
  <si>
    <t>Joe Garland, Aaron Seviour 2</t>
  </si>
  <si>
    <t>Will Hunter</t>
  </si>
  <si>
    <t>Aaron Seviour 3</t>
  </si>
  <si>
    <t>Joe Garland</t>
  </si>
  <si>
    <t>Aaron Seviour, Joe Garland</t>
  </si>
  <si>
    <t>Tom Smith</t>
  </si>
  <si>
    <t>Hengrove Athletic</t>
  </si>
  <si>
    <t>Shakeil Green, Aaron Seviour</t>
  </si>
  <si>
    <t>Bishops Lydeard</t>
  </si>
  <si>
    <t>Chris Pile, Aaron Seviour 2</t>
  </si>
  <si>
    <t>Wellington</t>
  </si>
  <si>
    <t>Aaron Seviour, Shakeil Green, Malick Jammeh</t>
  </si>
  <si>
    <t>Shakeil Green, Malick Jammeh, Aaron Seviour</t>
  </si>
  <si>
    <t>Jackson Hamilton, Malick Jammeh, Grant Price, Aaron Seviour 2</t>
  </si>
  <si>
    <t>Charlie Babb 2, Aaron Seviour, Malick Jammeh</t>
  </si>
  <si>
    <t>Malick Jammeh 2, Shakeil Green</t>
  </si>
  <si>
    <t>Shakeil Green, Malick Jammeh</t>
  </si>
  <si>
    <t>Bridgwater Town</t>
  </si>
  <si>
    <t>Aaron Seviour, Jackson Hamilton</t>
  </si>
  <si>
    <t>Tom Smith 2, Brad Whittock, Chris Pile</t>
  </si>
  <si>
    <t>Brad Whittock, Penzi Kakoma</t>
  </si>
  <si>
    <t>EP</t>
  </si>
  <si>
    <t>2015/16</t>
  </si>
  <si>
    <t>WLP</t>
  </si>
  <si>
    <t>Hallen</t>
  </si>
  <si>
    <t>Aaron Seviour 2, Lewis Dunn</t>
  </si>
  <si>
    <t>Nick Beaverstock</t>
  </si>
  <si>
    <t>Gillingham Town</t>
  </si>
  <si>
    <t>Lewis Dunn</t>
  </si>
  <si>
    <t>Anthony Conradi</t>
  </si>
  <si>
    <t>Odd Down (Bath)</t>
  </si>
  <si>
    <t>Barnstaple Town</t>
  </si>
  <si>
    <t>Kailan Gould</t>
  </si>
  <si>
    <t>Clevedon Town</t>
  </si>
  <si>
    <t>Daniel Cottle</t>
  </si>
  <si>
    <t>Brislington</t>
  </si>
  <si>
    <t>Charlie Maddison</t>
  </si>
  <si>
    <t>Bristol Manor Farm</t>
  </si>
  <si>
    <t>Chris Peck</t>
  </si>
  <si>
    <t>Cadbury Heath</t>
  </si>
  <si>
    <t>Martin Johnson</t>
  </si>
  <si>
    <t>Longwell Green Sports</t>
  </si>
  <si>
    <t>Bradford Town</t>
  </si>
  <si>
    <t>Steve Bridges</t>
  </si>
  <si>
    <t>Shepton Mallet</t>
  </si>
  <si>
    <t>OG, Lewis Dunn</t>
  </si>
  <si>
    <t>Cribbs</t>
  </si>
  <si>
    <t>Street</t>
  </si>
  <si>
    <t>Bridport</t>
  </si>
  <si>
    <t>Lewis Dunn, Tom Knighton</t>
  </si>
  <si>
    <t>Dan Scriven</t>
  </si>
  <si>
    <t>Melksham Town</t>
  </si>
  <si>
    <t>Daniel Scriven, Charlie Maddison</t>
  </si>
  <si>
    <t>Bodmin Town</t>
  </si>
  <si>
    <t>Buckland Athletic</t>
  </si>
  <si>
    <t>Daniel Cottle, Anthony Conradi, Charlie Maddison</t>
  </si>
  <si>
    <t>Wells City</t>
  </si>
  <si>
    <t>Plymouth Parkway</t>
  </si>
  <si>
    <t>3QR</t>
  </si>
  <si>
    <t>Whitchurch United</t>
  </si>
  <si>
    <t>Chris Peck, Anthony Conradi, Kailan Gould 2</t>
  </si>
  <si>
    <t>3Q</t>
  </si>
  <si>
    <t>Anthony Conradi, Ben Horan</t>
  </si>
  <si>
    <t>Steven Bridges, Mark West</t>
  </si>
  <si>
    <t>Mike Jones, Kailan Gould</t>
  </si>
  <si>
    <t>Lewis Dunn, Anthony Conradi</t>
  </si>
  <si>
    <t>2Q</t>
  </si>
  <si>
    <t>Exmouth Town</t>
  </si>
  <si>
    <t>Kailan Gould, Anthony Conradi</t>
  </si>
  <si>
    <t>Anthony Conradi 2, Kailan Gould 2</t>
  </si>
  <si>
    <t>Anthony Conradi, Lewis Dunn</t>
  </si>
  <si>
    <t>Budleigh Salterton</t>
  </si>
  <si>
    <t>Anthony Conradi 3, Andrew Criddle, Chris Peck</t>
  </si>
  <si>
    <t>Anthony Conradi, Martin Johnson</t>
  </si>
  <si>
    <t>Anthony Conradi, Daniel Cottle, Chris Peck</t>
  </si>
  <si>
    <t>Witheridge</t>
  </si>
  <si>
    <t>Anthony Conradi, Chris Peck</t>
  </si>
  <si>
    <t>2014/15</t>
  </si>
  <si>
    <t>Anthony Conradi, Chris Peck, Mark Reynolds</t>
  </si>
  <si>
    <t>Dan Cottle, Chris Peck</t>
  </si>
  <si>
    <t>Mark Reynolds</t>
  </si>
  <si>
    <t>Almondsbury Uwe</t>
  </si>
  <si>
    <t>Dan Cottle</t>
  </si>
  <si>
    <t>Ryan Allen</t>
  </si>
  <si>
    <t>SF</t>
  </si>
  <si>
    <t>Ritchie Chandler, Joe Garland</t>
  </si>
  <si>
    <t>Ryan Allen, Tom Pawley</t>
  </si>
  <si>
    <t>Ritchie Chandler</t>
  </si>
  <si>
    <t>QF</t>
  </si>
  <si>
    <t>Ryan Allen 3, Anthony Conradi</t>
  </si>
  <si>
    <t>Anthony Conradi, Mark Reynolds</t>
  </si>
  <si>
    <t>Steve Bridges, Tom Pawley, Mark Reynolds</t>
  </si>
  <si>
    <t>Luke Palmer</t>
  </si>
  <si>
    <t>Anthony Conradi 3, Dan Cottle, Joe Garland</t>
  </si>
  <si>
    <t>Ryan Allen, Anthony Conradi 2, Mark Reynolds</t>
  </si>
  <si>
    <t>Anthony Conradi, Tom Pawley 2, Chris Peck, Mark Reynolds, Scott</t>
  </si>
  <si>
    <t>Anthony Conradi 2, Chris Peck</t>
  </si>
  <si>
    <t>Ryan Allen, Chris Peck</t>
  </si>
  <si>
    <t>Anthony Conradi, Dan Cottle</t>
  </si>
  <si>
    <t>Tom Pawley, Chris Peck</t>
  </si>
  <si>
    <t>Ryan Allen, Anthony Conradi, Chris Peck</t>
  </si>
  <si>
    <t>Ryan Allen 3, Mike Jones</t>
  </si>
  <si>
    <t>Ryan Allen, Anthony Conradi, Mike Jones</t>
  </si>
  <si>
    <t>Almondsbury UWE</t>
  </si>
  <si>
    <t>Ryan Allen, Luke Palmer, Mark Reynolds</t>
  </si>
  <si>
    <t>Brimscombe &amp; Thrupp</t>
  </si>
  <si>
    <t>Ryan Allen, Tom Pawley, Mark Reynolds</t>
  </si>
  <si>
    <t>Cook 2, Dan Cottle, Mark Reynolds</t>
  </si>
  <si>
    <t>Ollis, Mark Reynolds</t>
  </si>
  <si>
    <t>Frome Town</t>
  </si>
  <si>
    <t>Chris Peck, Mark Reynolds</t>
  </si>
  <si>
    <t>Anthony Conradi 2</t>
  </si>
  <si>
    <t>Anthony Conradi, Rhys Cook</t>
  </si>
  <si>
    <t>Anthony Conradi, Dan Cottle, Mark Reynolds</t>
  </si>
  <si>
    <t>Ritchie Chandler, Rhys Cook, Dan Cottle</t>
  </si>
  <si>
    <t>Rhys Cook, Dan Cottle, Mark Reynolds</t>
  </si>
  <si>
    <t>Saltash United</t>
  </si>
  <si>
    <t>Rhys Cook </t>
  </si>
  <si>
    <t>-</t>
  </si>
  <si>
    <t>Rhys Cook, Conor Davies</t>
  </si>
  <si>
    <t>Mike Jones, Chris Peck, Mark Reynolds</t>
  </si>
  <si>
    <t>2013/14</t>
  </si>
  <si>
    <t>Ben Harris, Andy Keen, Paul Banks</t>
  </si>
  <si>
    <t>Paul Banks</t>
  </si>
  <si>
    <t>Andy Keen</t>
  </si>
  <si>
    <t>Paul Banks, Anthony Conradi</t>
  </si>
  <si>
    <t>Ryan Gay 2</t>
  </si>
  <si>
    <t>Paul Banks, Andy Keen 2</t>
  </si>
  <si>
    <t>Ryan Gay</t>
  </si>
  <si>
    <t>Chris Peck 2</t>
  </si>
  <si>
    <t>Jamie Taylor</t>
  </si>
  <si>
    <t>Byron Lismore</t>
  </si>
  <si>
    <t>Ashley Victor-Lewis</t>
  </si>
  <si>
    <t>Ben Harris</t>
  </si>
  <si>
    <t>OG</t>
  </si>
  <si>
    <t>Conradi</t>
  </si>
  <si>
    <t>Paul Banks, Byron Lismore</t>
  </si>
  <si>
    <t>Jack Metcalf</t>
  </si>
  <si>
    <t>Paul Banks, Dan Cottle</t>
  </si>
  <si>
    <t>Paul Banks, Chris Peck</t>
  </si>
  <si>
    <t>Paul Banks, Anthony Conradi, Chris Peck</t>
  </si>
  <si>
    <t>James Cooper, Andy Keen, OG</t>
  </si>
  <si>
    <t>Ritchie Chandler, Ryan Gay, Andy Keen</t>
  </si>
  <si>
    <t>Paul Banks, Andy Keen, Tom Smith</t>
  </si>
  <si>
    <t>Paul Banks 2</t>
  </si>
  <si>
    <t>Banks</t>
  </si>
  <si>
    <t>Paul Banks, Anthony Conradi, Cooper, Ryan Gay, Andy Keen, Chris Peck</t>
  </si>
  <si>
    <t>Tom Pawley, Jamie Taylor 2</t>
  </si>
  <si>
    <t>Paul Banks, Dan Cottle, Andy Keen</t>
  </si>
  <si>
    <t>Taunton Town</t>
  </si>
  <si>
    <t>Anthony Conradi, Dan Cottle 2</t>
  </si>
  <si>
    <t>Anthony Conradi, Chris Peck,Jamie Taylor</t>
  </si>
  <si>
    <t>Petersfield Town</t>
  </si>
  <si>
    <t>Paul Banks, Jamie Taylor, Ashley Victor-Lewis</t>
  </si>
  <si>
    <t>Banks, OG</t>
  </si>
  <si>
    <t>Paul Banks, Jack Metcalf 2, Chris Peck, Ashley Victor-Lewis</t>
  </si>
  <si>
    <t>Paul Banks, Billy Cooper, Ashley Victor-Lewis</t>
  </si>
  <si>
    <t>2012/13</t>
  </si>
  <si>
    <t>Elmore</t>
  </si>
  <si>
    <t>Stuart Minall</t>
  </si>
  <si>
    <t>Ryan Gay, Jack Metcalf</t>
  </si>
  <si>
    <t>Paul Banks, Greg Dando</t>
  </si>
  <si>
    <t>Paul Banks, Luke Palmer</t>
  </si>
  <si>
    <t>Ryan Gay, Barry Sandquest</t>
  </si>
  <si>
    <t>Greg Dando</t>
  </si>
  <si>
    <t>Ryan Gay, Jamie Mines 2</t>
  </si>
  <si>
    <t>Barry Sandquest</t>
  </si>
  <si>
    <t>Cribbs Friends Life</t>
  </si>
  <si>
    <t>Jamie Mines 2</t>
  </si>
  <si>
    <t>Daniel Collins, Jamie Mines 2</t>
  </si>
  <si>
    <t>Byron Lismore, OG</t>
  </si>
  <si>
    <t>Kai Hammond</t>
  </si>
  <si>
    <t>Shrewton United</t>
  </si>
  <si>
    <t>Byron Lismore, Jack Metcalf 2</t>
  </si>
  <si>
    <t>Byron Lismore 2</t>
  </si>
  <si>
    <t>Paul Banks 2, Greg Dando</t>
  </si>
  <si>
    <t>Ryan Gay, Jamie Mines</t>
  </si>
  <si>
    <t>Paul Banks, Dan Scriven</t>
  </si>
  <si>
    <t>Jamie Mines, Luke Palmer, Barry Sandquest</t>
  </si>
  <si>
    <t>P</t>
  </si>
  <si>
    <t>Paul Banks, Michal Caputa, Jack Metcalf</t>
  </si>
  <si>
    <t>Bovey Tracey</t>
  </si>
  <si>
    <t>Greg Dando, Andy Keen</t>
  </si>
  <si>
    <t>Ryan Gay, Jack Metcalf, Jake Slocombe</t>
  </si>
  <si>
    <t>Matthew Curtis, Andy Keen</t>
  </si>
  <si>
    <t>Patrick Doyle</t>
  </si>
  <si>
    <t>2011/12</t>
  </si>
  <si>
    <t>Craig Coles</t>
  </si>
  <si>
    <t>Greg Dando, Kai Hammond 2</t>
  </si>
  <si>
    <t>Chris Brimble, Kai Hammond, Andy Keen</t>
  </si>
  <si>
    <t>James Cooper, Kai Hammond, Andy Keen</t>
  </si>
  <si>
    <t>Kai Hammond, M Johnson, Tom Pawley</t>
  </si>
  <si>
    <t>Chris Brimble</t>
  </si>
  <si>
    <t>Kai Hammond, Andy Keen, Ashley Victor-Lewis</t>
  </si>
  <si>
    <t>Kai Hammond, Andy Keen</t>
  </si>
  <si>
    <t>Andy Keen 2</t>
  </si>
  <si>
    <t>Kai Hammond, Jack Nix</t>
  </si>
  <si>
    <t>Andy Forward, Andy Keen</t>
  </si>
  <si>
    <t>James Cooper 2</t>
  </si>
  <si>
    <t>Forward, Kai Hammond 2, Andy Keen 2</t>
  </si>
  <si>
    <t>Kai Hammond, Jack Nix, Watts</t>
  </si>
  <si>
    <t>Craig Coles, Kai Hammond, Andy Keen 2</t>
  </si>
  <si>
    <t>Jack Nix</t>
  </si>
  <si>
    <t>Andy Forward, Andy Keen, Tom Pawley</t>
  </si>
  <si>
    <t>Kai Hammond 2</t>
  </si>
  <si>
    <t>James Billing</t>
  </si>
  <si>
    <t>2010/11</t>
  </si>
  <si>
    <t>Steve Bridges, Mark Reynolds 2</t>
  </si>
  <si>
    <t>Mark Reynolds 2</t>
  </si>
  <si>
    <t>Ilfracombe Town</t>
  </si>
  <si>
    <t>Craig Rimmer</t>
  </si>
  <si>
    <t>Dawlish Town</t>
  </si>
  <si>
    <t>Anthony Tuckfield</t>
  </si>
  <si>
    <t>Greg Dando, OG</t>
  </si>
  <si>
    <t>Justin Dowling</t>
  </si>
  <si>
    <t>Tommy Owen, Hayden Watts</t>
  </si>
  <si>
    <t>Mark Leaney</t>
  </si>
  <si>
    <t>Hayden Watts</t>
  </si>
  <si>
    <t>James Billing 2, Andy Forward</t>
  </si>
  <si>
    <t>Jamie Jordan, Mullen 2</t>
  </si>
  <si>
    <t>Jamie Jordan</t>
  </si>
  <si>
    <t>Craig Mullen</t>
  </si>
  <si>
    <t>Jamie Jordan, Trowbridge</t>
  </si>
  <si>
    <t>Andy Forward, Craig Mullen, Hayden Watts</t>
  </si>
  <si>
    <t>Craig Mullen, Rimmer, Hayden Watts</t>
  </si>
  <si>
    <t>Ryan Trowbridge</t>
  </si>
  <si>
    <t>James Billing 2, Craig Mullen 2</t>
  </si>
  <si>
    <t>Andy Catley, Hayden Watts</t>
  </si>
  <si>
    <t>Verwood Town</t>
  </si>
  <si>
    <t>James Billing 2</t>
  </si>
  <si>
    <t>2009/10</t>
  </si>
  <si>
    <t>N</t>
  </si>
  <si>
    <t>Mark Harrington</t>
  </si>
  <si>
    <t>Yeovil Town</t>
  </si>
  <si>
    <t>Dean Evans, Ashley Victor-Lewis</t>
  </si>
  <si>
    <t>Bideford</t>
  </si>
  <si>
    <t>James Billing, Danny Maye</t>
  </si>
  <si>
    <t>Lee Bryant, Hudson, Ashley Victor-Lewis 2, Chris Lewis</t>
  </si>
  <si>
    <t>James Billing, Chris Lewis</t>
  </si>
  <si>
    <t>Steve Bridges, Greg Dando, Dean Evans, Danny Maye</t>
  </si>
  <si>
    <t>Lee Bryant</t>
  </si>
  <si>
    <t>Dean Evans</t>
  </si>
  <si>
    <t>David Blake, Chris Lewis, Tim Thompson</t>
  </si>
  <si>
    <t>James Billing, Dean Evans</t>
  </si>
  <si>
    <t>Dean Evans 2</t>
  </si>
  <si>
    <t>James Billing, Dean Evans, Chris Lewis</t>
  </si>
  <si>
    <t>Gary Banks, Mark Harrington, Ashley Victor-Lewis</t>
  </si>
  <si>
    <t>Dean Evans, Danny Maye</t>
  </si>
  <si>
    <t>Dean Evans 3</t>
  </si>
  <si>
    <t>James Billing, David Blake, Ashley Victor-Lewis, Danny Maye</t>
  </si>
  <si>
    <t>Andy Catley, Dean Evans</t>
  </si>
  <si>
    <t>Chris Lewis</t>
  </si>
  <si>
    <t>James Billing 3</t>
  </si>
  <si>
    <t>David Blake, Ashley Victor-Lewis</t>
  </si>
  <si>
    <t>James Billing 3, Chris Lewis</t>
  </si>
  <si>
    <t>Paulton Rovers</t>
  </si>
  <si>
    <t>James Billing, Dean Evans, Ashley Victor-Lewis</t>
  </si>
  <si>
    <t>James Billing, Dean Evans 3, Chris Lewis, Tim Thompson</t>
  </si>
  <si>
    <t>Danny Maye</t>
  </si>
  <si>
    <t>James Billing, Alex Brain 2</t>
  </si>
  <si>
    <t>Gary Banks, OG</t>
  </si>
  <si>
    <t>Gary Banks, Dean Evans, Tim Thompson</t>
  </si>
  <si>
    <t>Tim Thompson</t>
  </si>
  <si>
    <t>Gary Banks, Nick Hudson</t>
  </si>
  <si>
    <t>Poole Town</t>
  </si>
  <si>
    <t>Alex Brain, Dean Evans</t>
  </si>
  <si>
    <t>Gary Banks 3, James Billing, David Blake 2</t>
  </si>
  <si>
    <t>2008/09</t>
  </si>
  <si>
    <t>Danny Boys</t>
  </si>
  <si>
    <t>Nick Hudson, Tom Pawley</t>
  </si>
  <si>
    <t>James Billing, David Blake</t>
  </si>
  <si>
    <t>James Billing, Dean Evans 2</t>
  </si>
  <si>
    <t>James Billing, Steve Bridges</t>
  </si>
  <si>
    <t>James Billing, Danny Boys, Dean Evans</t>
  </si>
  <si>
    <t>Danny Boys, Dean Evans</t>
  </si>
  <si>
    <t>Andy Catley, Craig Coles, Dean Evans 2</t>
  </si>
  <si>
    <t>James Billing, Andy Catley</t>
  </si>
  <si>
    <t>Graham Colbourne, Dean Evans 2</t>
  </si>
  <si>
    <t>David Blake, Danny Boys</t>
  </si>
  <si>
    <t>Chris Lewis, Chris Tucker</t>
  </si>
  <si>
    <t>Danny Boys, Graham Colbourne, Dean Evans, Nick Hudson</t>
  </si>
  <si>
    <t>Graham Colbourne, Dean Evans</t>
  </si>
  <si>
    <t>Dean Evans, Mark Harrington, Ashley Victor-Lewis, Chris Lewis</t>
  </si>
  <si>
    <t>Chris Astley</t>
  </si>
  <si>
    <t>David Blake, Justin Dowling 2, Dean Evans</t>
  </si>
  <si>
    <t>Dean Evans, Chris Lewis</t>
  </si>
  <si>
    <t>Nick Hudson</t>
  </si>
  <si>
    <t>Cullompton Rangers</t>
  </si>
  <si>
    <t>Penzance</t>
  </si>
  <si>
    <t>David Blake</t>
  </si>
  <si>
    <t>Chris Astley, Dean Evans</t>
  </si>
  <si>
    <t>2007/08</t>
  </si>
  <si>
    <t>Chris Mountford</t>
  </si>
  <si>
    <t>Dean Evans, Dave Pearse</t>
  </si>
  <si>
    <t>Dave Pearse</t>
  </si>
  <si>
    <t>Giovanni Necco</t>
  </si>
  <si>
    <t>Ben Curtis, Giovanni Necco, Mark Rowlands</t>
  </si>
  <si>
    <t>Jason Hughes</t>
  </si>
  <si>
    <t>Dean Evans, Mark Rowlands</t>
  </si>
  <si>
    <t>Dave Pearse, Stuart Tovey, Clinton Wilson</t>
  </si>
  <si>
    <t>Truro City</t>
  </si>
  <si>
    <t>Backwell United</t>
  </si>
  <si>
    <t>Robert Dumphy</t>
  </si>
  <si>
    <t>Dean Evans, OG, Dave Pearse</t>
  </si>
  <si>
    <t>Robert Dumphy, Jason Hughes</t>
  </si>
  <si>
    <t>Andy Catley</t>
  </si>
  <si>
    <t>Clinton Wilson 2</t>
  </si>
  <si>
    <t>2QR</t>
  </si>
  <si>
    <t>Dean Evans, Levi Marlow</t>
  </si>
  <si>
    <t>Clinton Wilson, Dean Evans, Mark Thomas</t>
  </si>
  <si>
    <t>Dean Evans, Clinton Wilson</t>
  </si>
  <si>
    <t>Ricky Briggs</t>
  </si>
  <si>
    <t>2006/07</t>
  </si>
  <si>
    <t>Liam Fussell 2, Leon Simpson</t>
  </si>
  <si>
    <t>Danny Guibarra</t>
  </si>
  <si>
    <t>Matt Tilley</t>
  </si>
  <si>
    <t>Torrington</t>
  </si>
  <si>
    <t>Ricky Briggs, Leon Simpson</t>
  </si>
  <si>
    <t>Benji Tricker</t>
  </si>
  <si>
    <t>Ricky Briggs 2</t>
  </si>
  <si>
    <t>Liam Fussell</t>
  </si>
  <si>
    <t>Ricky Briggs, Stuart Tovey</t>
  </si>
  <si>
    <t>Liam Fussell, Leon Simpson</t>
  </si>
  <si>
    <t>Levi Marlow, Matt Tilley</t>
  </si>
  <si>
    <t>Ricky Briggs, Levi Marlow 2, OG</t>
  </si>
  <si>
    <t>Levi Marlow, Leon Simpson</t>
  </si>
  <si>
    <t>Matt Tilley, Levi Marlow</t>
  </si>
  <si>
    <t>Liskeard Athletic</t>
  </si>
  <si>
    <t>Ricky Briggs, Liam Fussell, Leon Simpson, Lee White 3</t>
  </si>
  <si>
    <t>Ricky Briggs, Levi Marlow</t>
  </si>
  <si>
    <t>Wimborne Town</t>
  </si>
  <si>
    <t>Leon Simpson, Danny Guibarra</t>
  </si>
  <si>
    <t>Nick Beaverstock, Liam Fussell, Levi Marlow</t>
  </si>
  <si>
    <t>2005/06</t>
  </si>
  <si>
    <t>Matt Tilley, Danny Guibarra</t>
  </si>
  <si>
    <t>Robin Southwell, Danny Guibarra</t>
  </si>
  <si>
    <t>Biddestone</t>
  </si>
  <si>
    <t>Leon Simpson</t>
  </si>
  <si>
    <t>Ricky Briggs 2, Leon Simpson</t>
  </si>
  <si>
    <t>Leon Simpson, OG</t>
  </si>
  <si>
    <t>Tarik Whitcliff</t>
  </si>
  <si>
    <t>OG, Jason Hughes</t>
  </si>
  <si>
    <t>Highworth Town</t>
  </si>
  <si>
    <t>2004/05</t>
  </si>
  <si>
    <t>Lee White</t>
  </si>
  <si>
    <t>Aaron Blakemore 4</t>
  </si>
  <si>
    <t>Aaron Blakemore</t>
  </si>
  <si>
    <t>Aaron Blakemore 3</t>
  </si>
  <si>
    <t>Pete Shepherd</t>
  </si>
  <si>
    <t>Clyst Rovers</t>
  </si>
  <si>
    <t>Bob Williams</t>
  </si>
  <si>
    <t>Aaron Blakemore 2</t>
  </si>
  <si>
    <t>Launceston</t>
  </si>
  <si>
    <t>Salmon</t>
  </si>
  <si>
    <t>Newton Abbot</t>
  </si>
  <si>
    <t>2003/04</t>
  </si>
  <si>
    <t>Leigh White, Mark Rowlands, Aaron Blakemore 3</t>
  </si>
  <si>
    <t>James Billing, Chris Huish</t>
  </si>
  <si>
    <t>Aaron Blakemore 2, Chris Huish</t>
  </si>
  <si>
    <t>Aaron Blakemore 3, Chris Huish</t>
  </si>
  <si>
    <t>Will Jefferies, Lee White 2</t>
  </si>
  <si>
    <t>Aaron Blakemore 3, Mark Rowlands</t>
  </si>
  <si>
    <t>Aaron Blakemore 2, James Billing</t>
  </si>
  <si>
    <t>???</t>
  </si>
  <si>
    <t>Dave Butler</t>
  </si>
  <si>
    <t>Paul Jennings</t>
  </si>
  <si>
    <t>Mark Rowlands</t>
  </si>
  <si>
    <t>Bath City</t>
  </si>
  <si>
    <t>Aaron Blakemore, Mark Rowlands 2</t>
  </si>
  <si>
    <t>Aaron Blakemore 2, Wes Wilson</t>
  </si>
  <si>
    <t>Aaron Blakemore, Mark Rowlands</t>
  </si>
  <si>
    <t>Aaron Blakemore, Wes Wilson</t>
  </si>
  <si>
    <t>Lee White 3</t>
  </si>
  <si>
    <t>Lee White 2, Aaron Blakemore 3</t>
  </si>
  <si>
    <t>Portland United</t>
  </si>
  <si>
    <t>1QR</t>
  </si>
  <si>
    <t>Leyton Carpenter</t>
  </si>
  <si>
    <t>PR</t>
  </si>
  <si>
    <t>Minehead Town</t>
  </si>
  <si>
    <t>Leyton Carpenter, Wes Wilson</t>
  </si>
  <si>
    <t>Wes Wilson, Dave Butler</t>
  </si>
  <si>
    <t>Lee White, Kev Rawlings, Wes Wilson, Aaron Blakemore</t>
  </si>
  <si>
    <t>2002/03</t>
  </si>
  <si>
    <t>Bath City Reserves</t>
  </si>
  <si>
    <t>Chris Huish, John Cordy</t>
  </si>
  <si>
    <t>John Cordy</t>
  </si>
  <si>
    <t>Lee White, OG, Aaron Blakemore</t>
  </si>
  <si>
    <t>Leyton Carpenter, Neil Graydon</t>
  </si>
  <si>
    <t>Lorne Wilkinson (caretaker)</t>
  </si>
  <si>
    <t>Neil Graydon 2</t>
  </si>
  <si>
    <t>Team Bath</t>
  </si>
  <si>
    <t>Nicky Tanner/Shaun Honor</t>
  </si>
  <si>
    <t>Neil Graydon</t>
  </si>
  <si>
    <t>Christchurch</t>
  </si>
  <si>
    <t>Tom Lewis, Ben Stevens</t>
  </si>
  <si>
    <t>Lance Kray</t>
  </si>
  <si>
    <t>Bournemouth</t>
  </si>
  <si>
    <t>Tom Lewis, John Cordy</t>
  </si>
  <si>
    <t>Andy Chambers</t>
  </si>
  <si>
    <t>Andy Chambers, Tom Lewis 2, Gary Davis, Mark Bidwell</t>
  </si>
  <si>
    <t>Hadleigh Winter</t>
  </si>
  <si>
    <t>Tom Lewis, Hadleigh Winter</t>
  </si>
  <si>
    <t>Andy Gulliford 2, Tom Lewis</t>
  </si>
  <si>
    <t>2001/02</t>
  </si>
  <si>
    <t>Darren Pool, Luke Obern</t>
  </si>
  <si>
    <t>Allen Williams</t>
  </si>
  <si>
    <t>Mark Mazza</t>
  </si>
  <si>
    <t>Dwayne Smith</t>
  </si>
  <si>
    <t>Allen Williams, Darren Brown</t>
  </si>
  <si>
    <t>Steve French</t>
  </si>
  <si>
    <t>Allen Williams, Dwayne Smith, Jon Porter</t>
  </si>
  <si>
    <t>Dave Payne, Dwayne Smith</t>
  </si>
  <si>
    <t>Mark Mazza 3</t>
  </si>
  <si>
    <t>Simon Ford</t>
  </si>
  <si>
    <t>Simon Ford 2, Sam Gurner</t>
  </si>
  <si>
    <t>Simon Ford, Sam Gurner</t>
  </si>
  <si>
    <t>Graham Colbourne</t>
  </si>
  <si>
    <t>Yeovil Town Reserves</t>
  </si>
  <si>
    <t>Graham Colbourne 2</t>
  </si>
  <si>
    <t>Sam Gurner</t>
  </si>
  <si>
    <t>2000/01</t>
  </si>
  <si>
    <t>Stuart Rogers</t>
  </si>
  <si>
    <t>Gareth Wright 3, Simon Ford, Steve Jenkins</t>
  </si>
  <si>
    <t>Simon Ford, Stuart Ponfield</t>
  </si>
  <si>
    <t>Stuart Minall, Simon Ford</t>
  </si>
  <si>
    <t>Simon Ford, Andy Catley, Gareth Wright, Paul Slocombe</t>
  </si>
  <si>
    <t>Stuart Rogers, Simon Ford, Stuart Minall, Gareth Wright</t>
  </si>
  <si>
    <t>Minehead</t>
  </si>
  <si>
    <t>Stuart Minall 2, Stuart Rogers</t>
  </si>
  <si>
    <t>Chippenham Town</t>
  </si>
  <si>
    <t>Simon Ford, Gareth Wright</t>
  </si>
  <si>
    <t>Gareth Wright 2</t>
  </si>
  <si>
    <t>Gareth Wright</t>
  </si>
  <si>
    <t>Simon Ford, Andy Catley</t>
  </si>
  <si>
    <t>Eli Georgiou, Andy Catley</t>
  </si>
  <si>
    <t>Slocombe</t>
  </si>
  <si>
    <t>James Billing, OG</t>
  </si>
  <si>
    <t>Adie Britton</t>
  </si>
  <si>
    <t>EPR</t>
  </si>
  <si>
    <t>Shortwood United</t>
  </si>
  <si>
    <t>1999/2000</t>
  </si>
  <si>
    <t>Andy Perrett, Gary Hewlett</t>
  </si>
  <si>
    <t>Paul Slocombe</t>
  </si>
  <si>
    <t>Paul Slocombe, Andy Perrett</t>
  </si>
  <si>
    <t>Simon Ford 2, Lee Gould 2, Gary Hewlett, Paul Slocombe</t>
  </si>
  <si>
    <t>Andy Perrett 3, Gareth Wright, Paul Slocombe</t>
  </si>
  <si>
    <t>Ian Davis, Simon Ford, Lee Gould</t>
  </si>
  <si>
    <t>Gary Hewlett, Andy Perrett, Mark Evans, Simon Ford, Jon Porter</t>
  </si>
  <si>
    <t>Salisbury City</t>
  </si>
  <si>
    <t>Pewsey Vale</t>
  </si>
  <si>
    <t>1998/99</t>
  </si>
  <si>
    <t>Heavitree United</t>
  </si>
  <si>
    <t>Glastonbury</t>
  </si>
  <si>
    <t>1997/98</t>
  </si>
  <si>
    <t>Malcolm Beck</t>
  </si>
  <si>
    <t>Crediton United</t>
  </si>
  <si>
    <t>Paul Griffiths, Stuart Nethercott</t>
  </si>
  <si>
    <t>Nigel Lee, Leyton Carpenter</t>
  </si>
  <si>
    <t>Nigel Lee</t>
  </si>
  <si>
    <t>Eli Georgiou</t>
  </si>
  <si>
    <t>Paul Griffiths</t>
  </si>
  <si>
    <t>Mark Paget, Paul Griffiths</t>
  </si>
  <si>
    <t>Mangotsfield United</t>
  </si>
  <si>
    <t>Ian Dixon</t>
  </si>
  <si>
    <t>Ian Dixon 2, Sam Gurner, Paul Griffiths</t>
  </si>
  <si>
    <t>Stuart Nethercott 2, Sam Gurner 2</t>
  </si>
  <si>
    <t>Q2</t>
  </si>
  <si>
    <t>Mike Keen</t>
  </si>
  <si>
    <t>1996/97</t>
  </si>
  <si>
    <t>Dean Book</t>
  </si>
  <si>
    <t>Ian Dixon, Paul Griffiths</t>
  </si>
  <si>
    <t>Bristol City</t>
  </si>
  <si>
    <t>Amesbury Town</t>
  </si>
  <si>
    <t>Ian Dixon 2</t>
  </si>
  <si>
    <t>Ian Dixon, Sam Gurner</t>
  </si>
  <si>
    <t>Tiverton Town</t>
  </si>
  <si>
    <t>Endsleigh</t>
  </si>
  <si>
    <t>Ian Dixon 2, Paul Griffiths, Eli Georgiou</t>
  </si>
  <si>
    <t>Paul Griffiths 2, Stuart Nethercott</t>
  </si>
  <si>
    <t>Ian Dixon 2, Leyton Carpenter</t>
  </si>
  <si>
    <t>1995/96</t>
  </si>
  <si>
    <t>Andy Weeks</t>
  </si>
  <si>
    <t>Trowbridge Town</t>
  </si>
  <si>
    <t>1994/95</t>
  </si>
  <si>
    <t>Mark Paget, Ian Dixon</t>
  </si>
  <si>
    <t>Matthew Chard</t>
  </si>
  <si>
    <t>Bob Giliand</t>
  </si>
  <si>
    <t>Mark Bennett, Stuart Nethercott</t>
  </si>
  <si>
    <t>Paul Mogg, Dave Stone</t>
  </si>
  <si>
    <t>Matthew Chard 3</t>
  </si>
  <si>
    <t>Mark Bartlett 2</t>
  </si>
  <si>
    <t>Matthew Chard 2</t>
  </si>
  <si>
    <t>Bob Giliand (caretaker)</t>
  </si>
  <si>
    <t>Stuart Nethercott, Paul Griffiths</t>
  </si>
  <si>
    <t>Gary Kenway 2</t>
  </si>
  <si>
    <t>Alan O’Leary</t>
  </si>
  <si>
    <t>Saltash</t>
  </si>
  <si>
    <t>Gary Kenway, Matthew Chard</t>
  </si>
  <si>
    <t>Gary Kenway</t>
  </si>
  <si>
    <t>1993/94</t>
  </si>
  <si>
    <t>Trevor O’Neill</t>
  </si>
  <si>
    <t>Mark Bartlett</t>
  </si>
  <si>
    <t>Ottery St Mary</t>
  </si>
  <si>
    <t>Weston-super-Mare</t>
  </si>
  <si>
    <t>John Tweed</t>
  </si>
  <si>
    <t>1992/93</t>
  </si>
  <si>
    <t>John Morgan</t>
  </si>
  <si>
    <t>Lee Gould, Trevor O’Neill</t>
  </si>
  <si>
    <t>Newport IOW</t>
  </si>
  <si>
    <t>John Tweed, John Morgan</t>
  </si>
  <si>
    <t>Tuffley</t>
  </si>
  <si>
    <t>John Morgan 2</t>
  </si>
  <si>
    <t>John Morgan, Stuart Nethercott</t>
  </si>
  <si>
    <t>Hungerford Town</t>
  </si>
  <si>
    <t>1991/92</t>
  </si>
  <si>
    <t>Dave Stone</t>
  </si>
  <si>
    <t>Edgware Town</t>
  </si>
  <si>
    <t>Malden Vale</t>
  </si>
  <si>
    <t>Almondsbury Picksons</t>
  </si>
  <si>
    <t>Mike Gough</t>
  </si>
  <si>
    <t>Simon Horwood 2</t>
  </si>
  <si>
    <t>Steve Spalding</t>
  </si>
  <si>
    <t>Mike Kelly</t>
  </si>
  <si>
    <t>Simon Horwood</t>
  </si>
  <si>
    <t>1990/91</t>
  </si>
  <si>
    <t>Andy Watts, Simon Horwood</t>
  </si>
  <si>
    <t>Andy Watts</t>
  </si>
  <si>
    <t>Simon Horwood 3, OG</t>
  </si>
  <si>
    <t>Simon Horwood, Mike Gough</t>
  </si>
  <si>
    <t>Martin Wilmott</t>
  </si>
  <si>
    <t>Simon Horwood, Duncan Fear</t>
  </si>
  <si>
    <t>John Kelly</t>
  </si>
  <si>
    <t>Simon Horwood, Andy Watts</t>
  </si>
  <si>
    <t>Tim Forward</t>
  </si>
  <si>
    <t>Steve Spalding, Simon Horwood</t>
  </si>
  <si>
    <t>Simon Horwood, John Kelly</t>
  </si>
  <si>
    <t>Steve Spalding 2</t>
  </si>
  <si>
    <t>Tim Forward, Simon Horwood, Steve Spalding 2</t>
  </si>
  <si>
    <t>1989/90</t>
  </si>
  <si>
    <t>Peter De Sisto</t>
  </si>
  <si>
    <t>Paul Wilcox</t>
  </si>
  <si>
    <t>Lee Burns, Ian Foster</t>
  </si>
  <si>
    <t>Lee Burns, Ian Foster, Toby Jackson</t>
  </si>
  <si>
    <t>Swanage Town &amp; Herston</t>
  </si>
  <si>
    <t>Ian Foster</t>
  </si>
  <si>
    <t>Dave Coombs</t>
  </si>
  <si>
    <t>Simon Church, Steve Worrell</t>
  </si>
  <si>
    <t>Jones</t>
  </si>
  <si>
    <t>Harvey</t>
  </si>
  <si>
    <t>Martin Wheeler</t>
  </si>
  <si>
    <t>Thatcham Town</t>
  </si>
  <si>
    <t>1988/89</t>
  </si>
  <si>
    <t>Steve Coles</t>
  </si>
  <si>
    <t>Simon White</t>
  </si>
  <si>
    <t>Simon White 2</t>
  </si>
  <si>
    <t>Eric Jordan (caretaker)</t>
  </si>
  <si>
    <t>Yate Town</t>
  </si>
  <si>
    <t>Mark Church, Penwill (OG)</t>
  </si>
  <si>
    <t>Old Georgians</t>
  </si>
  <si>
    <t>Simon Culliford</t>
  </si>
  <si>
    <t>Steve Fey</t>
  </si>
  <si>
    <t>Daly (OG)</t>
  </si>
  <si>
    <t>Richard George, Rick Murphy</t>
  </si>
  <si>
    <t>Steve Miles,  Ian Doyle 2, Rick Murphy, </t>
  </si>
  <si>
    <t>1987/88</t>
  </si>
  <si>
    <t>Grant Evason</t>
  </si>
  <si>
    <t>Simon Culliford, Grant Evason</t>
  </si>
  <si>
    <t>Grant Evason, Colin Brain</t>
  </si>
  <si>
    <t>Simon Culliford, Grant Evason 2</t>
  </si>
  <si>
    <t>St Austell</t>
  </si>
  <si>
    <t>Newbury Town</t>
  </si>
  <si>
    <t>Simon Culliford, Richard George</t>
  </si>
  <si>
    <t>Simon Culliford, Steve George, Ian Doyle</t>
  </si>
  <si>
    <t>1986/87</t>
  </si>
  <si>
    <t>Grant Evason 2</t>
  </si>
  <si>
    <t>Portway-Bristol</t>
  </si>
  <si>
    <t>Richard George</t>
  </si>
  <si>
    <t>Rob McCartney</t>
  </si>
  <si>
    <t>1985/86</t>
  </si>
  <si>
    <t>Geoff Elliott</t>
  </si>
  <si>
    <t>Mike Ratcliffe</t>
  </si>
  <si>
    <t>Colin Wilkie</t>
  </si>
  <si>
    <t>Jay</t>
  </si>
  <si>
    <t>Dave Legg, Dave Saunders</t>
  </si>
  <si>
    <t>Baker</t>
  </si>
  <si>
    <t>Mike Weedon</t>
  </si>
  <si>
    <t>Shaun Carpenter</t>
  </si>
  <si>
    <t>Colin Wilkie, Martin Wheeler, Grainger, Mike Ratcliffe</t>
  </si>
  <si>
    <t>Steve Taylor, Shaun Carpenter, Martin Wheeler 2</t>
  </si>
  <si>
    <t>Martin Wheeler 2</t>
  </si>
  <si>
    <t>Kenny Duharty</t>
  </si>
  <si>
    <t>Martin Wheeler, Kenny Duharty</t>
  </si>
  <si>
    <t>Kenny Duharty 2, Martin Wheeler</t>
  </si>
  <si>
    <t>Moreton</t>
  </si>
  <si>
    <t>Shaun Carpenter, Kenny Duharty, Dave Saunders, Martin Wheeler</t>
  </si>
  <si>
    <t>Thame United</t>
  </si>
  <si>
    <t>Shaun Pinker, Martin Wheeler</t>
  </si>
  <si>
    <t>OG, Shaun Pinker</t>
  </si>
  <si>
    <t>Shaun Pinker</t>
  </si>
  <si>
    <t>Martin Wheeler, Alan O’Leary, Shaun Pinker</t>
  </si>
  <si>
    <t>1984/85</t>
  </si>
  <si>
    <t>Tim Vaughan 2</t>
  </si>
  <si>
    <t>Tim Vaughan</t>
  </si>
  <si>
    <t>Glyn Davis</t>
  </si>
  <si>
    <t>Ernie Cook</t>
  </si>
  <si>
    <t>Clevedon</t>
  </si>
  <si>
    <t>1983/84</t>
  </si>
  <si>
    <t>Steve Badock 2</t>
  </si>
  <si>
    <t>Steve Badock</t>
  </si>
  <si>
    <t>Steve Badock, Glyn Davis</t>
  </si>
  <si>
    <t>Shaun Carpenter, OG</t>
  </si>
  <si>
    <t>Steve Hancock</t>
  </si>
  <si>
    <t>Gloucester City</t>
  </si>
  <si>
    <t>Bryant</t>
  </si>
  <si>
    <t>1982/83</t>
  </si>
  <si>
    <t>Mike Summers</t>
  </si>
  <si>
    <t>Darren Hunt</t>
  </si>
  <si>
    <t>Jimmy Brown, Steve Hancock</t>
  </si>
  <si>
    <t>Dave Barnes 2, Steve Hancock</t>
  </si>
  <si>
    <t>Alan Ponfield, Darren Hunt</t>
  </si>
  <si>
    <t>Mike Summers, Jimmy Brown 2, Steve Hancock</t>
  </si>
  <si>
    <t>Darren Hunt, Mike Summers</t>
  </si>
  <si>
    <t>2R</t>
  </si>
  <si>
    <t>Tim Vaughan, Shaun Carpenter</t>
  </si>
  <si>
    <t>Chris Dando</t>
  </si>
  <si>
    <t>Ton Pentre</t>
  </si>
  <si>
    <t>1981/82</t>
  </si>
  <si>
    <t>X</t>
  </si>
  <si>
    <t>Falmouth Town</t>
  </si>
  <si>
    <t>Richard Sobers</t>
  </si>
  <si>
    <t>Alan Ponfield</t>
  </si>
  <si>
    <t>Dawlish</t>
  </si>
  <si>
    <t>John Horsey</t>
  </si>
  <si>
    <t>Clandown</t>
  </si>
  <si>
    <t>Dave Jones</t>
  </si>
  <si>
    <t>Dave Halsey, Dave Jones</t>
  </si>
  <si>
    <t>Steve Palmer, Richard Sobers, Dave Halsey</t>
  </si>
  <si>
    <t>Garry Calder 2, Dave Halsey</t>
  </si>
  <si>
    <t>Derek Bryant</t>
  </si>
  <si>
    <t>Maurice Down (caretaker)</t>
  </si>
  <si>
    <t>Dave Halsey 2</t>
  </si>
  <si>
    <t>Dave Halsey</t>
  </si>
  <si>
    <t>Micky Sardo 3</t>
  </si>
  <si>
    <t>Micky Sardo, Terry Woodward</t>
  </si>
  <si>
    <t>Graham Bowen</t>
  </si>
  <si>
    <t>Terry Woodward</t>
  </si>
  <si>
    <t>Micky Sardo, Terry Woodward, Dave Halsey</t>
  </si>
  <si>
    <t>Dave Halsey, Derek Bryant</t>
  </si>
  <si>
    <t>Richard Sobers, OG</t>
  </si>
  <si>
    <t>John Barnes, Dave Halsey</t>
  </si>
  <si>
    <t>Tony Staddon</t>
  </si>
  <si>
    <t>Ilminster Town</t>
  </si>
  <si>
    <t>John Barnes</t>
  </si>
  <si>
    <t>1980/81</t>
  </si>
  <si>
    <t>Dave Halsey, Ricky Blake</t>
  </si>
  <si>
    <t>Viv Fear</t>
  </si>
  <si>
    <t>Micky Sardo, Ricky Blake</t>
  </si>
  <si>
    <t>Micky Sardo</t>
  </si>
  <si>
    <t>Viv Fear, Dave Halsey</t>
  </si>
  <si>
    <t>Colin Dredge</t>
  </si>
  <si>
    <t>Richard Owen, Viv Fear</t>
  </si>
  <si>
    <t>Colin Dredge, Malcolm Beck</t>
  </si>
  <si>
    <t>John Sheppard</t>
  </si>
  <si>
    <t>Mark Edwards</t>
  </si>
  <si>
    <t>Ricky Blake 2, Dave Halsey, Colin Dredge</t>
  </si>
  <si>
    <t>Colin Dredge 2</t>
  </si>
  <si>
    <t>Dave Halsey, Colin Dredge</t>
  </si>
  <si>
    <t>Ricky Blake</t>
  </si>
  <si>
    <t>Colin Dredge, Dave Halsey</t>
  </si>
  <si>
    <t>Richard Sobers, John Sheppard</t>
  </si>
  <si>
    <t>Nigel Kay, Dave Halsey, Richard Sobers</t>
  </si>
  <si>
    <t>Micky Sardo, Richard Emery</t>
  </si>
  <si>
    <t>Richard Owen 2, OG</t>
  </si>
  <si>
    <t>Pontillanfraith</t>
  </si>
  <si>
    <t>Richard Owen</t>
  </si>
  <si>
    <t>Ricky Blake, Mark Edwards</t>
  </si>
  <si>
    <t>Richard Owen, Micky Sardo, Micky Bright</t>
  </si>
  <si>
    <t>1979/80</t>
  </si>
  <si>
    <t>Graham Withey 2, Keith Player, Dave Halsey</t>
  </si>
  <si>
    <t>Graham Withey</t>
  </si>
  <si>
    <t>Graham Withey, Dave Halsey, Micky Sardo</t>
  </si>
  <si>
    <t>Dave Halsey, Richard Owen</t>
  </si>
  <si>
    <t>Simon Neil</t>
  </si>
  <si>
    <t>Harptree United</t>
  </si>
  <si>
    <t>Dave Halsey, Graham Withey 3</t>
  </si>
  <si>
    <t>Viv Fear, Dave Halsey, Graham Withey, </t>
  </si>
  <si>
    <t>Graham Withey 3, Dave Halsey, Colin Dredge, Keith Player</t>
  </si>
  <si>
    <t>Graham Withey, Alan Ponfield</t>
  </si>
  <si>
    <t>Graham Withey, Richard Owen</t>
  </si>
  <si>
    <t>Graham Withey, Dave Halsey 2</t>
  </si>
  <si>
    <t>Colin Dredge, Viv Fear</t>
  </si>
  <si>
    <t>Graham Withey, Dave Halsey (10th of season)</t>
  </si>
  <si>
    <t>OG, Graham Withey</t>
  </si>
  <si>
    <t>Richard Owen 2</t>
  </si>
  <si>
    <t>Mark Hacker, Dave Halsey</t>
  </si>
  <si>
    <t>Graham Withey, Hodgson</t>
  </si>
  <si>
    <t>Terry Woodward, Steve Blackmore</t>
  </si>
  <si>
    <t>1978/79</t>
  </si>
  <si>
    <t>Shepton Mallet Town</t>
  </si>
  <si>
    <t>Graham Withey 2, Brian Burden</t>
  </si>
  <si>
    <t>John Llewellin</t>
  </si>
  <si>
    <t>Richard Owen 2, Graham Withey, Simon Wellington</t>
  </si>
  <si>
    <t>Simon Neil 2, Richard Owen, Graham Withey</t>
  </si>
  <si>
    <t>Mangotsfield United (PF)</t>
  </si>
  <si>
    <t>SFR</t>
  </si>
  <si>
    <t>Simon Neil, Richard Owen</t>
  </si>
  <si>
    <t>Simon Neil, Bob Walker, Graham Withey, John Allen</t>
  </si>
  <si>
    <t>Richard Owen, John Meggatt</t>
  </si>
  <si>
    <t>QFR</t>
  </si>
  <si>
    <t>Richard Owen, OG, John Meggatt 2</t>
  </si>
  <si>
    <t>Simon Neil, Graham Withey</t>
  </si>
  <si>
    <t>2RR</t>
  </si>
  <si>
    <t>Graham Withey, Simon Wellington</t>
  </si>
  <si>
    <t>Simon Neil, Richard Owen, John Sheppard, John Meggatt</t>
  </si>
  <si>
    <t>SWPC</t>
  </si>
  <si>
    <t>Netley Sports</t>
  </si>
  <si>
    <t>1R</t>
  </si>
  <si>
    <t>Simon Neil, Richard Owen, Graham Withey 2</t>
  </si>
  <si>
    <t>Richard Owen, Graham Withey, OG</t>
  </si>
  <si>
    <t>Simon Neil, Graham Withey, Simon Wellington</t>
  </si>
  <si>
    <t>Richard Owen, Graham Withey 3</t>
  </si>
  <si>
    <t>Newton Abbet Dynamo</t>
  </si>
  <si>
    <t>Simon Wellington</t>
  </si>
  <si>
    <t>John Meggatt</t>
  </si>
  <si>
    <t>John Sheppard, John Meggatt</t>
  </si>
  <si>
    <t>Brian Burden</t>
  </si>
  <si>
    <t>Basingstoke</t>
  </si>
  <si>
    <t>1977/78</t>
  </si>
  <si>
    <t>Philip Gould</t>
  </si>
  <si>
    <t>S Haines</t>
  </si>
  <si>
    <t>St Lukes College</t>
  </si>
  <si>
    <t>Philip Gould, John Allen, S Haines</t>
  </si>
  <si>
    <t>John Allen</t>
  </si>
  <si>
    <t>Lester Clements &amp; Bobby Comer (caretakers)</t>
  </si>
  <si>
    <t>Ray Hendy</t>
  </si>
  <si>
    <t>John Allen 2</t>
  </si>
  <si>
    <t>1976/77</t>
  </si>
  <si>
    <t>Tony White</t>
  </si>
  <si>
    <t>PC</t>
  </si>
  <si>
    <t>Waterlooville</t>
  </si>
  <si>
    <t>RKO</t>
  </si>
  <si>
    <t>Whitby Town</t>
  </si>
  <si>
    <t>Simon Wellington, Philip Gould</t>
  </si>
  <si>
    <t>Bristol St George</t>
  </si>
  <si>
    <t>Stratford Town</t>
  </si>
  <si>
    <t>Philip Gould 2, Simon Wellington</t>
  </si>
  <si>
    <t>Westland-Yeovil</t>
  </si>
  <si>
    <t>OG 2</t>
  </si>
  <si>
    <t>Watchet Town</t>
  </si>
  <si>
    <t>Cheltenham Town</t>
  </si>
  <si>
    <t>1975/76</t>
  </si>
  <si>
    <t>Arthur Ladd</t>
  </si>
  <si>
    <t>John Allen 2, Philip Gould</t>
  </si>
  <si>
    <t>Philip Gould 2</t>
  </si>
  <si>
    <t>Dennis O’Meara</t>
  </si>
  <si>
    <t>Ray Hendy, Philip Gould</t>
  </si>
  <si>
    <t>Philip Gould, John Allen</t>
  </si>
  <si>
    <t>Ian Henderson</t>
  </si>
  <si>
    <t>Ian Henderson, Philip Gould</t>
  </si>
  <si>
    <t>Arnold Rodgers</t>
  </si>
  <si>
    <t>OG, John Allen, Trevor Rhodes</t>
  </si>
  <si>
    <t>Philip Gould, Ian Henderson</t>
  </si>
  <si>
    <t>John Allen, Trevor Rhodes</t>
  </si>
  <si>
    <t>Philip Gould, OG</t>
  </si>
  <si>
    <t>John Parker</t>
  </si>
  <si>
    <t>Bishop Auckland</t>
  </si>
  <si>
    <t>Dorchester Town</t>
  </si>
  <si>
    <t>Lindsay Jacobs</t>
  </si>
  <si>
    <t>John Allen, John Parker</t>
  </si>
  <si>
    <t>P Abrahams</t>
  </si>
  <si>
    <t>Alvechurch</t>
  </si>
  <si>
    <t>Roger Brown, Philip Gould, John Allen, John Parker</t>
  </si>
  <si>
    <t>John Parker, John Allen</t>
  </si>
  <si>
    <t>1974/75</t>
  </si>
  <si>
    <t>Ian Henderson 2, John Allen 2</t>
  </si>
  <si>
    <t>Trevor Rhodes</t>
  </si>
  <si>
    <t>Roger Brown, Tony Gough</t>
  </si>
  <si>
    <t>Geoff Elliott, Ian Henderson</t>
  </si>
  <si>
    <t>Ian Henderson, Geoff Elliott</t>
  </si>
  <si>
    <t>SProC</t>
  </si>
  <si>
    <t>Terry Burt</t>
  </si>
  <si>
    <t>Ian Henderson 4, Chris Slateford, Paul Ford</t>
  </si>
  <si>
    <t>Keith Watkins</t>
  </si>
  <si>
    <t>Keith Watkins, Ian Henderson 2, Trevor Rhodes</t>
  </si>
  <si>
    <t>Johnny Pine</t>
  </si>
  <si>
    <t>Bob Tossell, Ian Henderson 2, Trevor Rhodes</t>
  </si>
  <si>
    <t>Weymouth</t>
  </si>
  <si>
    <t>RC</t>
  </si>
  <si>
    <t>Wycombe Wanderers</t>
  </si>
  <si>
    <t>Cinderford Town</t>
  </si>
  <si>
    <t>Ian Henderson 2, Colin Calloway 2</t>
  </si>
  <si>
    <t>Colin Calloway, Ian Henderson 3</t>
  </si>
  <si>
    <t>Colin Calloway</t>
  </si>
  <si>
    <t>AYC</t>
  </si>
  <si>
    <t>FL2</t>
  </si>
  <si>
    <t>Colin Calloway, Ian Henderson</t>
  </si>
  <si>
    <t>FL1</t>
  </si>
  <si>
    <t>1973/74</t>
  </si>
  <si>
    <t>Ian Henderson 2</t>
  </si>
  <si>
    <t>Colin Calloway 3</t>
  </si>
  <si>
    <t>Colin Calloway 3, Ian Henderson 2</t>
  </si>
  <si>
    <t>Ian Henderson, Millard (OG)</t>
  </si>
  <si>
    <t>Ian Henderson, Colin Calloway</t>
  </si>
  <si>
    <t>Avon Bradford</t>
  </si>
  <si>
    <t>Colin Calloway 2</t>
  </si>
  <si>
    <t>Merthyr Tydfil</t>
  </si>
  <si>
    <t>Ian Henderson, Colin Calloway 2</t>
  </si>
  <si>
    <t>Colin Calloway, Ian Henderson, Steve Coles</t>
  </si>
  <si>
    <t>Holsworthy</t>
  </si>
  <si>
    <t>Colin Calloway 2, Ian Henderson 2</t>
  </si>
  <si>
    <t>Ashtonians United</t>
  </si>
  <si>
    <t>Trevor Rhodes, Colin Calloway 2</t>
  </si>
  <si>
    <t>Wadebridge Town</t>
  </si>
  <si>
    <t>Ian Henderson, Trevor Rhodes</t>
  </si>
  <si>
    <t>Elliott, Ian Henderson</t>
  </si>
  <si>
    <t>1972/73</t>
  </si>
  <si>
    <t>Harrow Hill</t>
  </si>
  <si>
    <t>Ian Henderson 4, Dave Stone, Colin Calloway</t>
  </si>
  <si>
    <t>Bill Richards 2</t>
  </si>
  <si>
    <t>Bill Richards, Ian Hamilton</t>
  </si>
  <si>
    <t>John Watkins</t>
  </si>
  <si>
    <t>Bill Richards, Keith Huggins</t>
  </si>
  <si>
    <t>Steve Gay</t>
  </si>
  <si>
    <t>Kelvin Grainger</t>
  </si>
  <si>
    <t>Bristol City Colts</t>
  </si>
  <si>
    <t>Trevor Rhodes, Dave Stone</t>
  </si>
  <si>
    <t>Greenway Sports</t>
  </si>
  <si>
    <t>Ian Hamilton</t>
  </si>
  <si>
    <t>Viney St Swithens</t>
  </si>
  <si>
    <t>Trevor Rhodes 2</t>
  </si>
  <si>
    <t>Steve Gay, Trevor Rhodes, Dave Stone 2 (2p)</t>
  </si>
  <si>
    <t>Dave Stone, Ian Henderson 2</t>
  </si>
  <si>
    <t>Eric Jordan, Trevor Rhodes 2</t>
  </si>
  <si>
    <t>OG, Dave Stone, Ian Hamilton</t>
  </si>
  <si>
    <t>Ian Henderson 4</t>
  </si>
  <si>
    <t>GB</t>
  </si>
  <si>
    <t>Ian Henderson, Colin Calloway, Steve Gay, OG</t>
  </si>
  <si>
    <t>1971/72</t>
  </si>
  <si>
    <t>Geoff Elliott, Trevor Rhodes</t>
  </si>
  <si>
    <t>Trevor Rhodes 2, Ian Henderson</t>
  </si>
  <si>
    <t>Trevor Rhodes, Ian Henderson 2</t>
  </si>
  <si>
    <t>Ian Henderson 2, Dave Stone</t>
  </si>
  <si>
    <t>Trevor Rhodes, Geoff Elliott</t>
  </si>
  <si>
    <t>Trevor Rhodes, Ian Henderson</t>
  </si>
  <si>
    <t>Geoff Elliott, Ian Henderson, Paul Hopkins</t>
  </si>
  <si>
    <t>Salisbury</t>
  </si>
  <si>
    <t>Frank Jacobs</t>
  </si>
  <si>
    <t>Ian Henderson </t>
  </si>
  <si>
    <t>Ralph Norton</t>
  </si>
  <si>
    <t>Ian Henderson 2, Ralph Norton</t>
  </si>
  <si>
    <t>Ian Henderson 5</t>
  </si>
  <si>
    <t>Bob Morgan 2</t>
  </si>
  <si>
    <t>Bob Morgan</t>
  </si>
  <si>
    <t>1970/71</t>
  </si>
  <si>
    <t>Paul Abrahams, Ian Henderson</t>
  </si>
  <si>
    <t>Ian Henderson, John Watkins</t>
  </si>
  <si>
    <t>John Watkins, OG</t>
  </si>
  <si>
    <t>Andover</t>
  </si>
  <si>
    <t>Plymouth City</t>
  </si>
  <si>
    <t>Paul Hopkins, OG, Roger Coombs, Ian Henderson</t>
  </si>
  <si>
    <t>Roy James</t>
  </si>
  <si>
    <t>Bob Tisdale</t>
  </si>
  <si>
    <t>Paul Hopkins</t>
  </si>
  <si>
    <t>Paul Hopkins, Ian Henderson</t>
  </si>
  <si>
    <t>Ian Henderson, Paul Hopkins</t>
  </si>
  <si>
    <t>St Blazey</t>
  </si>
  <si>
    <t>Roy James 2</t>
  </si>
  <si>
    <t>Ian Henderson, Philip Curtis</t>
  </si>
  <si>
    <t>Ian Henderson 4, John Watkins</t>
  </si>
  <si>
    <t>1969/70</t>
  </si>
  <si>
    <t>Colin Skirton, Ian Henderson, Webb, John Watkins</t>
  </si>
  <si>
    <t>Colin Skirton 3</t>
  </si>
  <si>
    <t>John Watkins, Webb</t>
  </si>
  <si>
    <t>Colin Skirton 2</t>
  </si>
  <si>
    <t>John Watkins, Colin Skirton</t>
  </si>
  <si>
    <t>Colin Skirton</t>
  </si>
  <si>
    <t>Ian Henderson 2, Colin Skirton, John Watkins</t>
  </si>
  <si>
    <t>Stourbridge</t>
  </si>
  <si>
    <t>Colin Skirton, Ian Henderson 2</t>
  </si>
  <si>
    <t>Pembroke Borough</t>
  </si>
  <si>
    <t>Ian Henderson, Colin Skirton 3, John Watkins</t>
  </si>
  <si>
    <t>Colin Skirton, John Watkins</t>
  </si>
  <si>
    <t>Ian Henderson 2, Colin Skirton</t>
  </si>
  <si>
    <t>Graham Gould 2, Ian Henderson</t>
  </si>
  <si>
    <t>Graham Gould 2</t>
  </si>
  <si>
    <t>Brian Carter</t>
  </si>
  <si>
    <t>1968/69</t>
  </si>
  <si>
    <t>Mike Williams</t>
  </si>
  <si>
    <t>Colin Skirton, Francis</t>
  </si>
  <si>
    <t>Ron Walker</t>
  </si>
  <si>
    <t>Alan Hobbs</t>
  </si>
  <si>
    <t>Lewis Hopkins, Brian Barker</t>
  </si>
  <si>
    <t>Brian Barker</t>
  </si>
  <si>
    <t>Bobby Gibbs, Colin Skirton</t>
  </si>
  <si>
    <t>Bobby Gibbs 2, Colin Skirton 2</t>
  </si>
  <si>
    <t>Ted Holehouse</t>
  </si>
  <si>
    <t>1967/68</t>
  </si>
  <si>
    <t>Ted Holehouse, Colin Skirton 2, Brian Owen, Martin Chivers</t>
  </si>
  <si>
    <t>Geoff Cox</t>
  </si>
  <si>
    <t>Colin Skirton 2, Hopkins</t>
  </si>
  <si>
    <t>Alan Margary</t>
  </si>
  <si>
    <t>Morris</t>
  </si>
  <si>
    <t>Colin Skirton, Brian Owen</t>
  </si>
  <si>
    <t>Brian Owen, Ken Rendall, Colin Skirton</t>
  </si>
  <si>
    <t>Alan Margary 2, Brian Owen</t>
  </si>
  <si>
    <t>Plymouth Argyle Colts</t>
  </si>
  <si>
    <t>Brian Owen 4, John Mardon</t>
  </si>
  <si>
    <t>Colin Skirton 2 </t>
  </si>
  <si>
    <t>Colin Skirton, Brian Owens</t>
  </si>
  <si>
    <t>Brian Owen 2, Colin Skirton, Alan Margary</t>
  </si>
  <si>
    <t>Brian Owen 2, Colin Skirton 2, Michael Jones</t>
  </si>
  <si>
    <t>4Q</t>
  </si>
  <si>
    <t>Brian Owen 2</t>
  </si>
  <si>
    <t>John Mardon 3</t>
  </si>
  <si>
    <t>John Mardon</t>
  </si>
  <si>
    <t>Brian Owen, Colin Skirton, Ken Rendall</t>
  </si>
  <si>
    <t>L2</t>
  </si>
  <si>
    <t>Vince Perry</t>
  </si>
  <si>
    <t>L1</t>
  </si>
  <si>
    <t>Gerry Barker, Alan Purnell</t>
  </si>
  <si>
    <t>Brian Owen 3, Gerry Barker</t>
  </si>
  <si>
    <t>1966/67</t>
  </si>
  <si>
    <t>Smith (OG)</t>
  </si>
  <si>
    <t>Watkins 2</t>
  </si>
  <si>
    <t>Ian Henderson 3</t>
  </si>
  <si>
    <t>Ken Rendall</t>
  </si>
  <si>
    <t>Ian Henderson 3, Watkins, James</t>
  </si>
  <si>
    <t>John Allen 2, Ian Henderson</t>
  </si>
  <si>
    <t>Ian Henderson 3, John Allen, Keith Prosser</t>
  </si>
  <si>
    <t>John Allen, Ian Henderson</t>
  </si>
  <si>
    <t>Slocombe, John Allen, John Watkins</t>
  </si>
  <si>
    <t>Ian Henderson 2, Brian Collett</t>
  </si>
  <si>
    <t>Ian Henderson, Roy James, Brian Collett</t>
  </si>
  <si>
    <t>John Allen, Ian Henderson 2</t>
  </si>
  <si>
    <t>Roy James 3, Ian Henderson</t>
  </si>
  <si>
    <t>OG, Ian Henderson, Brian Collett, Roy Watts</t>
  </si>
  <si>
    <t>John Allen 2, Ian Henderson 2, John Watkins, Roy Watts</t>
  </si>
  <si>
    <t>Keith Prosser</t>
  </si>
  <si>
    <t>John Allen, Ian Henderson 2, John Watkins</t>
  </si>
  <si>
    <t>Bournemouth &amp; Boscombe Athletic</t>
  </si>
  <si>
    <t>Jack Boxley 2</t>
  </si>
  <si>
    <t>Jack Boxley, Keith Prosser, Brian Collett</t>
  </si>
  <si>
    <t>Ian Henderson 2, Roy Watts</t>
  </si>
  <si>
    <t>Fareham Town</t>
  </si>
  <si>
    <t>OG, Ian Henderson 2, John Watkins</t>
  </si>
  <si>
    <t>John Allen, Brian Collett, Ian Henderson</t>
  </si>
  <si>
    <t>Ian Henderson 3, Roy Watts</t>
  </si>
  <si>
    <t>Ian Henderson, John Allen</t>
  </si>
  <si>
    <t>Ian Henderson 3, John Watkins 2</t>
  </si>
  <si>
    <t>Ian Henderson, Roy Watts</t>
  </si>
  <si>
    <t>Goalscorers</t>
  </si>
  <si>
    <t>Plymouth Argyle Reserves</t>
  </si>
  <si>
    <t>Weymouth Reserves</t>
  </si>
  <si>
    <t>Bristol City Reserves</t>
  </si>
  <si>
    <t>Exeter City Reserves</t>
  </si>
  <si>
    <t>AFC Bournemouth Reserves</t>
  </si>
  <si>
    <t>Torquay United Reserves</t>
  </si>
  <si>
    <t>Ian Dixon 2, OG</t>
  </si>
  <si>
    <t>Opposition</t>
  </si>
  <si>
    <t>W</t>
  </si>
  <si>
    <t>D</t>
  </si>
  <si>
    <t>L</t>
  </si>
  <si>
    <t>GF</t>
  </si>
  <si>
    <t>GA</t>
  </si>
  <si>
    <t>Overall</t>
  </si>
  <si>
    <t>WCC</t>
  </si>
  <si>
    <t>WSC</t>
  </si>
  <si>
    <t>Win %</t>
  </si>
  <si>
    <t>Home</t>
  </si>
  <si>
    <t>Away</t>
  </si>
  <si>
    <t>Average goals for</t>
  </si>
  <si>
    <t>Average goals against</t>
  </si>
  <si>
    <t>LEAGUE RECORDS</t>
  </si>
  <si>
    <t>Keith Watkins, Ian Henderson</t>
  </si>
  <si>
    <t>John Watkins, Brian Collett</t>
  </si>
  <si>
    <t>Ian Henderson 2, Watkins, John Allen, Brian Collett 2</t>
  </si>
  <si>
    <t>Rich Bowring</t>
  </si>
  <si>
    <t>Grant Evason, Rich Bowring</t>
  </si>
  <si>
    <t>Grant Evason, Rich Bowring, Simon White</t>
  </si>
  <si>
    <t>Richard George, Simon Culliford, Rich Bowring</t>
  </si>
  <si>
    <t>OG, Richard George</t>
  </si>
  <si>
    <t>Richard George 2</t>
  </si>
  <si>
    <t>Rich Bowring 2, Mike Summers</t>
  </si>
  <si>
    <t>Ian Dixon 2, Mark Bartlett</t>
  </si>
  <si>
    <t>Stuart Nethercott</t>
  </si>
  <si>
    <t>Ian Dixon, Stuart Nethercott, Mark Bartlett</t>
  </si>
  <si>
    <t>James Gower, Eli Georgiou</t>
  </si>
  <si>
    <t>Notes</t>
  </si>
  <si>
    <t>AET</t>
  </si>
  <si>
    <t>Groundhop day</t>
  </si>
  <si>
    <t>Welton win on penalties</t>
  </si>
  <si>
    <t>Calne win on penalties</t>
  </si>
  <si>
    <t>Frome win on penalties</t>
  </si>
  <si>
    <t>Brislington win on penalties</t>
  </si>
  <si>
    <t>Andy King in goal for OD. Beaverstock scored for OD.</t>
  </si>
  <si>
    <t>3-3 after normal time. Scored: Evans, Davis, Hewlett. Slocombe, Ford, Porter, Scrivens. Missed: Perrett, Day (could have won if scored), Wright (could have won), Evans (decisive miss)</t>
  </si>
  <si>
    <t>0-0 at 90 Mins Westbury won 4-3 on Pens</t>
  </si>
  <si>
    <t>Played at Weymouth FC</t>
  </si>
  <si>
    <t>Dave Stone debut</t>
  </si>
  <si>
    <t>First Welton Western League game to be played on a Sunday</t>
  </si>
  <si>
    <t xml:space="preserve">John Morgan </t>
  </si>
  <si>
    <t xml:space="preserve">Simon White </t>
  </si>
  <si>
    <t xml:space="preserve">Mike Summers </t>
  </si>
  <si>
    <t>Simon Neil, Richard Owen, Graham Withey, John Parker</t>
  </si>
  <si>
    <t>Trevor Rhodes , Terry Burt</t>
  </si>
  <si>
    <t>Trevor Rhodes , Clive Doughty</t>
  </si>
  <si>
    <t xml:space="preserve">Trevor Rhodes </t>
  </si>
  <si>
    <t>Trevor Rhodes , Ian Henderson</t>
  </si>
  <si>
    <t xml:space="preserve">Colin Calloway 2, Trevor Rhodes </t>
  </si>
  <si>
    <t xml:space="preserve">Ian Henderson, Colin Calloway </t>
  </si>
  <si>
    <t xml:space="preserve">Steve Gay, Dave Stone </t>
  </si>
  <si>
    <t xml:space="preserve">John Allen, Ian Henderson, Watkins </t>
  </si>
  <si>
    <t>1965/66</t>
  </si>
  <si>
    <t>John Allen 3, Roy Watts</t>
  </si>
  <si>
    <t>Ian Henderson 2, Watkins 2, John Allen, Micky Slocombe</t>
  </si>
  <si>
    <t>Ian Henderson 3, Brian Collett, John Allen, Roy Watts</t>
  </si>
  <si>
    <t>John Allen, Ian Henderson, Barry Pierce, Brian Collett</t>
  </si>
  <si>
    <t>Ian Henderson 3, John Allen, John Watkins</t>
  </si>
  <si>
    <t>Brian Collett, Keith Prosser, Roy Watts</t>
  </si>
  <si>
    <t>Brian Collett</t>
  </si>
  <si>
    <t>Bob Comer</t>
  </si>
  <si>
    <t>John Allen 3</t>
  </si>
  <si>
    <t>Ian Henderson 3, Terry Burt</t>
  </si>
  <si>
    <t>Roy Watts, Brian Collett</t>
  </si>
  <si>
    <t>Ian Henderson 5, Roy Watts</t>
  </si>
  <si>
    <t>Roy Watts 2</t>
  </si>
  <si>
    <t>Ian Henderson 2, John Allen, Keith Prosser, Bob Comer, Roy Watts, OG</t>
  </si>
  <si>
    <t>Micky Slocombe</t>
  </si>
  <si>
    <t>Ian Henderson 2, Roy Watts, John Allen, Barry Pierce</t>
  </si>
  <si>
    <t>Barry Pierce, John Watkins, Roy Watts</t>
  </si>
  <si>
    <t>Barry Pierce</t>
  </si>
  <si>
    <t>Roy Watts 6, Ian Henderson 3, John Allen</t>
  </si>
  <si>
    <t>Barry Pierce 2</t>
  </si>
  <si>
    <t>Roy Watts</t>
  </si>
  <si>
    <t>Roy Watts, John Allen, Ian Henderson</t>
  </si>
  <si>
    <t>1964/65</t>
  </si>
  <si>
    <t>Roy James, Ian Henderson 4, Roy Watts, Brian Collett</t>
  </si>
  <si>
    <t>Roy James, Ian Henderson 4</t>
  </si>
  <si>
    <t>Roy Watts, Jack Boxley, Ian Henderson</t>
  </si>
  <si>
    <t>Brian Collett, Roy Watts, Ian Henderson</t>
  </si>
  <si>
    <t>Roy Watts, Jack Boxley</t>
  </si>
  <si>
    <t>Micky Slocombe, Roy Watts, John Allen</t>
  </si>
  <si>
    <t>Ian Henderson, Roy James, Roy Watts</t>
  </si>
  <si>
    <t>Jack Boxley, Ian Henderson, Micky Slocombe, Roy Watts, Brian Collett</t>
  </si>
  <si>
    <t>John Allen, Jack Boxley</t>
  </si>
  <si>
    <t>Ian Henderson 3, Jack Boxley, Roy Watts, John Allen</t>
  </si>
  <si>
    <t>Micky Slocombe, John Allen, Roy Watts</t>
  </si>
  <si>
    <t>Ian Henderson, Roy Watts 2, John Allen</t>
  </si>
  <si>
    <t>Ian Henderson 3, John Allen, Brian Collett 2, Roy Watts 2</t>
  </si>
  <si>
    <t>Roy Watts, John Allen</t>
  </si>
  <si>
    <t>Jack Boxley, Ian Henderson 2, John Allen 2, Roy Watts</t>
  </si>
  <si>
    <t>Roy Watts, John Allen, Micky Slocombe 2, Jack Boxley</t>
  </si>
  <si>
    <t>Ian Henderson 2, John Allen</t>
  </si>
  <si>
    <t>Terry Burt, John Watkins, Roy Watts 2</t>
  </si>
  <si>
    <t>John Watkins, Ian Henderson, Roy Watts</t>
  </si>
  <si>
    <t>Jack Boxley, John Allen</t>
  </si>
  <si>
    <t>Jack Boxley</t>
  </si>
  <si>
    <t>Roy Watts 2, Ian Henderson 2, John Watkins</t>
  </si>
  <si>
    <t>Roy Watts 2, Ian Henderson</t>
  </si>
  <si>
    <t>Ian Henderson 2, Jack Boxley, Brian Collett</t>
  </si>
  <si>
    <t>Micky Slocombe, Brian Collett, Roy Watts, Jack Boxley</t>
  </si>
  <si>
    <t>Roy Watts 3</t>
  </si>
  <si>
    <t>Roy Watts 3, Ian Henderson</t>
  </si>
  <si>
    <t>Jack Boxley, Ian Henderson, John Allen, Roy Watts</t>
  </si>
  <si>
    <t>John Allen 2, Roy Watts 3, Ian Henderson, Micky Slocombe, Brian Collett</t>
  </si>
  <si>
    <t>Taunton</t>
  </si>
  <si>
    <t>Weymouth  </t>
  </si>
  <si>
    <t>1,000+</t>
  </si>
  <si>
    <t>12th successive game with unchanged team</t>
  </si>
  <si>
    <t>Andy Norris</t>
  </si>
  <si>
    <t>Andy Norris, Lee White, Aaron Blakemore 3</t>
  </si>
  <si>
    <t>Ian Dixon debut. Morrisson first Western League appearance.</t>
  </si>
  <si>
    <t>Trevor O’Neill 2</t>
  </si>
  <si>
    <t>Trevor O’Neill 2, John Morgan</t>
  </si>
  <si>
    <t>Trevor O’Neill John Tweed</t>
  </si>
  <si>
    <t>Roy James, Ian Henderson, John Watkins</t>
  </si>
  <si>
    <t>Roy James, Ian Henderson 2</t>
  </si>
  <si>
    <t>Roy James, Ian Henderson, Trevor Rhodes</t>
  </si>
  <si>
    <t>Clive Johnston</t>
  </si>
  <si>
    <t>Bill Tovey (caretaker)</t>
  </si>
  <si>
    <t>Terry Whitchard</t>
  </si>
  <si>
    <t>Trevor Evans</t>
  </si>
  <si>
    <t>Philip Gould, Trevor Evans</t>
  </si>
  <si>
    <t>John Dillon</t>
  </si>
  <si>
    <t>Philip Gould, John Dillon</t>
  </si>
  <si>
    <t>John Allen, John Dillon</t>
  </si>
  <si>
    <t>Trevor Rhodes 2, Ian Henderson, Bob Walker, Colin Calloway 2</t>
  </si>
  <si>
    <t>Bob Walker</t>
  </si>
  <si>
    <t>John Watkins, James 2, John Allen, </t>
  </si>
  <si>
    <t>Ian Davis</t>
  </si>
  <si>
    <t>Neil Parker, Simon White</t>
  </si>
  <si>
    <t>Neil Parker 3</t>
  </si>
  <si>
    <t>Neil Parker</t>
  </si>
  <si>
    <t>Andrew Vause</t>
  </si>
  <si>
    <t>Andrew Vause 2</t>
  </si>
  <si>
    <t>Neil Parker, Julian Bowen</t>
  </si>
  <si>
    <t>Paul Williams, Julian Bowen</t>
  </si>
  <si>
    <t>Julian Bowen</t>
  </si>
  <si>
    <t>Mike Gough, Neil Parker</t>
  </si>
  <si>
    <t>Ian Currell</t>
  </si>
  <si>
    <t>Tim Forward 2</t>
  </si>
  <si>
    <t>Ian Henderson 2, John Watkins, Brian Collett, Roy Watts</t>
  </si>
  <si>
    <t>John Allen 2, Brian Collett, Micky Slocombe, Ian Henderson 2, Keith Prosser</t>
  </si>
  <si>
    <t>Keith Prosser, John Allen 3, Micky Slocombe 2, Roy Watts</t>
  </si>
  <si>
    <t>Keith Prosser, Roy Watts, Ian Henderson</t>
  </si>
  <si>
    <t>Keith Prosser, Roy Watts</t>
  </si>
  <si>
    <t>Micky Slocombe, Bob Comer, Keith Prosser, Roy Watts, Terry Burt</t>
  </si>
  <si>
    <t>Micky Slocombe, Ian Henderson 2, OG, Bob Comer, John Allen</t>
  </si>
  <si>
    <t>Bob Comer, Ian Henderson 3, Micky Slocombe, Roy Watts</t>
  </si>
  <si>
    <t>1963/64</t>
  </si>
  <si>
    <t>SSC</t>
  </si>
  <si>
    <t>SPRoC</t>
  </si>
  <si>
    <t>Keith Simmons, Micky Slocombe</t>
  </si>
  <si>
    <t>John Allen, Keith Simmons, Jack Boxley</t>
  </si>
  <si>
    <t>Keith Simmons 2, Jack Boxley</t>
  </si>
  <si>
    <t>Brian Barker, Jack Boxley, Micky Slocombe</t>
  </si>
  <si>
    <t>Bob Comer, OG, Brian Barker</t>
  </si>
  <si>
    <t>Micky Slocombe, Keith Simmons, Alan Painter</t>
  </si>
  <si>
    <t>Keith Simmons 2</t>
  </si>
  <si>
    <t>Keith Simmons</t>
  </si>
  <si>
    <t>McLachlan 2, Elliott, Young, Keith Simmons, Alan Margary</t>
  </si>
  <si>
    <t>Jack Boxley, Micky Slocombe</t>
  </si>
  <si>
    <t>Bob Comer, Jack Boxley</t>
  </si>
  <si>
    <t>Micky Slocombe, John Allen</t>
  </si>
  <si>
    <t>Alan Margary, Bob Comer</t>
  </si>
  <si>
    <t>Bobby Campbell</t>
  </si>
  <si>
    <t>Bob Comer, James</t>
  </si>
  <si>
    <t>Chedgy, Brian Barker 2</t>
  </si>
  <si>
    <t>Brian Barker, Chedgy</t>
  </si>
  <si>
    <t>John Honeyfield 2</t>
  </si>
  <si>
    <t>Alan Painter</t>
  </si>
  <si>
    <t>Bob Comer, Keith Simmons, Jack Boxley</t>
  </si>
  <si>
    <t>Keith Simmons 3, John Allen</t>
  </si>
  <si>
    <t>Keith Simmons 2, Bob Comer 2 </t>
  </si>
  <si>
    <t>Jack Boxley, Millard</t>
  </si>
  <si>
    <t>Bob Comer, Slocombe, Keith Simmons, Jack Boxley</t>
  </si>
  <si>
    <t>Winscombe</t>
  </si>
  <si>
    <t>Tickenham United</t>
  </si>
  <si>
    <t>1962/63</t>
  </si>
  <si>
    <t>FAAm</t>
  </si>
  <si>
    <t>Johnny Edwards, Chedgy, Honeyfield,OG</t>
  </si>
  <si>
    <t>MacLachlan</t>
  </si>
  <si>
    <t>Roger Higgins</t>
  </si>
  <si>
    <t>OG, Painter, OG</t>
  </si>
  <si>
    <t>Ray Hendy 2</t>
  </si>
  <si>
    <t>Chedgy, Honeyfield 3, Attwood</t>
  </si>
  <si>
    <t>Attwood, Chedgy, Honeyfield 2, MacLachlan</t>
  </si>
  <si>
    <t>Keith Simmons 3</t>
  </si>
  <si>
    <t>Keith Simmons 2, Chedgy</t>
  </si>
  <si>
    <t>OG, Painter, Attwood, Steer</t>
  </si>
  <si>
    <t>Keith Simmons 3, Higgins</t>
  </si>
  <si>
    <t>Keith Simmons, John Millard 2</t>
  </si>
  <si>
    <t>Painter, Keith Simmons</t>
  </si>
  <si>
    <t>Colin Skirton 2, Keith Watkins, Keith Simmons</t>
  </si>
  <si>
    <t>Higgins</t>
  </si>
  <si>
    <t>Francis 2, OG</t>
  </si>
  <si>
    <t>Ilminster</t>
  </si>
  <si>
    <t>Tooting &amp; Mitcham United</t>
  </si>
  <si>
    <t>Bromley</t>
  </si>
  <si>
    <t>Bristol Rovers Colts</t>
  </si>
  <si>
    <t>Eagle House OB</t>
  </si>
  <si>
    <t>Bath CS</t>
  </si>
  <si>
    <t>Played at Radstock</t>
  </si>
  <si>
    <t>Ray Hendy debut</t>
  </si>
  <si>
    <t>Last ever FA Amateur Cup fixture</t>
  </si>
  <si>
    <t>Welton exempt until the 4th Qual Rd</t>
  </si>
  <si>
    <t>I cannot find any record of Welton playing in the Professional Cup until 63-64</t>
  </si>
  <si>
    <t>&gt;700</t>
  </si>
  <si>
    <t>A Rodgers’ first match</t>
  </si>
  <si>
    <t>Chris Mountford Jr</t>
  </si>
  <si>
    <t>Levi Marlow, Chris Mountford Jr</t>
  </si>
  <si>
    <t>Leon Simpson 2, Chris Mountford Jr 2</t>
  </si>
  <si>
    <t>Ricky Briggs, Danny Gulbarra, Chris Mountford Jr 3</t>
  </si>
  <si>
    <t>Keith Simmons, Colin Skirton, Eddie Attwood 2</t>
  </si>
  <si>
    <t>Eddie Attwood</t>
  </si>
  <si>
    <t>Eddie Attwood, Scadding</t>
  </si>
  <si>
    <t>Margary, Eddie Attwood</t>
  </si>
  <si>
    <t>Keith Simmons 6, OG, Eddie Attwood</t>
  </si>
  <si>
    <t>Eddie Attwood, Alan Margary</t>
  </si>
  <si>
    <t>Keith Simmons, Eddie Attwood</t>
  </si>
  <si>
    <t>Eddie Attwood, Alan Margary, Keith Simmons</t>
  </si>
  <si>
    <t>Micky Slocombe, Brian Barker, Keith Simmons 3, John Allen</t>
  </si>
  <si>
    <t>4QR</t>
  </si>
  <si>
    <t>1961/62</t>
  </si>
  <si>
    <t>Brian Barker 2</t>
  </si>
  <si>
    <t>Dean</t>
  </si>
  <si>
    <t>Keith Simmons 2, Alan Margary, Brian Barker</t>
  </si>
  <si>
    <t>Brian Barker, Alan Painter, Eddie Attwood</t>
  </si>
  <si>
    <t>Brian Barker 4, Keith Simmons</t>
  </si>
  <si>
    <t>Brian Barker, Keith Simmons, Jeremiah, </t>
  </si>
  <si>
    <t>Fricker</t>
  </si>
  <si>
    <t>Eddie Attwood, Keith Simmons</t>
  </si>
  <si>
    <t>Keith Simmons 3, Alan Painter</t>
  </si>
  <si>
    <t>Brian Barker, Eddie Attwood 2, Keith Simmons 2</t>
  </si>
  <si>
    <t>Keith Simmons, Brian Barker</t>
  </si>
  <si>
    <t>Keith Simmons, Eddie Attwood, Brian Barker</t>
  </si>
  <si>
    <t>Marchant 2, Alan Painter</t>
  </si>
  <si>
    <t>Brian Barker 2, Eddie Attwood</t>
  </si>
  <si>
    <t>St Albans City</t>
  </si>
  <si>
    <t>Timsbury Athletic</t>
  </si>
  <si>
    <t>Pinehurst Youth Centre</t>
  </si>
  <si>
    <t>1960/61</t>
  </si>
  <si>
    <t>Gorse Hill United</t>
  </si>
  <si>
    <t>Eddie Attwood, Brian Barker</t>
  </si>
  <si>
    <t>Brian Barker 4, Keith Simmons 2</t>
  </si>
  <si>
    <t>Brian Barker 3, Keith Simmons</t>
  </si>
  <si>
    <t>Eddie Attwood 2, Brian Barker 3</t>
  </si>
  <si>
    <t>Keith Simmons 5, Eddie Attwood 3</t>
  </si>
  <si>
    <t>Brian Barker, Eddie Attwood</t>
  </si>
  <si>
    <t>Keith Simmons 4, Eddie Attwood </t>
  </si>
  <si>
    <t>Brian Barker, OG, Eddie Attwood</t>
  </si>
  <si>
    <t>Brian Barker 2, Keith Simmons</t>
  </si>
  <si>
    <t>Brian Barker 3</t>
  </si>
  <si>
    <t>Clare</t>
  </si>
  <si>
    <t>Aaron Blakemore 2, Dave Astin, Will Jefferies</t>
  </si>
  <si>
    <t>1959/60</t>
  </si>
  <si>
    <t>Bryant, Barker, Keith Simmons</t>
  </si>
  <si>
    <t>Loveridge</t>
  </si>
  <si>
    <t>Chippenham United</t>
  </si>
  <si>
    <t>Peasedown Miners Welfare</t>
  </si>
  <si>
    <t>Stonehouse</t>
  </si>
  <si>
    <t>Wootton Bassett Town</t>
  </si>
  <si>
    <t>Calne &amp; Harris United</t>
  </si>
  <si>
    <t>Swindon BR Corinthians</t>
  </si>
  <si>
    <t>1958/59</t>
  </si>
  <si>
    <t>Hoffman Athletic</t>
  </si>
  <si>
    <t>Porlock</t>
  </si>
  <si>
    <t>Purton</t>
  </si>
  <si>
    <t>Bromham</t>
  </si>
  <si>
    <t>Eddie Attwood, Bishop 2, Jeremiah</t>
  </si>
  <si>
    <t>Brian Barker, Matthews</t>
  </si>
  <si>
    <t>Dando</t>
  </si>
  <si>
    <t>Brian Barker 2, Alan Margary</t>
  </si>
  <si>
    <t>Brian Barker 3, OG, Alan Margary</t>
  </si>
  <si>
    <t>Brian Barker 4, Alan Margary, Eddie Attwood 2</t>
  </si>
  <si>
    <t>Dando, OG, Eddie Attwood, Alan Margary</t>
  </si>
  <si>
    <t>Hyton</t>
  </si>
  <si>
    <t>1957/58</t>
  </si>
  <si>
    <t>Brislington St Christopher</t>
  </si>
  <si>
    <t>Farrington Gurney</t>
  </si>
  <si>
    <t>Eddie Attwood 2, George</t>
  </si>
  <si>
    <t>McLachlan 3, Mervyn Canning</t>
  </si>
  <si>
    <t>Mervyn Canning 2, MacLachlan</t>
  </si>
  <si>
    <t>Mervyn Canning</t>
  </si>
  <si>
    <t>Keith Simmons, Mervyn Canning</t>
  </si>
  <si>
    <t>Eddie Attwood, Mervyn Canning</t>
  </si>
  <si>
    <t>Keith Simmons 3, Eddie Attwood, Mervyn Canning</t>
  </si>
  <si>
    <t>Mervyn Canning 3, Eddie Attwood</t>
  </si>
  <si>
    <t>Eddie Attwood 5, Brian Barker 3, Mervyn Canning, OG</t>
  </si>
  <si>
    <t>Brian Barker, Mervyn Canning, Eddie Attwood</t>
  </si>
  <si>
    <t>Brian Barker 2, Mervyn Canning, Dix</t>
  </si>
  <si>
    <t>Derek Woodford, Brian Barker</t>
  </si>
  <si>
    <t>Bill Cuff</t>
  </si>
  <si>
    <t>Mervyn Canning, Eddie Attwood</t>
  </si>
  <si>
    <t>Derek Woodford</t>
  </si>
  <si>
    <t>Derek Woodford, West</t>
  </si>
  <si>
    <t>Joe Battrick (p)</t>
  </si>
  <si>
    <t>Scadding</t>
  </si>
  <si>
    <t>Phil Curtis, Brian Barker 2</t>
  </si>
  <si>
    <t>Eddie Attwood, Brian Barker, Phil Curtis</t>
  </si>
  <si>
    <t>Eddie Attwood 2, Phil Curtis</t>
  </si>
  <si>
    <t>Keith Simmons 2, Brian Barker, Phil Curtis</t>
  </si>
  <si>
    <t>Brian Barker 3, Phil Curtis, Eddie Attwood</t>
  </si>
  <si>
    <t>Jeremiah, Phil Curtis, Keith Simmons</t>
  </si>
  <si>
    <t>Phil Curtis, Keith Simmons, Brian Barker</t>
  </si>
  <si>
    <t>Phil Curtis 2, Eddie Attwood, Brian Barker</t>
  </si>
  <si>
    <t>Brian Barker 3, Phil Curtis 2, OG</t>
  </si>
  <si>
    <t>Eddie Attwood 3, Brian Barker 3, Keith Simmons, Phil Curtis</t>
  </si>
  <si>
    <t>Brian Barker 2, Phil Curtis</t>
  </si>
  <si>
    <t>Phil Curtis, Brian Barker</t>
  </si>
  <si>
    <t>Eddie Attwood, Brian Barker, Loveridge, Keith Simmons 2, Phil Curtis</t>
  </si>
  <si>
    <t>Brian Barker 2, Keith Simmons, OG, Phil Curtis</t>
  </si>
  <si>
    <t>Phil Curtis, Brian Barker 3, Eddie Attwood 2</t>
  </si>
  <si>
    <t>Phil Curtis 2, Jeremiah 2, Keith Simmons 3, Eddie Attwood, ???</t>
  </si>
  <si>
    <t>Poole Town Reserves</t>
  </si>
  <si>
    <t>Welton Reserves played in Senior Cup</t>
  </si>
  <si>
    <t>Trowbridge Town Reserves</t>
  </si>
  <si>
    <t>Dorchester Town Reserves</t>
  </si>
  <si>
    <t>Bridgwater Town Reserves</t>
  </si>
  <si>
    <t>Taunton Town Reserves</t>
  </si>
  <si>
    <t>Gloucester City Reserves</t>
  </si>
  <si>
    <t>Phil Curtis 4, OG, Keith Simmons, Higgins 2, Mervyn Canning</t>
  </si>
  <si>
    <t>Mervyn Canning,Keith Simmons, Painter, OG</t>
  </si>
  <si>
    <t>Manager Name</t>
  </si>
  <si>
    <t>Away win %</t>
  </si>
  <si>
    <t>Home win %</t>
  </si>
  <si>
    <t>Av goals/game</t>
  </si>
  <si>
    <t>ALL COMPS</t>
  </si>
  <si>
    <t>ALL OPPONENTS</t>
  </si>
  <si>
    <t>Competition</t>
  </si>
  <si>
    <t>All competitions</t>
  </si>
  <si>
    <t>1956/57</t>
  </si>
  <si>
    <t>Swindon Victoria</t>
  </si>
  <si>
    <t>Brimscombe</t>
  </si>
  <si>
    <t>Eddie Attwood, Bill Cuff, Mervyn Canning</t>
  </si>
  <si>
    <t>Eddie Attwood 2, Derek Woodford 2, Mervyn Canning, Bill Cuff</t>
  </si>
  <si>
    <t>Eddie Attwood, Hazzall</t>
  </si>
  <si>
    <t>Mervyn Canning, OG</t>
  </si>
  <si>
    <t>Hazzall 2, Derek Woodford</t>
  </si>
  <si>
    <t>Eddie Attwood, Shepherd</t>
  </si>
  <si>
    <t>Shepherd, Bill Cuff, Derek Woodford, Eddie Attwood</t>
  </si>
  <si>
    <t>Hazzall, Holloway, Hancock, Derek Woodford</t>
  </si>
  <si>
    <t>Steve Bridges, Anthony Conradi, Mark Reynolds</t>
  </si>
  <si>
    <t>James Riccio</t>
  </si>
  <si>
    <t>Leon Simpson, James Riccio</t>
  </si>
  <si>
    <t>Tom Kington, James Riccio 2, Craig Stewart, Leon Simpson</t>
  </si>
  <si>
    <t>Ricky Briggs, Craig Stewart</t>
  </si>
  <si>
    <t>James Riccio 2, Lee White, Leon Simpson</t>
  </si>
  <si>
    <t>Tom Kington, Lee White 2, Ricky Briggs</t>
  </si>
  <si>
    <t>Lee White, Leon Simpson</t>
  </si>
  <si>
    <t>Aaron Blakemore, James Billing</t>
  </si>
  <si>
    <t>Callum Elms, Joe Garland, Chris Pile</t>
  </si>
  <si>
    <t>Keith Simmons, Eddie Attwood, Gerry Fielding, Brian Barker</t>
  </si>
  <si>
    <t>OG 2, Gerry Fielding, Brian Barker 2</t>
  </si>
  <si>
    <t>Brian Barker, Keith Simmons 2, Gerry Fielding</t>
  </si>
  <si>
    <t>Keith Simmons, Brian Barker 3, Boulton, Gerry Fielding 2</t>
  </si>
  <si>
    <t>Gerry Fielding</t>
  </si>
  <si>
    <t>Eddie Attwood 2, Gerry Fielding</t>
  </si>
  <si>
    <t>Barry Dudbridge 2</t>
  </si>
  <si>
    <t>Barry Dudbridge</t>
  </si>
  <si>
    <t>Ian Foster, Ally Unitt, Paul Wilcox</t>
  </si>
  <si>
    <t>Ian Foster 2</t>
  </si>
  <si>
    <t>Gary Stanley 2</t>
  </si>
  <si>
    <t>Gary Stanley</t>
  </si>
  <si>
    <t>Eddie Attwood 2</t>
  </si>
  <si>
    <t>Joe Garland, Courtney Charles 2, Dylan Hatt</t>
  </si>
  <si>
    <t>Courtney Charles 2, Lewis Coleman, Joe Battrick</t>
  </si>
  <si>
    <t>Biggest SPC crowd at Bath City for 24 years.</t>
  </si>
  <si>
    <t>1955/56</t>
  </si>
  <si>
    <t>Chippenham Town Reserves</t>
  </si>
  <si>
    <t>Frome Town Reserves</t>
  </si>
  <si>
    <t>Bulford United</t>
  </si>
  <si>
    <t>Smith</t>
  </si>
  <si>
    <t>O’Reilly</t>
  </si>
  <si>
    <t>Fielding, O’Reilly 2, Smith</t>
  </si>
  <si>
    <t>Hawkins</t>
  </si>
  <si>
    <t>Hawkins 2, Hazzall</t>
  </si>
  <si>
    <t>Holloway</t>
  </si>
  <si>
    <t>Jock Guyan, Hawkins 2, Smith</t>
  </si>
  <si>
    <t>Smith 2, Jock Guyan</t>
  </si>
  <si>
    <t>Hawkins 2, Smith 2</t>
  </si>
  <si>
    <t>Lawrence 2, Smith, Jock Guyan 2</t>
  </si>
  <si>
    <t>Dave Payne</t>
  </si>
  <si>
    <t>Hawkins 2</t>
  </si>
  <si>
    <t>Thomas</t>
  </si>
  <si>
    <t>Jon Porter and Mark Evans (caretakers)</t>
  </si>
  <si>
    <t>Actually 0-4?</t>
  </si>
  <si>
    <t>AET. Halsey and Woodward?</t>
  </si>
  <si>
    <t>1-1? Halsey</t>
  </si>
  <si>
    <t>J Brown rather than  Summers?</t>
  </si>
  <si>
    <t>Ratcliffe, Wheeler?</t>
  </si>
  <si>
    <t>AET. Wheeler 2, Duharty ?</t>
  </si>
  <si>
    <t>Lewis Coleman, Malick Jammeh (p)</t>
  </si>
  <si>
    <t>Check this? Halsey?</t>
  </si>
  <si>
    <t>Lee White, Aaron Blakemore ?????</t>
  </si>
  <si>
    <t>Dave Butler, Lee White</t>
  </si>
  <si>
    <t>Blakemore suspended</t>
  </si>
  <si>
    <t>Leon Simpson 3, Danny Guibarra, Kye Mountford</t>
  </si>
  <si>
    <t>Chris Mountford Jr 3, Clinton Wilson 2</t>
  </si>
  <si>
    <t>Kye Mountford, Tariq Whitcliff</t>
  </si>
  <si>
    <t>Robert Dumphy, Kye Mountford, Mark Rowlands</t>
  </si>
  <si>
    <t>Kye Mountford, Leon Simpson</t>
  </si>
  <si>
    <t>Malick Jammeh, Courtney Charles</t>
  </si>
  <si>
    <t>Malick Jammeh (p)</t>
  </si>
  <si>
    <t>Chris Pile, Courtney Charles (2), Jackson Hamilton, Aaron Cockerill (p), Lewis Dixon</t>
  </si>
  <si>
    <t>Jaiden Savery 2</t>
  </si>
  <si>
    <t>Lost 4-3 on penalties</t>
  </si>
  <si>
    <t>Courtney Charles</t>
  </si>
  <si>
    <t>Courtney Charles, Lewis Coleman, Chris Pile (P)</t>
  </si>
  <si>
    <t>Aaron Cockerill, Lewis Coleman</t>
  </si>
  <si>
    <t>Paul Randall</t>
  </si>
  <si>
    <t>Malick Jammeh 2 (1p)</t>
  </si>
  <si>
    <t>Lear</t>
  </si>
  <si>
    <t>2018/19</t>
  </si>
  <si>
    <t>David Cooper 2, Aaron Seviour</t>
  </si>
  <si>
    <t>1954/55</t>
  </si>
  <si>
    <t>Bristol City Nomads</t>
  </si>
  <si>
    <t>High Littleton</t>
  </si>
  <si>
    <t>Smith 3, Fielding</t>
  </si>
  <si>
    <t>Woodford (p), Light</t>
  </si>
  <si>
    <t>Light</t>
  </si>
  <si>
    <t>Woodland</t>
  </si>
  <si>
    <t>Waite</t>
  </si>
  <si>
    <t>Waite (2)</t>
  </si>
  <si>
    <t>Charlie Collins, Mervyn Canning</t>
  </si>
  <si>
    <t>Brian Barker 3, Eddie Attwood 2, Alan Painter, Charlie Collins, Keith Simmons</t>
  </si>
  <si>
    <t>Phil Curtis, Charlie Collins</t>
  </si>
  <si>
    <t>Brian Barker 3, Charlie Collins</t>
  </si>
  <si>
    <t>Charlie Collins 2</t>
  </si>
  <si>
    <t>Brian Barker 2, Eddie Attwood, Charlie Collins</t>
  </si>
  <si>
    <t>Charlie Collins, Eddie Attwood 2, Brian Barker 2</t>
  </si>
  <si>
    <t>Y</t>
  </si>
  <si>
    <t>Aaron Seviour, OG</t>
  </si>
  <si>
    <t>Aaron Seviour, Lewis Russell</t>
  </si>
  <si>
    <t>Aaron Cockerill, Joe Battrick, Aaron Seviour</t>
  </si>
  <si>
    <t>Dylan Hatt, Chris Pile, Aaron Seviour 2</t>
  </si>
  <si>
    <t>Lewis Hunt, Aaron Seviour 2</t>
  </si>
  <si>
    <t>Lewis Coleman, Joe Battrick 2, Lewis Hunt, Aaron Seviour</t>
  </si>
  <si>
    <t>Dylan Hatt</t>
  </si>
  <si>
    <t>Win 5-4 on penalties</t>
  </si>
  <si>
    <t>Lewis Coleman, Will Hunter (p)</t>
  </si>
  <si>
    <t>Chris Pile, Conor Ford 2, Aaron Seviour</t>
  </si>
  <si>
    <t>Lewis Coleman</t>
  </si>
  <si>
    <t>Ben Wych</t>
  </si>
  <si>
    <t>Shakeil Green, Omar Simpson</t>
  </si>
  <si>
    <t>Aaron Seviour 2, Shakeil Green, Lewis Coleman</t>
  </si>
  <si>
    <t>Lewis Russell 3, Joe Batrick, Richard Hurd</t>
  </si>
  <si>
    <t>Chris Pile (p)</t>
  </si>
  <si>
    <t>Referee</t>
  </si>
  <si>
    <t>Ian Hawkins</t>
  </si>
  <si>
    <t>Kevin Slade</t>
  </si>
  <si>
    <t>Sam Fudge</t>
  </si>
  <si>
    <t>Graham Pearce</t>
  </si>
  <si>
    <t>Daniel Spyer</t>
  </si>
  <si>
    <t>Simon Turner</t>
  </si>
  <si>
    <t>Jake Woolley</t>
  </si>
  <si>
    <t>Shane Dash</t>
  </si>
  <si>
    <t>Greg Wentland</t>
  </si>
  <si>
    <t>Andrew Evans</t>
  </si>
  <si>
    <t>Fabio Roque</t>
  </si>
  <si>
    <t>Robert Finn</t>
  </si>
  <si>
    <t>Gareth Dunn</t>
  </si>
  <si>
    <t>Ryan Blackman</t>
  </si>
  <si>
    <t>Carl Peters</t>
  </si>
  <si>
    <t>Paul Huntley</t>
  </si>
  <si>
    <t>Chris Connor</t>
  </si>
  <si>
    <t>Said Ouchene</t>
  </si>
  <si>
    <t>Nigel Fisher</t>
  </si>
  <si>
    <t>Kevin Lewis</t>
  </si>
  <si>
    <t>Shaun Tobin</t>
  </si>
  <si>
    <t>Joe Battrick, Aaron Seviour</t>
  </si>
  <si>
    <t>James Hooper</t>
  </si>
  <si>
    <t>Craig Scriven</t>
  </si>
  <si>
    <t>Welton win 5-4 on penalties (Hunter, Smith, Battrick, Cockerill, Hatt)</t>
  </si>
  <si>
    <t>Nick Eckland</t>
  </si>
  <si>
    <t>Shakeil Green, David Cooper</t>
  </si>
  <si>
    <t>Steven Brenchley</t>
  </si>
  <si>
    <t>David Cooper</t>
  </si>
  <si>
    <t>Connor Sullivan</t>
  </si>
  <si>
    <t>Ademola (OJ) Olagunju</t>
  </si>
  <si>
    <t>Brian Lee</t>
  </si>
  <si>
    <t>Dylan Hatt, OG, OG</t>
  </si>
  <si>
    <t>Sam Stoppard, Aaron Seviour</t>
  </si>
  <si>
    <t>Aaron Seviour 2</t>
  </si>
  <si>
    <t>2019/20</t>
  </si>
  <si>
    <t>Jared Greenhalgh</t>
  </si>
  <si>
    <t>John Morgan, Kevin Presley</t>
  </si>
  <si>
    <t>Newton Abbot Spurs</t>
  </si>
  <si>
    <t>Rene Adigbo</t>
  </si>
  <si>
    <t>Steven Reed</t>
  </si>
  <si>
    <t>Lewis Ward</t>
  </si>
  <si>
    <t>Gareth McMahon</t>
  </si>
  <si>
    <t>David Lilly</t>
  </si>
  <si>
    <t>Ryan Saward</t>
  </si>
  <si>
    <t>Mark Loughlin</t>
  </si>
  <si>
    <t>Kristia Guyatt</t>
  </si>
  <si>
    <t>Thomas Boylan</t>
  </si>
  <si>
    <t>Result void</t>
  </si>
  <si>
    <t>Mike Allen 2, Trevor O’Neill</t>
  </si>
  <si>
    <t>Will Hunter (p), Joe Garland</t>
  </si>
  <si>
    <t>Rene Adigbo, Chris Pile</t>
  </si>
  <si>
    <t>Fraser Lewis</t>
  </si>
  <si>
    <t>Lebeq United</t>
  </si>
  <si>
    <t>Scott Hatcher, Liam Evans, Tom Smith</t>
  </si>
  <si>
    <t>Martin Peters</t>
  </si>
  <si>
    <t>Harry Barter</t>
  </si>
  <si>
    <t>George Gross</t>
  </si>
  <si>
    <t>Andy Hobbs</t>
  </si>
  <si>
    <t>Joe Garland, Scott Hatcher, Tosin Oyebola</t>
  </si>
  <si>
    <t>Alex Wych</t>
  </si>
  <si>
    <t>Welton win 7-6 on penalties (Pile, Hunter, Barter, Evans, Hatcher, Garland, Hatt. A Wych missed penalty 5)</t>
  </si>
  <si>
    <t>Lewis Coleman, Dylan Hatt</t>
  </si>
  <si>
    <t>Liam Evans</t>
  </si>
  <si>
    <t>2019/19</t>
  </si>
  <si>
    <t>Kant Mann</t>
  </si>
  <si>
    <t>Adam Wilson</t>
  </si>
  <si>
    <t>456 games</t>
  </si>
  <si>
    <t>LEAGUE</t>
  </si>
  <si>
    <t>CUPS</t>
  </si>
  <si>
    <t>Tom Lakeman</t>
  </si>
  <si>
    <t>Harry Barter (p)</t>
  </si>
  <si>
    <t>Liam Evans, Tom Lakeman, Harry Barter (p), Craig Parsons</t>
  </si>
  <si>
    <t>Tom Smith (caretaker)</t>
  </si>
  <si>
    <t>Will Payne</t>
  </si>
  <si>
    <t>Matthew Perry</t>
  </si>
  <si>
    <t>Jacob Reader, Rene Adigbo 2, Liam Evans, Sam Stoppard, Chris Pile</t>
  </si>
  <si>
    <t>Ray Hendy injured</t>
  </si>
  <si>
    <t>Ray Hendy comeback, injured again.</t>
  </si>
  <si>
    <t>Malcolm Norman debut</t>
  </si>
  <si>
    <t>Geoff Elliott, Dave Stone</t>
  </si>
  <si>
    <t>Steve Winter</t>
  </si>
  <si>
    <t>Michael Semple,  Simon Horwood</t>
  </si>
  <si>
    <t>Keith Simmons, Mervyn Canning, Charlie Collins, Alan Painter</t>
  </si>
  <si>
    <t>Keith Simmons, Mervyn Canning, OG, Charlie Collins</t>
  </si>
  <si>
    <t>Charlie Collins, Brian Barker 4, Alan Painter, Mervyn Canning 2</t>
  </si>
  <si>
    <t>Andy Weeks, Ian Dixon</t>
  </si>
  <si>
    <t>Stuart Nethercott, Dave Stone</t>
  </si>
  <si>
    <t>Ian Dixon 2, Andy Weeks 2, Mark Paget</t>
  </si>
  <si>
    <t>Mark Shields, Mark Bartlett</t>
  </si>
  <si>
    <t>Brian Barker 2, Bobby Gibbs 2</t>
  </si>
  <si>
    <t>Brian Barker, Colin Skirton</t>
  </si>
  <si>
    <t>Brian Barker, Marchant</t>
  </si>
  <si>
    <t>Brian Barker, Keith Simmons</t>
  </si>
  <si>
    <t>Jeremiah 2, Brian Barker</t>
  </si>
  <si>
    <t>Phil Curtis, Simmons 2 (1 penalty), Brian Barker</t>
  </si>
  <si>
    <t>Eddie Attwood 4, Brian Barker 2, Slade</t>
  </si>
  <si>
    <t>Keith Simmons 3, Brian Barker</t>
  </si>
  <si>
    <t>Keith Simmons 2, Eddie Attwood 2, Brian Barker, Padfield</t>
  </si>
  <si>
    <t>Keith Simmons, Gerry Fielding, Brian Barker</t>
  </si>
  <si>
    <t>Loveridge, Brian Barker 2</t>
  </si>
  <si>
    <t>OG, Gerry Fielding, Brian Barker 2, Eddie Attwood, Keith Simmons</t>
  </si>
  <si>
    <t>Keith Simmons, Peter Down, Brian Barker</t>
  </si>
  <si>
    <t>Will Ollis, Mark Reynolds</t>
  </si>
  <si>
    <t>Anthony Conradi, Chris Peck, Jamie Taylor</t>
  </si>
  <si>
    <t>Paul Banks, OG</t>
  </si>
  <si>
    <t>Lee Bryant, Nick Hudson, Ashley Victor-Lewis 2, Chris Lewis</t>
  </si>
  <si>
    <t>Rob Dumphy</t>
  </si>
  <si>
    <t>Jazz Bright</t>
  </si>
  <si>
    <t>Kye Mountford, Jazz Bright, James Riccio, Danny Guibarra</t>
  </si>
  <si>
    <t>Rob Dumphy, OG</t>
  </si>
  <si>
    <t>Leon Simpson, Rob Dumphy</t>
  </si>
  <si>
    <t>Jazz Bright, Ricky Briggs, James Riccio</t>
  </si>
  <si>
    <t>Aaron Blakemore, Jazz Bright</t>
  </si>
  <si>
    <t>Aaron Blakemore, Chris Huish</t>
  </si>
  <si>
    <t>Darren Brown</t>
  </si>
  <si>
    <t>Steve Dowling</t>
  </si>
  <si>
    <t>Dave Payne, Graham Colbourne</t>
  </si>
  <si>
    <t>Graham Colbourne, Jon Porter, Steve Dowling</t>
  </si>
  <si>
    <t>Stuart Rogers, Steve French</t>
  </si>
  <si>
    <t>Andy Clarke</t>
  </si>
  <si>
    <t>Andy Parry</t>
  </si>
  <si>
    <t>Leyton Carpenter 3, Mark Byrne, Paul Kempster, Eli Georgiou</t>
  </si>
  <si>
    <t>Paul Kempster 2</t>
  </si>
  <si>
    <t>Mark Byrne 2</t>
  </si>
  <si>
    <t>Mark Byrne 3, Ian Dixon</t>
  </si>
  <si>
    <t>Mark Byrne, James Gower</t>
  </si>
  <si>
    <t>Ian Dixon 2, Mark Byrne</t>
  </si>
  <si>
    <t>Gareth Wright 3, Andy Catley, Ian Davis</t>
  </si>
  <si>
    <t>Paul Slocombe 2</t>
  </si>
  <si>
    <t>Mark James</t>
  </si>
  <si>
    <t>Mattej Hocevar</t>
  </si>
  <si>
    <t>Chris Porter</t>
  </si>
  <si>
    <t>Gareth Wright 2, Paul Slocombe 2, Jason Benson 2, Simon Ford, Andy Catley, Stuart Ponfield</t>
  </si>
  <si>
    <t>Mark Evans</t>
  </si>
  <si>
    <t>Mark Evans, Jon Porter, Simon Ford 2</t>
  </si>
  <si>
    <t>Jon Porter, Simon Ford, Andy Perrett</t>
  </si>
  <si>
    <t>Simon Ford, Mark Evans</t>
  </si>
  <si>
    <t>Andy Perrett, Paul Slocombe</t>
  </si>
  <si>
    <t>Andy Perrett 5, Simon Ford, Gareth Wright</t>
  </si>
  <si>
    <t>Paul Slocombe, Simon Ford</t>
  </si>
  <si>
    <t>Paul Slocombe 4, Andy Perrett 2, Gary Hewlett</t>
  </si>
  <si>
    <t>Andy Perrett 3, Gary Hewlett</t>
  </si>
  <si>
    <t>Simon Ford, Mark Jones</t>
  </si>
  <si>
    <t>Nick Wilson 2, Andy Catley, Paul Slocombe</t>
  </si>
  <si>
    <t>Stuart Rogers 2, Simon Ford 2, Gareth Wright, Andy Catley, Jason Benson</t>
  </si>
  <si>
    <t>Ian Davis, Jason Benson, Simon Ford</t>
  </si>
  <si>
    <t>Darren Pool, Jeff Hazell</t>
  </si>
  <si>
    <t>Tim Banks</t>
  </si>
  <si>
    <t>Jon Porter, Ward, Simon Ford</t>
  </si>
  <si>
    <t>Andy Rowsell</t>
  </si>
  <si>
    <t>Lee Gardner, Simon O’Reilly</t>
  </si>
  <si>
    <t>Nathan Baird</t>
  </si>
  <si>
    <t>Nathan Baird 2</t>
  </si>
  <si>
    <t>Lee Gardner, Nathan Baird</t>
  </si>
  <si>
    <t>Lee Gardner</t>
  </si>
  <si>
    <t>Simon Ford, Nathan Baird</t>
  </si>
  <si>
    <t>Lee Gardner, Mark Jones, Christian Day</t>
  </si>
  <si>
    <t>Ricky Paul, Simon Ford</t>
  </si>
  <si>
    <t>Simon Ford 2, Jeff Hazell 2, Ricky Paul</t>
  </si>
  <si>
    <t>Andy Parry, Mark Jones</t>
  </si>
  <si>
    <t>Gary Hewlett 2 , Andy Perrett, Danny Hazlehurst</t>
  </si>
  <si>
    <t>Mark Evans, Stuart Minall 2, Jon Porter, Andy Perrett, Paul Slocombe, Gareth Wright</t>
  </si>
  <si>
    <t>Mark Evans 2, Danny Hazlehurst</t>
  </si>
  <si>
    <t>Neil Britton, OG</t>
  </si>
  <si>
    <t>Mark Shields</t>
  </si>
  <si>
    <t>Ian Dixon, Dave Jenkin</t>
  </si>
  <si>
    <t>Ian Doyle</t>
  </si>
  <si>
    <t>Grant Evason, Simon White</t>
  </si>
  <si>
    <t>Steve George</t>
  </si>
  <si>
    <t>Rob McCartney, Richard George</t>
  </si>
  <si>
    <t>Steve George, Grant Evason 3</t>
  </si>
  <si>
    <t>Richard George, Ian Doyle</t>
  </si>
  <si>
    <t>Steve George, Grant Evason 2, Richard George 2</t>
  </si>
  <si>
    <t>Steve George, Simon White</t>
  </si>
  <si>
    <t>Richard George, Simon White</t>
  </si>
  <si>
    <t>Dave Jones, Simon White</t>
  </si>
  <si>
    <t>Rob McCartney, Ian Doyle</t>
  </si>
  <si>
    <t>Grant Evason, Rob McCartney, Simon White</t>
  </si>
  <si>
    <t>Grant Evason, Simon White, Rob McCartney</t>
  </si>
  <si>
    <t>Ian Doyle, Rob McCartney</t>
  </si>
  <si>
    <t>Grant Evason 2, Steve George</t>
  </si>
  <si>
    <t>Grant Northover debut</t>
  </si>
  <si>
    <t>Richard Bowring, Simon Culliford</t>
  </si>
  <si>
    <t>Dave Jones, Rich Bowring 2</t>
  </si>
  <si>
    <t>Mark Byrne, James Gower, Ian Dixon, James Bidmead</t>
  </si>
  <si>
    <t>Jason Bryan</t>
  </si>
  <si>
    <t>Scott Watson</t>
  </si>
  <si>
    <t>Mike Semple, Simon Ford</t>
  </si>
  <si>
    <t>Lee Gould, Stuart Nethercott</t>
  </si>
  <si>
    <t>Lee Gould</t>
  </si>
  <si>
    <t>Trevor O’Neill, Lee Gould</t>
  </si>
  <si>
    <t>John Morgan 2, Jon Burr, OG</t>
  </si>
  <si>
    <t>John Morgan 2, Seann Wolff</t>
  </si>
  <si>
    <t>Sean Wolff, John Tweed 2</t>
  </si>
  <si>
    <t>John Tweed 2, Lee Gould</t>
  </si>
  <si>
    <t>Paul Terry</t>
  </si>
  <si>
    <t>Lee Gould 2, John Tweed, Trevor O’Neill</t>
  </si>
  <si>
    <t>Ian Dixon 2, Neil Britton, Paul Griffiths, Steve Pruett</t>
  </si>
  <si>
    <t>Adrian Harvey, Grant Evason 3, Rob McCartney</t>
  </si>
  <si>
    <t>Duncan Atkinson, Steve Whitemore, Richard George</t>
  </si>
  <si>
    <t>Duncan Atkinson, Dave Jones, Grant Evason</t>
  </si>
  <si>
    <t>Dave Jones, Steve Whitemore</t>
  </si>
  <si>
    <t>Richard George, Steve Whitemore</t>
  </si>
  <si>
    <t>Duncan Atkinson</t>
  </si>
  <si>
    <t>Duncan Atkinson 2, Dave Jones </t>
  </si>
  <si>
    <t>Duncan Atkinson, Grant Evason</t>
  </si>
  <si>
    <t>Steve George, Dave Jones, Grant Evason</t>
  </si>
  <si>
    <t>Steve Whitemore</t>
  </si>
  <si>
    <t>Grant Evason, Steve Whitemore</t>
  </si>
  <si>
    <t>Lee Gould, Trevor O’Neill, John Morgan</t>
  </si>
  <si>
    <t>Lee Gould, Mark Evans</t>
  </si>
  <si>
    <t>Trevor O’Neill 2, Mark Evans, Lee Gould</t>
  </si>
  <si>
    <t>Lee Gould 2, Trevor O’Neill, Seann Wolff</t>
  </si>
  <si>
    <t>Simon Wellington, Chris Cureton</t>
  </si>
  <si>
    <t>Chris Cureton</t>
  </si>
  <si>
    <t>Chris Cureton 2</t>
  </si>
  <si>
    <t>Andy Forward, Kai Hammond 2, Andy Keen 2</t>
  </si>
  <si>
    <t>Jamie Jordan, Ryan Trowbridge</t>
  </si>
  <si>
    <t>Robert Dumphy 2, Levi Marlow 2</t>
  </si>
  <si>
    <t>Andy Perrett 2, Lee Gould</t>
  </si>
  <si>
    <t>Paul Slocombe, Stuart Minall, Simon Ford, Lee Gould</t>
  </si>
  <si>
    <t>Mike Allen, John Tweed</t>
  </si>
  <si>
    <t>Mark Evans, Trevor O’Neill, Paul Randall</t>
  </si>
  <si>
    <t>Mark Bartlett, Trevor O’Neill 2, Paul Randall</t>
  </si>
  <si>
    <t>Trevor O’Neill, Paul Randall</t>
  </si>
  <si>
    <t>Seann Wolff</t>
  </si>
  <si>
    <t>Jon Burr, Trevor O’Neill</t>
  </si>
  <si>
    <t>Jon Burr</t>
  </si>
  <si>
    <t>Seann Wolff, Trevor O’Neill</t>
  </si>
  <si>
    <t>Paul Griffiths, Mark Bartlett, Trevor O’Neill</t>
  </si>
  <si>
    <t>Sean Wolff</t>
  </si>
  <si>
    <t>Trevor O’Neill, John Tweed 2 , Paul Griffiths</t>
  </si>
  <si>
    <t>Keith Player</t>
  </si>
  <si>
    <t>Adrian Harvey</t>
  </si>
  <si>
    <t xml:space="preserve">Nick Greenwood </t>
  </si>
  <si>
    <t xml:space="preserve">Nick Greenwood, Grant Evason, Duncan Atkinson </t>
  </si>
  <si>
    <t>Nick Greenwood</t>
  </si>
  <si>
    <t>Nick Greenwood, Mark Church</t>
  </si>
  <si>
    <t>Mark Church, Simon Culliford</t>
  </si>
  <si>
    <t>Ian Doyle 2, Steve Miles</t>
  </si>
  <si>
    <t>Colin Skirton 2, Ian Henderson, Tony Albin</t>
  </si>
  <si>
    <t>Ian Henderson 2, Micky Slocombe, Webb, Graham Gould 2</t>
  </si>
  <si>
    <t>Ian Henderson 2, Micky Slocombe, Webb, Colin Skirton</t>
  </si>
  <si>
    <t>Micky Slocombe, Graham Gould</t>
  </si>
  <si>
    <t>Graham Gould</t>
  </si>
  <si>
    <t>John Watkins, Brian Carter, Ian Henderson, Graham Gould</t>
  </si>
  <si>
    <t>Graham Gould, Micky Slocombe, Ian Henderson 2, Colin Skirton 2 </t>
  </si>
  <si>
    <t>John Allen, Dave Jones</t>
  </si>
  <si>
    <t>Allan Gould, Simon Neil</t>
  </si>
  <si>
    <t>Allan Gould</t>
  </si>
  <si>
    <t>Paul Allen</t>
  </si>
  <si>
    <t>Allan Gould, John Allen</t>
  </si>
  <si>
    <t>Philip Gould, Simon Neil, Allan Gould, S Haines</t>
  </si>
  <si>
    <t>Mike Ashley, Philip Gould</t>
  </si>
  <si>
    <t>Mike Ashley</t>
  </si>
  <si>
    <t>Chris Cureton, Lindsay Jacobs</t>
  </si>
  <si>
    <t>Chris Cureton 2, Simon Wellington 2, Lindsay Jacobs, Philip Gould</t>
  </si>
  <si>
    <t>Mike Ashley, Lindsay Jacobs, OG</t>
  </si>
  <si>
    <t>Lindsay Jacobs, Allan Gould</t>
  </si>
  <si>
    <t>Mike Ashley, Allan Gould, Ray Hendy</t>
  </si>
  <si>
    <t>Chris Cureton, Allan Gould</t>
  </si>
  <si>
    <t>Dickie Down</t>
  </si>
  <si>
    <t>Mike Summers, Alan Ponfield</t>
  </si>
  <si>
    <t>Steve Fudge</t>
  </si>
  <si>
    <t>Gary Hodson 2</t>
  </si>
  <si>
    <t>Glyn Davis, Steve Badock, Gary Hodson</t>
  </si>
  <si>
    <t>OG, Keith Butler</t>
  </si>
  <si>
    <t>Glyn Davis, Peter Brimble</t>
  </si>
  <si>
    <t>Glyn Davis, Brian Curtis</t>
  </si>
  <si>
    <t>Bobby Gibbs</t>
  </si>
  <si>
    <t>Gibbs, Curtis 2, Colin Skirton 2, Paul Hopkins</t>
  </si>
  <si>
    <t>Paul Hopkins, Ken Rendall, Ron Walker</t>
  </si>
  <si>
    <t>Colin Skirton 2, Ron Curtis</t>
  </si>
  <si>
    <t>Ron Walker, Colin Skirton, Alan Hobbs</t>
  </si>
  <si>
    <t>Ron Curtis 2</t>
  </si>
  <si>
    <t>Ron Curtis, Colin Skirton, Ken Randall</t>
  </si>
  <si>
    <t>Ron Curtis, Paul Hopkins</t>
  </si>
  <si>
    <t>Ron Curtis, Colin Skirton</t>
  </si>
  <si>
    <t>Paul Hopkins 2, Colin Skirton, Micky Slocombe</t>
  </si>
  <si>
    <t>Richard Sobers, Dave Jones, John Horsey</t>
  </si>
  <si>
    <t>Derrick Vaughan 2, Ian Henderson</t>
  </si>
  <si>
    <t>Derrick Vaughan</t>
  </si>
  <si>
    <t>Derrick Vaughan, Ian Henderson, Geoff Elliott</t>
  </si>
  <si>
    <t>Ian Henderson, Terry Burt</t>
  </si>
  <si>
    <t>Chris Slateford, Ian Henderson</t>
  </si>
  <si>
    <t>Jeff Elliott</t>
  </si>
  <si>
    <t>Ian Henderson 2, Kelvin Grainger</t>
  </si>
  <si>
    <t>Ian Henderson, Kelvin Grainger</t>
  </si>
  <si>
    <t>Tony Gough, Ian Henderson</t>
  </si>
  <si>
    <t>Darren Ward, Mark Evans, Andy Perrett</t>
  </si>
  <si>
    <t>Dean Scott</t>
  </si>
  <si>
    <t>Jon Evans</t>
  </si>
  <si>
    <t>Jon Burr 4, John Tweed 2, Mike Allan, Jon Evans</t>
  </si>
  <si>
    <t>Paul Griffiths 2, Trevor O’Neill</t>
  </si>
  <si>
    <t>Trevor O’Neill 2, Julian Seviour, Jon Burr, John Tweed</t>
  </si>
  <si>
    <t>Jon Evans, Gordon Maynard 2</t>
  </si>
  <si>
    <t>Julian Seviour, Gordon Maynard, John Tweed 2</t>
  </si>
  <si>
    <t>Peter McDonnell</t>
  </si>
  <si>
    <t>Richard George, Shane Peters</t>
  </si>
  <si>
    <t>Tony Harper, Bob Walker</t>
  </si>
  <si>
    <t>John Miles, Dave Saunders 2</t>
  </si>
  <si>
    <t>Martin Wheeler, Dave Saunders, Micky Andrews</t>
  </si>
  <si>
    <t>Micky Ratcliffe</t>
  </si>
  <si>
    <t>Shaun Pinker, Dave Saunders</t>
  </si>
  <si>
    <t>Martin Wheeler, Shaun Pinker, Micky Ratcliffe</t>
  </si>
  <si>
    <t>Martin Wheeler, Colin Wilkie, Darren Hunt</t>
  </si>
  <si>
    <t>Mike Ratcliffe, Bob Walker 2, Martin Wheeler, Mel Grainger, Colin Wilkie, Darren Hunt, Dave Saunders</t>
  </si>
  <si>
    <t>Jamie Jordan, Craig Mullen 2</t>
  </si>
  <si>
    <t>John Parker, Philip Gould, Trevor Rhodes</t>
  </si>
  <si>
    <t>P Abrahams, John Allen, Philip Gould</t>
  </si>
  <si>
    <t>Bill Cuff, Lear, Hawkins, Wally Potts</t>
  </si>
  <si>
    <t>Plummer, ???</t>
  </si>
  <si>
    <t>Trevor O’Neill, John Morgan</t>
  </si>
  <si>
    <t>Trevor O’Neill, John Morgan, Lee Gould</t>
  </si>
  <si>
    <t>John Allen 2, Ian Henderson, Terry Burt</t>
  </si>
  <si>
    <t>Lindsay Jacobs, John Allen, Philip Gould, Steve Coles, Kelvin Grainger</t>
  </si>
  <si>
    <t>Ian Henderson 2, Steve Coles</t>
  </si>
  <si>
    <t>Steve Coles, Ian Henderson</t>
  </si>
  <si>
    <t>Kai Hammond, Martin Johnson, Tom Pawley</t>
  </si>
  <si>
    <t>Wally Potts</t>
  </si>
  <si>
    <t>Ilott (first Western League game), Wally Potts</t>
  </si>
  <si>
    <t>Guman, Higgs (OG), Smith 2, Wally Potts</t>
  </si>
  <si>
    <t>Jerry Fielding</t>
  </si>
  <si>
    <t>Watts, Wally Potts, Smith, Jock Guyan</t>
  </si>
  <si>
    <t>Woodford, Wally Potts, Pearce</t>
  </si>
  <si>
    <t>Shepherd, Wally Potts, Hawkins</t>
  </si>
  <si>
    <t>Hawkins 2, Wally Potts</t>
  </si>
  <si>
    <t>OG, Bill Cuff</t>
  </si>
  <si>
    <t>Bill Cuff, Hawkins</t>
  </si>
  <si>
    <t>Hawkins 2, O’Reilly, Bill Cuff</t>
  </si>
  <si>
    <t>Bill Cuff, Hawkins 2</t>
  </si>
  <si>
    <t>Dix 2, Derek Baber 2, Brian Barker 2, Eddie jordan 2 (shared the Welton goals)</t>
  </si>
  <si>
    <t>Derek Baber</t>
  </si>
  <si>
    <t>Derek Baber, Dix, OG</t>
  </si>
  <si>
    <t>Lee White, Leon Simpson, Matt Tilley</t>
  </si>
  <si>
    <t>Chris Churchill, Jason Hughes</t>
  </si>
  <si>
    <t>Chris Churchill</t>
  </si>
  <si>
    <t>James Riccio, Chris Churchill</t>
  </si>
  <si>
    <t>Chris Churchill, Leon Simpson</t>
  </si>
  <si>
    <t>Craig Stewart</t>
  </si>
  <si>
    <t>Aaron Blakemore 4, Craig Stewart</t>
  </si>
  <si>
    <t>Ian Doyle 2, Steve George</t>
  </si>
  <si>
    <t>Simon White, Richard George</t>
  </si>
  <si>
    <t>Simon White 2, Richard George, Keith Player</t>
  </si>
  <si>
    <t>Duncan Atkinson, Nick Greenwood, Richard George, Grant Evason</t>
  </si>
  <si>
    <t>Hawkins 3, Wally Potts</t>
  </si>
  <si>
    <t>Wally Potts, Bill Cuff, Hawkins</t>
  </si>
  <si>
    <t>Wally Potts, Hawkins</t>
  </si>
  <si>
    <t>Bill Cuff 2, Wally Potts 2, Hawkins 2, Hazzall</t>
  </si>
  <si>
    <t>Wally Potts, Hawkins 2</t>
  </si>
  <si>
    <t>Johnny Edwards</t>
  </si>
  <si>
    <t>Keith Simmons, Johnny Edwards</t>
  </si>
  <si>
    <t>Brian Barker 2, Johnny Edwards</t>
  </si>
  <si>
    <t>Keith Simmons, Johnny Edwards, Phil Curtis</t>
  </si>
  <si>
    <t>Johnny Edwards, Brian Barker</t>
  </si>
  <si>
    <t>Brian Barker, Johnny Edwards</t>
  </si>
  <si>
    <t>Gerry Fielding, Brian Barker, Jones 4, Johnny Edwards</t>
  </si>
  <si>
    <t>Mervyn Canning 3, Attwood 5, Brian Barker, Johnny Edwards</t>
  </si>
  <si>
    <t>Mike Summers, Alan O’Leary</t>
  </si>
  <si>
    <t>Alan O’Leary 2, Mike Summers</t>
  </si>
  <si>
    <t>Rich Bowring, Alan O’Leary, Mike Summers</t>
  </si>
  <si>
    <t>Comer, Keith Simmons, OG</t>
  </si>
  <si>
    <t>Phil Curtis, Keith Simmons 2, Brian Barker</t>
  </si>
  <si>
    <t>Brian Barker 3, Eddie Attwood 3, Keith Simmons 2, Phil Curtis</t>
  </si>
  <si>
    <t>Eddie Attwood 3, Keith Simmons 2, Brian Barker 2, Mervyn Canning</t>
  </si>
  <si>
    <t>Keith Simmons, Phil Curtis, Marchant 2, Eddie Attwood, Brian Barker</t>
  </si>
  <si>
    <t>Brian Barker 2, Eddie Attwood 2, Gerry Fielding, Simpkins, Keith Simmons</t>
  </si>
  <si>
    <t>Loveridge, Brian Barker, Keith Simmons</t>
  </si>
  <si>
    <t>Bill Cuff debut. Tom Hillier GK.</t>
  </si>
  <si>
    <t>Alan Biley, Micky Rustell</t>
  </si>
  <si>
    <t>y</t>
  </si>
  <si>
    <t>GS debut. IF debut.</t>
  </si>
  <si>
    <t>/</t>
  </si>
  <si>
    <t>Roger Brown (caretaker)</t>
  </si>
  <si>
    <t>Darren Ward, Nathan Baird</t>
  </si>
  <si>
    <t>Tim Banks, Simon Ford, Darren Ward</t>
  </si>
  <si>
    <t>Simon Ford 2, Darren Ward</t>
  </si>
  <si>
    <t>Paul Kempster debut</t>
  </si>
  <si>
    <t>Simon Ford 2, Jon Porter, Darren Ward 2</t>
  </si>
  <si>
    <t>Chris Huish first start</t>
  </si>
  <si>
    <t>Aaron Blakemore 2, Lee White, Simon Lock</t>
  </si>
  <si>
    <t>27 Nov?</t>
  </si>
  <si>
    <t>James Cooper, Kai Hammond, Andy Keen 2</t>
  </si>
  <si>
    <t>Andy Forward</t>
  </si>
  <si>
    <t>Kai Hammond, Jack Nix, Haydn Watts</t>
  </si>
  <si>
    <t>Point deducted, ineligible player.</t>
  </si>
  <si>
    <t>L U</t>
  </si>
  <si>
    <t>Trevor O’Neill, Dean Scott</t>
  </si>
  <si>
    <t>Nick Greenwood, Mark Church 3, Keith Player</t>
  </si>
  <si>
    <t>Keith Player 2, Richard George, Grant Evason, Dave Jones</t>
  </si>
  <si>
    <t>Decided to sack Coombs on 10 November. When did he go? Interim manager?</t>
  </si>
  <si>
    <t>Brian Barker 2, Derek Baber, Ray Tarr</t>
  </si>
  <si>
    <t>Ray Tarr 2, Brian Barker</t>
  </si>
  <si>
    <t>Tucker, Mervyn Canning, Ray Tarr</t>
  </si>
  <si>
    <t>Ray Tarr</t>
  </si>
  <si>
    <t>Ray Tarr 2, Charlie Collins</t>
  </si>
  <si>
    <t>Ray Tarr, Mervyn Canning</t>
  </si>
  <si>
    <t>Eddie Attwood, Ray Tarr, Mervyn Canning</t>
  </si>
  <si>
    <t>Ray Tarr 3, Mervyn Canning, Bill Cuff</t>
  </si>
  <si>
    <t>Mervyn Canning, Brian Barker 2, Ray Tarr 2</t>
  </si>
  <si>
    <t>Ray Tarr, Bill Cuff</t>
  </si>
  <si>
    <t>Ray Tarr 2, Eddie Attwood 2</t>
  </si>
  <si>
    <t>Eddie Attwood, Ray Tarr, Bill Cuff</t>
  </si>
  <si>
    <t>Bill Cuff 3, Ray Tarr</t>
  </si>
  <si>
    <t>Derek Woodford, Eddie Attwood 2, Ray Tarr</t>
  </si>
  <si>
    <t>Canning, Derek Woodford, Ray Tarr 2, Eddie Attwood</t>
  </si>
  <si>
    <t>Derek Woodford, Gerry Fielding, Mervyn Canning, Ray Tarr</t>
  </si>
  <si>
    <t>Gerry Fielding, Ray Tarr, Eddie Attwood</t>
  </si>
  <si>
    <t>Ray Tarr 2, OG</t>
  </si>
  <si>
    <t>Eddie Attwood, Ray Tarr</t>
  </si>
  <si>
    <t>Ray Tarr, Eddie Attwood</t>
  </si>
  <si>
    <t>Derek Woodford, Ray Tarr, OG</t>
  </si>
  <si>
    <t>Windmill, Eddie Attwood, Ray Tarr</t>
  </si>
  <si>
    <t>Ray Tarr, Derek Woodford, Eddie Attwood 2, Mervyn Canning</t>
  </si>
  <si>
    <t>Eddie Attwood, Ray Tarr 3</t>
  </si>
  <si>
    <t>Ray Tarr, Derek Woodford</t>
  </si>
  <si>
    <t>Ray Tarr 3</t>
  </si>
  <si>
    <t>Shepherd, Ray Tarr 3, Derek Woodford</t>
  </si>
  <si>
    <t>Plummer 2, Ray Tarr, Holloway 2</t>
  </si>
  <si>
    <t>Derek Woodford, Charlie Collins, Mervyn Canning</t>
  </si>
  <si>
    <t>Mervyn Canning, Ray Mogg 2</t>
  </si>
  <si>
    <t>Ray Tarr 3, Bill Cuff, Ray Mogg</t>
  </si>
  <si>
    <t>Ray Tarr, Ray Mogg 2, Brian Barker</t>
  </si>
  <si>
    <t>Ray Tarr 2, Mervyn Canning 2</t>
  </si>
  <si>
    <t>Gerry Fielding 3, Ray Tarr 4, Bill Holloway</t>
  </si>
  <si>
    <t>Eddie Attwood, Derek Woodford, Pete Downs</t>
  </si>
  <si>
    <t>Eddie Attwood, Pete Downs, Ray Tarr</t>
  </si>
  <si>
    <t>Micky Rustell, Gary Stanley</t>
  </si>
  <si>
    <t>Dean Book, Damien Carpenter, James Gower, Shaun Murphy</t>
  </si>
  <si>
    <t>Gary Biles, OG</t>
  </si>
  <si>
    <t>Colin Calloway, Kelvin Grainger, Trevor Rhodes</t>
  </si>
  <si>
    <t>Colin Calloway 3, Kelvin Grainger</t>
  </si>
  <si>
    <t>2020/21</t>
  </si>
  <si>
    <t>Joe Garland, Dawid Regula</t>
  </si>
  <si>
    <t>Joe Garland, Chris Pile, Kyle Box, Courtney Charles</t>
  </si>
  <si>
    <t>Mitchell Terry</t>
  </si>
  <si>
    <t>Dawid Regula 3</t>
  </si>
  <si>
    <t>Kyle Box</t>
  </si>
  <si>
    <t>Andrew Heapy</t>
  </si>
  <si>
    <t>Mark McGowan</t>
  </si>
  <si>
    <t>Matt Curnock, Kyle Box, Dawid Regula 2, Courtney Charles, Chris Pile</t>
  </si>
  <si>
    <t>Jordan McRitchie</t>
  </si>
  <si>
    <t>Courtney Charles, Lewis Coleman</t>
  </si>
  <si>
    <t>Elburton Villa</t>
  </si>
  <si>
    <t>Lewis Russell</t>
  </si>
  <si>
    <t>Sam Williams</t>
  </si>
  <si>
    <t>Courtney Charles 2, Chris Pile (p)</t>
  </si>
  <si>
    <t>Mike O'Donovan</t>
  </si>
  <si>
    <t>OG, Matt Curnock, Kyle Box</t>
  </si>
  <si>
    <t>Ryan Havard</t>
  </si>
  <si>
    <t>Compton, Ford</t>
  </si>
  <si>
    <t>Cuff, Tarr 3, Attwood</t>
  </si>
  <si>
    <t>Canning</t>
  </si>
  <si>
    <t>Fielding, Tarr 2, Cuff, Canning, Cox, Attwood</t>
  </si>
  <si>
    <t>Canning, Tarr</t>
  </si>
  <si>
    <t>Woodford, Hollies, Wally Potts, Light, OG</t>
  </si>
  <si>
    <t>Fielding 3, Wally Potts 2, Dewfall</t>
  </si>
  <si>
    <t>Grippey, Hawkins, Wally Potts</t>
  </si>
  <si>
    <t>Jock Guyan, Wally Potts, Woodford</t>
  </si>
  <si>
    <t>Stone, Jock Guyan, Wally Potts 2, Dewfall</t>
  </si>
  <si>
    <t>Jock Guyan, Fielding, Wally Potts 2</t>
  </si>
  <si>
    <t>Fielding, Wally Potts, Jock Guyan 3</t>
  </si>
  <si>
    <t>Jock Guyan, Wally Potts</t>
  </si>
  <si>
    <t>Fielding 2, Jock Guyan</t>
  </si>
  <si>
    <t>1953/54</t>
  </si>
  <si>
    <t>RAF Locking</t>
  </si>
  <si>
    <t>Highbridge Town</t>
  </si>
  <si>
    <t>Spencer Moulton</t>
  </si>
  <si>
    <t>Leslie Dix</t>
  </si>
  <si>
    <t>Fielding</t>
  </si>
  <si>
    <t>Leslie Dix, Woods</t>
  </si>
  <si>
    <t>Pinker</t>
  </si>
  <si>
    <t>Leslie Dix, Fielding</t>
  </si>
  <si>
    <t>Wally Ford</t>
  </si>
  <si>
    <t>Fielding, Wally Ford</t>
  </si>
  <si>
    <t>Wally Ford 2, Leslie Dix</t>
  </si>
  <si>
    <t>Leslie Dix 3, Wally Ford, Compton, Fielding</t>
  </si>
  <si>
    <t>Wally Ford, Compton</t>
  </si>
  <si>
    <t>Leslie Dix, Lear</t>
  </si>
  <si>
    <t>Leslie Dix, Fielding, Wally Ford, Compton</t>
  </si>
  <si>
    <t>Wally Ford, Leslie Dix</t>
  </si>
  <si>
    <t xml:space="preserve">Compton 3, Woodland, Wally Ford 2, </t>
  </si>
  <si>
    <t>Woodland, Field, Wally Ford</t>
  </si>
  <si>
    <t>Compton 4, Wally Ford 2, Leslie Dix 2</t>
  </si>
  <si>
    <t>Woodland, Lear</t>
  </si>
  <si>
    <t>Wally Ford, Fielding</t>
  </si>
  <si>
    <t>Wally Ford, Woodland</t>
  </si>
  <si>
    <t>Compton 3</t>
  </si>
  <si>
    <t>Wally Ford 2</t>
  </si>
  <si>
    <t>Payne, Lear, Woodland 2, OG</t>
  </si>
  <si>
    <t>Fielding, Wally Ford 3</t>
  </si>
  <si>
    <t>Wally Ford 2, Woodland, Fielding, Lear</t>
  </si>
  <si>
    <t>Fielding, England, Payne</t>
  </si>
  <si>
    <t>Wally Ford 2, Payne</t>
  </si>
  <si>
    <t>Knowles</t>
  </si>
  <si>
    <t>Tarr</t>
  </si>
  <si>
    <t>Leslie Dix 3</t>
  </si>
  <si>
    <t>Print Strike</t>
  </si>
  <si>
    <t>Not in Guardian</t>
  </si>
  <si>
    <t>1952/53</t>
  </si>
  <si>
    <t>Hobbs 2, Bird 2, Tarr</t>
  </si>
  <si>
    <t>Bird 2, Minall, Tarr</t>
  </si>
  <si>
    <t>Heal 2</t>
  </si>
  <si>
    <t>Hill, Tarr</t>
  </si>
  <si>
    <t>Tarr 2</t>
  </si>
  <si>
    <t>Bird, Hobbs</t>
  </si>
  <si>
    <t>Bird</t>
  </si>
  <si>
    <t>Tarr 3, Heal 3</t>
  </si>
  <si>
    <t>Lear, Hobbs</t>
  </si>
  <si>
    <t>Ferris, Heal</t>
  </si>
  <si>
    <t>Hobbs, Heal</t>
  </si>
  <si>
    <t>Gane</t>
  </si>
  <si>
    <t>Gibbs, Heal, Bird</t>
  </si>
  <si>
    <t>Hobbs, Bird</t>
  </si>
  <si>
    <t>Jeans</t>
  </si>
  <si>
    <t>Heal 2, Ferris, Bird</t>
  </si>
  <si>
    <t>Lear 2</t>
  </si>
  <si>
    <t>Ferris 2</t>
  </si>
  <si>
    <t>Bird 2, Wood</t>
  </si>
  <si>
    <t>Eddie Attwood, OG, Tony Day, Derek Baber, Charlie Collins</t>
  </si>
  <si>
    <t>Eddie Attwood  4, Wally Potts, O’Reilly</t>
  </si>
  <si>
    <t>Kenny Duharty, Mike Weedon, Bob Walker</t>
  </si>
  <si>
    <t>Keith Butler, Rich Bowring</t>
  </si>
  <si>
    <t>Ian Davis, Julian Bowen</t>
  </si>
  <si>
    <t>Neil Parker 2, Ian Davis, Andrew Vause</t>
  </si>
  <si>
    <t>Ian Davis, Neil Parker</t>
  </si>
  <si>
    <t>John Tweed, Julian Seviour, Seann Wolff</t>
  </si>
  <si>
    <t>Mark Bennett, Gary Kenway</t>
  </si>
  <si>
    <t>Mark Byrne, Duncan Fear</t>
  </si>
  <si>
    <t>Ian Dixon, Steve Wilson</t>
  </si>
  <si>
    <t>Paul Griffiths 2, Mark Shields, Ian Dixon</t>
  </si>
  <si>
    <t>Jason Bryan, Andy Weeks, Sam Gurner, OG</t>
  </si>
  <si>
    <t>Mark Shields 2, Ian Dixon</t>
  </si>
  <si>
    <t>Jason Bryan, Mark Shields, Paul Griffiths</t>
  </si>
  <si>
    <t>Dave Jenkin, Ian Dixon</t>
  </si>
  <si>
    <t>Ian Dixon 3, Steve Wilson 2</t>
  </si>
  <si>
    <t>Jason Benson 2, Steve French</t>
  </si>
  <si>
    <t>Jason Benson</t>
  </si>
  <si>
    <t>Aaron Blakemore, Matt Williamson</t>
  </si>
  <si>
    <t>Brett Gready</t>
  </si>
  <si>
    <t>Brett Gready, Chris Huish</t>
  </si>
  <si>
    <t>Simon Lock</t>
  </si>
  <si>
    <t>John Allen 2, Roger Brown</t>
  </si>
  <si>
    <t>Dave Stone, Trevor Rhodes 2, Colin Calloway 4, Geoff Elliott, Keith Watkins, Ian Henderson 3</t>
  </si>
  <si>
    <t>Colin Calloway 3, Geoff Elliott</t>
  </si>
  <si>
    <t>Kelvin Grainger, Colin Calloway, Geoff Elliott</t>
  </si>
  <si>
    <t>Dave Stone, Geoff Elliott</t>
  </si>
  <si>
    <t>OG, Trevor Rhodes, Ian Henderson</t>
  </si>
  <si>
    <t>Roy James 2, Abrahams, John Watkins</t>
  </si>
  <si>
    <t>Paul Abrahams, Malcolm Norman</t>
  </si>
  <si>
    <t>John Watkins, Paul Abrahams</t>
  </si>
  <si>
    <t>Ian Henderson, Roy James</t>
  </si>
  <si>
    <t>John Allen, Roy James</t>
  </si>
  <si>
    <t>Roy James, Barry Pierce, John Allen</t>
  </si>
  <si>
    <t>John Allen, John Watkins 2, Micky Slocombe</t>
  </si>
  <si>
    <t>Simon Wellington 2, John Sheppard</t>
  </si>
  <si>
    <t>Adrian Hurd</t>
  </si>
  <si>
    <t>Adrian Hurd, Steve Badock</t>
  </si>
  <si>
    <t>Alan Margary 2, Painter, Mervyn Canning, Keith Simmons 2, Barrie Simmons</t>
  </si>
  <si>
    <t>Gordon Maynard 2, Gary Banfield, Trevor O’Neill</t>
  </si>
  <si>
    <t>Martin Boyle 2</t>
  </si>
  <si>
    <t>Mark Billitteri, Salmon</t>
  </si>
  <si>
    <t>Stuart Minall, Mark Billitteri</t>
  </si>
  <si>
    <t>Dave Butler, Matt Williamson, Craig Stewart</t>
  </si>
  <si>
    <t>Aaron Blakemore, James Edgerley</t>
  </si>
  <si>
    <t>Steve Badock, Dave Barnes</t>
  </si>
  <si>
    <t>Dave Barnes</t>
  </si>
  <si>
    <t>Steve Badock, Dave Barnes, Alan Ponfield</t>
  </si>
  <si>
    <t>Aaron Blakemore 4, Pete Shepherd, Shane Hancock</t>
  </si>
  <si>
    <t>Aaron Blakemore 2, Carl Heiniger, Wes Wilson 2</t>
  </si>
  <si>
    <t>Dave Horseman</t>
  </si>
  <si>
    <t>Ian Dixon 2, Mark Shields 2, I Morgan, Stuart Nethercott, Stuart Sellar</t>
  </si>
  <si>
    <t>Mark Bartlett, Mark Bennett 2, Paul Mogg</t>
  </si>
  <si>
    <t>Paul Smith</t>
  </si>
  <si>
    <t>Gary Kenway 2, Aaron McNally, Matthew Chard</t>
  </si>
  <si>
    <t>David Loxton, Julian Seviour</t>
  </si>
  <si>
    <t>John Morgan 3, Lee Gould, Seann Wolff 2, Jon Burr, Trevor O’Neill, Paul Tainton</t>
  </si>
  <si>
    <t>Dave Jones 2</t>
  </si>
  <si>
    <t>Ian Clevely</t>
  </si>
  <si>
    <t>Richard George, Duncan Atkinson, Keith Player</t>
  </si>
  <si>
    <t>Ian Doyle, Simon White, Richard Artus, Nick Greenwood</t>
  </si>
  <si>
    <t>Mike Summers, Alan O’Leary 2, Dave Jones</t>
  </si>
  <si>
    <t>Jimmy Brown, Alan O’Leary</t>
  </si>
  <si>
    <t>Dave Jones, Keith Butler</t>
  </si>
  <si>
    <t>Brian Curtis 2, Jimmy Brown</t>
  </si>
  <si>
    <t>Jimmy Brown, Shaun Carpenter, Peter Brimble</t>
  </si>
  <si>
    <t>Shaun Carpenter, Peter Brimble</t>
  </si>
  <si>
    <t>Nigel Brimble, Brian Curtis</t>
  </si>
  <si>
    <t>Chris Stutt, Simon Hayett</t>
  </si>
  <si>
    <t>Steve Baddock, Steve Hancock</t>
  </si>
  <si>
    <t>Steve Baddock 2</t>
  </si>
  <si>
    <t>Steve Baddock</t>
  </si>
  <si>
    <t>Darren Hunt 2, Steve Baddock 3, Alan Ponfield, Jimmy Brown</t>
  </si>
  <si>
    <t>Jimmy Brown 2, Steve Hancock, Steve Baddock 2</t>
  </si>
  <si>
    <t>S Baddock?</t>
  </si>
  <si>
    <t>Duncan Atkinson, Rob McCartney, Adrian Harvey, Grant Evason, Richard George 3</t>
  </si>
  <si>
    <t>Trevor Rhodes (p)</t>
  </si>
  <si>
    <t xml:space="preserve">Colin Calloway 2, Ian Henderson, Dave Stone </t>
  </si>
  <si>
    <t>Ian Henderson, Steve Coles, Geoff Elliott, Colin Calloway</t>
  </si>
  <si>
    <t>Phil Steeds, Ian Henderson</t>
  </si>
  <si>
    <t>Phil Steeds</t>
  </si>
  <si>
    <t>Geoff Elliott, John Watkins</t>
  </si>
  <si>
    <t>Trevor Rhodes, Graham Muxworthy, Roy James</t>
  </si>
  <si>
    <t>Ian Henderson, Clive Johnston</t>
  </si>
  <si>
    <t>Ian Henderson 2, Clive Johnston</t>
  </si>
  <si>
    <t>Trevor Rhodes, Philip Curtis, Paul Hopkins</t>
  </si>
  <si>
    <t>Brown, Philip Curtis, Ian Henderson 2</t>
  </si>
  <si>
    <t>Trevor O’Neill 3, Mike Allen, Jon Burr 2</t>
  </si>
  <si>
    <t>Dawid Regula 3, Joe Ellis, Courtney Charles</t>
  </si>
  <si>
    <t>Mike Halford</t>
  </si>
  <si>
    <t>Dan Bugg</t>
  </si>
  <si>
    <t>Trevor Rhodes 2, Mike Roberts 2</t>
  </si>
  <si>
    <t>John Allen 2, Dave Wring, Bobby Comer 3</t>
  </si>
  <si>
    <t>Taunton Reserves</t>
  </si>
  <si>
    <t>Stonehouse Reserves</t>
  </si>
  <si>
    <t>Poole Town Reserveses</t>
  </si>
  <si>
    <t>Lee Gardner 2, Alan Powell, Simon Ford, Davis</t>
  </si>
  <si>
    <t>Nathan Baird, Alan Powell</t>
  </si>
  <si>
    <t>Alan Powell, Ward, Nathan Baird</t>
  </si>
  <si>
    <t>Christian Day, Simon Ford, Lee Gardner, Alan Powell</t>
  </si>
  <si>
    <t>Colin Brain</t>
  </si>
  <si>
    <t>Grant Evason, Rob McCartney, Simon Culliford</t>
  </si>
  <si>
    <t>Dave Bruno</t>
  </si>
  <si>
    <t>Mike Summers, Shaun Palmer</t>
  </si>
  <si>
    <t>Bob Walker,Dave Saunders, Martin Wheeler</t>
  </si>
  <si>
    <t>Ron Curtis 2, Colin Skirton 2</t>
  </si>
  <si>
    <t>Ron Curtis, Brian Owen</t>
  </si>
  <si>
    <t>Roger Sayer</t>
  </si>
  <si>
    <t>Alan Hobbs 2, Mike Brimble, Paul Hopkins, Colin Skirton</t>
  </si>
  <si>
    <t>John Allen, Brian Barker 3, Dave Wring</t>
  </si>
  <si>
    <t>Jack Boxley, Keith Simmons, Dave Wring</t>
  </si>
  <si>
    <t>Programme says A Gould and P Gould with goals</t>
  </si>
  <si>
    <t>Julian Bowen, Nilton Green</t>
  </si>
  <si>
    <t xml:space="preserve">Mike Summer, Steve Badock, Vernon Cook, Darren Hunt, </t>
  </si>
  <si>
    <t>Glyn Davis 2, Ernie Cook, Tim Vaughan</t>
  </si>
  <si>
    <t>Robert Brooks, Tim Vaughan </t>
  </si>
  <si>
    <t>Robert Brooks 2</t>
  </si>
  <si>
    <t>Robert Brooks</t>
  </si>
  <si>
    <t>Peter Brimble, Mike Summers 2, Glyn Davis</t>
  </si>
  <si>
    <t>Jimmy Brown, Robert Brooks</t>
  </si>
  <si>
    <t>AET -awarded tie</t>
  </si>
  <si>
    <t>Chris Rogers, Geoff Cox</t>
  </si>
  <si>
    <t>Lee White one goal. Likely not Blakemore.</t>
  </si>
  <si>
    <t>David Morrissey</t>
  </si>
  <si>
    <t>Shaun Carpenter, Glyn Davis, Andy Williams</t>
  </si>
  <si>
    <t>G Anderton</t>
  </si>
  <si>
    <t>Greenhalgh absent as manager. Paisey and Keith Brown in charge.</t>
  </si>
  <si>
    <t>2021/22</t>
  </si>
  <si>
    <t>Jake Slocombe, Chris Pile</t>
  </si>
  <si>
    <t>Chris Pile, Jake Slocombe</t>
  </si>
  <si>
    <t>Debut: Jake Bird</t>
  </si>
  <si>
    <t>Debut: Archie Morris, Jaiden Savery, Dan Collins, James Batchelor, Jake Slocombe, Will Gould</t>
  </si>
  <si>
    <t>Robson Cole debut</t>
  </si>
  <si>
    <t>James Batchelor, Jake Slocombe 2</t>
  </si>
  <si>
    <t>Bailey Walker</t>
  </si>
  <si>
    <t>Debut: Callum Ham</t>
  </si>
  <si>
    <t>Debuts: Joe Ellis, Jacob Reader, Matt Dunk, Keelan Mastouras</t>
  </si>
  <si>
    <t>Debuts: Kyle Box, Dawid Regula, Leon Clayton-Clarke, Matt Curnock</t>
  </si>
  <si>
    <t>Joe Elis, Courtney Charles, Chris Pile</t>
  </si>
  <si>
    <t>Jordan Lee</t>
  </si>
  <si>
    <t>Jonathan Batteson</t>
  </si>
  <si>
    <t>Simon Mitchem</t>
  </si>
  <si>
    <t>Mark Wilkes</t>
  </si>
  <si>
    <t>Ali Haji</t>
  </si>
  <si>
    <t>Full debut: Jake Bird</t>
  </si>
  <si>
    <t>Full debut: Will Gould. Chris Pile 200th Appearance.</t>
  </si>
  <si>
    <t>Jake Slocombe 3, Will Gould, Chris Pile</t>
  </si>
  <si>
    <t>Jaiden Savery, James Batchelor, Jake Slocombe</t>
  </si>
  <si>
    <t>Tytherington Rocks</t>
  </si>
  <si>
    <t>Richard Wood</t>
  </si>
  <si>
    <t>Joe Battrick, Will Gould, Kyle Box 2</t>
  </si>
  <si>
    <t>Kyle Box, Chris Pile, Courtney Charles</t>
  </si>
  <si>
    <t>Kyle Box, Joe Ellis</t>
  </si>
  <si>
    <t>Sidmouth Town</t>
  </si>
  <si>
    <t>Courtney Charles 4, Will Gould, Joe Ellis, Jake Bird 2, Kyle Box 2</t>
  </si>
  <si>
    <t>Jake Slocombe 2</t>
  </si>
  <si>
    <t>Ian Henderson, Roy Watts, Roy James</t>
  </si>
  <si>
    <t>AEK Boco</t>
  </si>
  <si>
    <t>Toby Cole 2</t>
  </si>
  <si>
    <t>Lewis Russell, Jake Slocombe 2, Joe Garland, Jacob Watson</t>
  </si>
  <si>
    <t>Debut: Toby Cole, Alfie Kelsey</t>
  </si>
  <si>
    <t>Jake Slocombe</t>
  </si>
  <si>
    <t>James Knowles</t>
  </si>
  <si>
    <t>Joshua Morford</t>
  </si>
  <si>
    <t>Ali Thomas</t>
  </si>
  <si>
    <t>Ian Butler</t>
  </si>
  <si>
    <t>Ryan Cornelius</t>
  </si>
  <si>
    <t>Chris Pile, Toby Cole</t>
  </si>
  <si>
    <t>Chris Selway full debut</t>
  </si>
  <si>
    <t>Matt Dunk and Ben Wych second debuts</t>
  </si>
  <si>
    <t>Will Gould, Jacob Watson</t>
  </si>
  <si>
    <t>Will Gould, Toby Cole, Jake Slocombe 2</t>
  </si>
  <si>
    <t>Jack Bromham</t>
  </si>
  <si>
    <t>Will Gould 3, Toby Cole 2, Courtney Charles</t>
  </si>
  <si>
    <t>Toby Cole 2, Will Gould</t>
  </si>
  <si>
    <t>Kevin Rodd</t>
  </si>
  <si>
    <t>Jake Slocombe, Joe Garland</t>
  </si>
  <si>
    <t>Paul Collier</t>
  </si>
  <si>
    <t>Joe Ellis</t>
  </si>
  <si>
    <t>Kristian Gould</t>
  </si>
  <si>
    <t>Simon Laraway</t>
  </si>
  <si>
    <t>Lewis Hunt second debut</t>
  </si>
  <si>
    <t>Joe Garland, Courtney Charles</t>
  </si>
  <si>
    <t>Will Gould</t>
  </si>
  <si>
    <t>Will Gould 2, OG (Saracen Yates)</t>
  </si>
  <si>
    <t>Toby Cole 2, Ben Wych, Chris Pile, Cam Allen 2</t>
  </si>
  <si>
    <t>Ella Broad</t>
  </si>
  <si>
    <t>Debut: Cam Allen</t>
  </si>
  <si>
    <t>Debut: Joel Manning (and red card)</t>
  </si>
  <si>
    <t>Ian Henderson 2, Ray Hendy</t>
  </si>
  <si>
    <t>Debut: Danny Carpenter</t>
  </si>
  <si>
    <t>Toby Cole, Courtney Charles</t>
  </si>
  <si>
    <t>Michael Pope</t>
  </si>
  <si>
    <t>Lewis Hunt sent off</t>
  </si>
  <si>
    <t>Ben Wych and Joe Battrick sent off</t>
  </si>
  <si>
    <t>Jaiden Savery sent off</t>
  </si>
  <si>
    <t>James Batchelor sent off</t>
  </si>
  <si>
    <t>Courtney Charles 2, Toby Cole</t>
  </si>
  <si>
    <t>Trailing 2-0 at HT</t>
  </si>
  <si>
    <t>Toby Cole, Cam Allen 3</t>
  </si>
  <si>
    <t>Replayed game from abandoned match of 12/02/2022 (3-0, Hunter (2), Hunt)</t>
  </si>
  <si>
    <t>Alfie Kelsey sent off, Joe Garland 10th yellow card</t>
  </si>
  <si>
    <t>Toby Cole, Lewis Hunt</t>
  </si>
  <si>
    <t>Toby Cole</t>
  </si>
  <si>
    <t>Courtney Charles, Lewis Russell 2, Lewis Hunt</t>
  </si>
  <si>
    <t>Richard Salvage</t>
  </si>
  <si>
    <t>John Reed</t>
  </si>
  <si>
    <t>Lewis Russell, Toby Cole, Cam Allen</t>
  </si>
  <si>
    <t>Jacob Watson sent off</t>
  </si>
  <si>
    <t>WL1P</t>
  </si>
  <si>
    <t>Cam Allen 2, Joe Ellis, Lewis Russell, Courtney Charles, Stuart James</t>
  </si>
  <si>
    <t>Newton Abbot Dynamo</t>
  </si>
  <si>
    <t>Cam Allen, Joe Ellis</t>
  </si>
  <si>
    <t>Lee Phillips, Mark Billitteri, Brett Gready, Rob Salmon</t>
  </si>
  <si>
    <t>2022/23</t>
  </si>
  <si>
    <t>Debut: Matty Morris, Scott Hatcher</t>
  </si>
  <si>
    <t>Dave Stone, Iain Morrison</t>
  </si>
  <si>
    <t>Iain Morrison</t>
  </si>
  <si>
    <t>Iain Morrison, Ian Dixon, Paul Griffiths</t>
  </si>
  <si>
    <t>Mark Bartlett, Andy Weeks, Iain Morrison</t>
  </si>
  <si>
    <t>Iain Morrison, Andy Weeks</t>
  </si>
  <si>
    <t>Ian Dixon, Iain Morrison</t>
  </si>
  <si>
    <t>Ian Dixon, Andy Weeks, Iain Morrison</t>
  </si>
  <si>
    <t>Iain Morrison 2</t>
  </si>
  <si>
    <t>Debut: Tom Diamond (sub)</t>
  </si>
  <si>
    <t>Michael Lazarus</t>
  </si>
  <si>
    <t>United Services Portsmouth</t>
  </si>
  <si>
    <t>Matty Morris Cam Allen 2</t>
  </si>
  <si>
    <t>Valentin Pomfret</t>
  </si>
  <si>
    <t>Full Debut: Jordan Laraway</t>
  </si>
  <si>
    <t>Debut: Jordan Laraway (sub)</t>
  </si>
  <si>
    <t>Torpoint Athletic</t>
  </si>
  <si>
    <t>Lewis Russell, Archie Morris</t>
  </si>
  <si>
    <t>Lewis Russell, Cam Allen</t>
  </si>
  <si>
    <t>Alan Bennett</t>
  </si>
  <si>
    <t>Ian Henderson 3 , OG, Micky Slocombe, Roy James</t>
  </si>
  <si>
    <t>Micky Slocombe, Roy James</t>
  </si>
  <si>
    <t>Jacob Watson, Joe Garland</t>
  </si>
  <si>
    <t>Bridgwater United</t>
  </si>
  <si>
    <t>Sent off: Hatcher, Allen, B Wych</t>
  </si>
  <si>
    <t>Full Debut: Tom Diamond Sent off: B Wych</t>
  </si>
  <si>
    <t>Ian Henderson 4, Roy Watts 4, Brian Collett, John Watkins, John Allen</t>
  </si>
  <si>
    <t>Joe Dali-Kemmery</t>
  </si>
  <si>
    <t>Adam Leigh</t>
  </si>
  <si>
    <t>Cam Allen, Jack Jenkin</t>
  </si>
  <si>
    <t>Matt Dunk 3rd debut. Steve Kockaya debut.</t>
  </si>
  <si>
    <t>Lewis Hunt</t>
  </si>
  <si>
    <t>374?</t>
  </si>
  <si>
    <t>Karl Meckaniuk</t>
  </si>
  <si>
    <t>JDK ful debut. Jack Jenkin debut. Alfie Kelsey official last match.</t>
  </si>
  <si>
    <t>Alfie Kelsey return as favour, M Dunk cup-tied.</t>
  </si>
  <si>
    <t>Billy Manning debut</t>
  </si>
  <si>
    <t>Ben Wych, Lewis Russell, Billy Manning, Will Gould</t>
  </si>
  <si>
    <t>Lewis Russell, Joe Ellis</t>
  </si>
  <si>
    <t>Millbrook AFC</t>
  </si>
  <si>
    <t>Ben Wych, Jack Jenkin, Will Hunter, Lewis Russell, Will Gould</t>
  </si>
  <si>
    <t>2-0 down after 21 minutes</t>
  </si>
  <si>
    <t>Tom Diamond</t>
  </si>
  <si>
    <t>Jake Bird</t>
  </si>
  <si>
    <t>Aaron Seviour return debut. Seb Tylek debut.</t>
  </si>
  <si>
    <t>David Middleton</t>
  </si>
  <si>
    <t>Tom Smith in goal</t>
  </si>
  <si>
    <t>Lewis Russell, Cam Allen, Archie Morris, Owen Punselie</t>
  </si>
  <si>
    <t>Ashley Harris</t>
  </si>
  <si>
    <t>Ben Wych, Lewis Russell</t>
  </si>
  <si>
    <t>Will Hunter in goal</t>
  </si>
  <si>
    <t>Helston Athletic</t>
  </si>
  <si>
    <t>William Annear</t>
  </si>
  <si>
    <t>GOAL MISSING</t>
  </si>
  <si>
    <t>Keeper sent off after 2 mins</t>
  </si>
  <si>
    <t>Billy Manning, Lewis Russell</t>
  </si>
  <si>
    <t>Will Ford Western League debut.</t>
  </si>
  <si>
    <t xml:space="preserve">Jack Jenkn full debut. </t>
  </si>
  <si>
    <t>Cam Allen last match.</t>
  </si>
  <si>
    <t>Sent off: J Garland</t>
  </si>
  <si>
    <t>Mousehole AFC</t>
  </si>
  <si>
    <t>Owen Punselie</t>
  </si>
  <si>
    <t>Debut: Dom Oakes, Callum Elms, Kai Williamson</t>
  </si>
  <si>
    <t>Jaiden Savery sent off. Debut: Joe Paradise</t>
  </si>
  <si>
    <t>Robert Fleetham</t>
  </si>
  <si>
    <t>Toby Cole, Owen Punselie</t>
  </si>
  <si>
    <t>Dillon Gascoigne</t>
  </si>
  <si>
    <t>Anthony Conradi, Tom Pawley 2, Chris Peck, Mark Reynolds, Ricky Scott</t>
  </si>
  <si>
    <t>Lewis Hunt, Will Gould</t>
  </si>
  <si>
    <t>Toby Cole, Jaiden Savery</t>
  </si>
  <si>
    <t>Luke Iles</t>
  </si>
  <si>
    <t>Lee Dudman</t>
  </si>
  <si>
    <t>Rebecca Halford</t>
  </si>
  <si>
    <t>Kevin Hoare</t>
  </si>
  <si>
    <t>Lewis Russell 2</t>
  </si>
  <si>
    <t>Ben Gundle debut</t>
  </si>
  <si>
    <t>Joe Drew</t>
  </si>
  <si>
    <t>Jaiden Savery, Lewis Russell</t>
  </si>
  <si>
    <t>Toby Cole returns</t>
  </si>
  <si>
    <t>Keith Simmons 2, Eddie Attwood, Brian Barker, Phil Curtis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</si>
</sst>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0.0"/>
    <numFmt numFmtId="166" formatCode="dd/mm/yyyy;@"/>
  </numFmts>
  <fonts count="2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1"/>
      <color theme="1"/>
      <name val="Helvetica Neue"/>
      <family val="2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color rgb="FF000000"/>
      <name val="Trebuchet MS"/>
      <family val="2"/>
    </font>
    <font>
      <sz val="11"/>
      <name val="Helvetica Neue"/>
      <family val="2"/>
    </font>
    <font>
      <sz val="12"/>
      <name val="Calibri"/>
      <family val="2"/>
      <scheme val="minor"/>
    </font>
    <font>
      <b/>
      <sz val="11"/>
      <name val="Helvetica Neue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Dense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name val="Calibri"/>
      <family val="2"/>
    </font>
    <font>
      <sz val="12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89D5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A5A5"/>
      </patternFill>
    </fill>
  </fills>
  <borders count="28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/>
      <right style="thin">
        <color indexed="64"/>
      </right>
      <top/>
      <bottom/>
      <diagonal/>
    </border>
  </borders>
  <cellStyleXfs count="120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14" borderId="16" applyNumberFormat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7" borderId="0" xfId="1" applyFont="1" applyFill="1"/>
    <xf numFmtId="0" fontId="0" fillId="8" borderId="0" xfId="0" applyFill="1"/>
    <xf numFmtId="0" fontId="1" fillId="9" borderId="0" xfId="0" applyFont="1" applyFill="1"/>
    <xf numFmtId="0" fontId="0" fillId="0" borderId="1" xfId="0" applyBorder="1"/>
    <xf numFmtId="0" fontId="10" fillId="0" borderId="0" xfId="0" applyFont="1"/>
    <xf numFmtId="0" fontId="11" fillId="0" borderId="0" xfId="0" applyFont="1"/>
    <xf numFmtId="0" fontId="7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10" fillId="6" borderId="0" xfId="0" applyFont="1" applyFill="1"/>
    <xf numFmtId="0" fontId="10" fillId="6" borderId="1" xfId="0" applyFont="1" applyFill="1" applyBorder="1"/>
    <xf numFmtId="0" fontId="10" fillId="6" borderId="2" xfId="0" applyFont="1" applyFill="1" applyBorder="1"/>
    <xf numFmtId="0" fontId="11" fillId="6" borderId="0" xfId="0" applyFont="1" applyFill="1"/>
    <xf numFmtId="0" fontId="11" fillId="6" borderId="1" xfId="0" applyFont="1" applyFill="1" applyBorder="1"/>
    <xf numFmtId="0" fontId="11" fillId="6" borderId="2" xfId="0" applyFont="1" applyFill="1" applyBorder="1"/>
    <xf numFmtId="0" fontId="0" fillId="10" borderId="0" xfId="0" applyFill="1"/>
    <xf numFmtId="0" fontId="7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0" xfId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5" fontId="0" fillId="10" borderId="0" xfId="1" applyNumberFormat="1" applyFon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1" fillId="9" borderId="0" xfId="0" applyNumberFormat="1" applyFont="1" applyFill="1" applyAlignment="1">
      <alignment horizontal="center"/>
    </xf>
    <xf numFmtId="0" fontId="13" fillId="0" borderId="0" xfId="0" applyFont="1"/>
    <xf numFmtId="0" fontId="15" fillId="0" borderId="0" xfId="0" applyFont="1"/>
    <xf numFmtId="0" fontId="16" fillId="0" borderId="0" xfId="0" applyFont="1"/>
    <xf numFmtId="0" fontId="0" fillId="11" borderId="0" xfId="0" applyFill="1"/>
    <xf numFmtId="0" fontId="17" fillId="11" borderId="0" xfId="0" applyFont="1" applyFill="1"/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/>
    <xf numFmtId="0" fontId="18" fillId="0" borderId="3" xfId="0" applyFont="1" applyBorder="1"/>
    <xf numFmtId="0" fontId="7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9" fontId="7" fillId="7" borderId="3" xfId="1" applyFont="1" applyFill="1" applyBorder="1" applyAlignment="1">
      <alignment horizontal="center"/>
    </xf>
    <xf numFmtId="165" fontId="7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9" fillId="0" borderId="0" xfId="0" applyFont="1"/>
    <xf numFmtId="0" fontId="0" fillId="0" borderId="4" xfId="0" applyBorder="1"/>
    <xf numFmtId="0" fontId="0" fillId="12" borderId="0" xfId="0" applyFill="1"/>
    <xf numFmtId="0" fontId="13" fillId="0" borderId="5" xfId="0" applyFont="1" applyBorder="1"/>
    <xf numFmtId="14" fontId="0" fillId="0" borderId="5" xfId="0" applyNumberFormat="1" applyBorder="1" applyAlignment="1">
      <alignment horizontal="right"/>
    </xf>
    <xf numFmtId="0" fontId="13" fillId="0" borderId="5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0" fontId="12" fillId="2" borderId="5" xfId="0" applyFont="1" applyFill="1" applyBorder="1"/>
    <xf numFmtId="0" fontId="12" fillId="0" borderId="5" xfId="0" applyFont="1" applyBorder="1"/>
    <xf numFmtId="0" fontId="0" fillId="12" borderId="5" xfId="0" applyFill="1" applyBorder="1"/>
    <xf numFmtId="14" fontId="0" fillId="12" borderId="5" xfId="0" applyNumberFormat="1" applyFill="1" applyBorder="1" applyAlignment="1">
      <alignment horizontal="right"/>
    </xf>
    <xf numFmtId="0" fontId="0" fillId="12" borderId="5" xfId="0" applyFill="1" applyBorder="1" applyAlignment="1">
      <alignment horizontal="center"/>
    </xf>
    <xf numFmtId="164" fontId="0" fillId="0" borderId="5" xfId="0" applyNumberFormat="1" applyBorder="1" applyAlignment="1">
      <alignment horizontal="left"/>
    </xf>
    <xf numFmtId="14" fontId="0" fillId="0" borderId="5" xfId="0" applyNumberFormat="1" applyBorder="1"/>
    <xf numFmtId="14" fontId="13" fillId="0" borderId="5" xfId="0" applyNumberFormat="1" applyFont="1" applyBorder="1" applyAlignment="1">
      <alignment horizontal="right"/>
    </xf>
    <xf numFmtId="0" fontId="14" fillId="0" borderId="5" xfId="0" applyFont="1" applyBorder="1"/>
    <xf numFmtId="0" fontId="13" fillId="0" borderId="6" xfId="0" applyFont="1" applyBorder="1"/>
    <xf numFmtId="14" fontId="0" fillId="0" borderId="6" xfId="0" applyNumberFormat="1" applyBorder="1" applyAlignment="1">
      <alignment horizontal="right"/>
    </xf>
    <xf numFmtId="0" fontId="13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3" fillId="0" borderId="7" xfId="0" applyFont="1" applyBorder="1"/>
    <xf numFmtId="14" fontId="0" fillId="0" borderId="7" xfId="0" applyNumberFormat="1" applyBorder="1" applyAlignment="1">
      <alignment horizontal="right"/>
    </xf>
    <xf numFmtId="0" fontId="13" fillId="0" borderId="7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4" fontId="13" fillId="0" borderId="6" xfId="0" applyNumberFormat="1" applyFont="1" applyBorder="1" applyAlignment="1">
      <alignment horizontal="right"/>
    </xf>
    <xf numFmtId="14" fontId="13" fillId="0" borderId="7" xfId="0" applyNumberFormat="1" applyFont="1" applyBorder="1" applyAlignment="1">
      <alignment horizontal="right"/>
    </xf>
    <xf numFmtId="0" fontId="0" fillId="3" borderId="8" xfId="0" applyFill="1" applyBorder="1"/>
    <xf numFmtId="0" fontId="0" fillId="12" borderId="7" xfId="0" applyFill="1" applyBorder="1"/>
    <xf numFmtId="14" fontId="0" fillId="12" borderId="7" xfId="0" applyNumberFormat="1" applyFill="1" applyBorder="1" applyAlignment="1">
      <alignment horizontal="right"/>
    </xf>
    <xf numFmtId="0" fontId="0" fillId="12" borderId="7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3" fillId="0" borderId="0" xfId="0" applyFont="1" applyAlignment="1">
      <alignment horizontal="center"/>
    </xf>
    <xf numFmtId="0" fontId="13" fillId="0" borderId="11" xfId="0" applyFont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right"/>
    </xf>
    <xf numFmtId="0" fontId="8" fillId="2" borderId="11" xfId="0" applyFont="1" applyFill="1" applyBorder="1" applyAlignment="1">
      <alignment horizontal="center"/>
    </xf>
    <xf numFmtId="0" fontId="12" fillId="2" borderId="11" xfId="0" applyFont="1" applyFill="1" applyBorder="1"/>
    <xf numFmtId="0" fontId="0" fillId="12" borderId="11" xfId="0" applyFill="1" applyBorder="1"/>
    <xf numFmtId="0" fontId="1" fillId="2" borderId="11" xfId="0" applyFont="1" applyFill="1" applyBorder="1"/>
    <xf numFmtId="0" fontId="20" fillId="0" borderId="11" xfId="0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0" fontId="0" fillId="0" borderId="11" xfId="0" applyBorder="1"/>
    <xf numFmtId="0" fontId="0" fillId="12" borderId="11" xfId="0" applyFill="1" applyBorder="1" applyAlignment="1">
      <alignment horizontal="center"/>
    </xf>
    <xf numFmtId="164" fontId="0" fillId="0" borderId="11" xfId="0" applyNumberFormat="1" applyBorder="1" applyAlignment="1">
      <alignment horizontal="left"/>
    </xf>
    <xf numFmtId="0" fontId="21" fillId="12" borderId="11" xfId="0" applyFont="1" applyFill="1" applyBorder="1"/>
    <xf numFmtId="0" fontId="0" fillId="0" borderId="11" xfId="0" applyBorder="1" applyAlignment="1">
      <alignment horizontal="center"/>
    </xf>
    <xf numFmtId="0" fontId="14" fillId="0" borderId="11" xfId="0" applyFont="1" applyBorder="1"/>
    <xf numFmtId="0" fontId="7" fillId="12" borderId="11" xfId="0" applyFont="1" applyFill="1" applyBorder="1"/>
    <xf numFmtId="0" fontId="2" fillId="12" borderId="11" xfId="0" applyFont="1" applyFill="1" applyBorder="1"/>
    <xf numFmtId="0" fontId="0" fillId="12" borderId="11" xfId="118" applyFont="1" applyFill="1" applyBorder="1"/>
    <xf numFmtId="0" fontId="22" fillId="12" borderId="11" xfId="118" applyFont="1" applyFill="1" applyBorder="1"/>
    <xf numFmtId="0" fontId="13" fillId="0" borderId="11" xfId="0" applyFont="1" applyBorder="1" applyAlignment="1">
      <alignment horizontal="left"/>
    </xf>
    <xf numFmtId="3" fontId="13" fillId="0" borderId="11" xfId="0" applyNumberFormat="1" applyFont="1" applyBorder="1"/>
    <xf numFmtId="0" fontId="9" fillId="0" borderId="11" xfId="0" applyFont="1" applyBorder="1"/>
    <xf numFmtId="0" fontId="13" fillId="0" borderId="13" xfId="0" applyFont="1" applyBorder="1"/>
    <xf numFmtId="0" fontId="13" fillId="0" borderId="12" xfId="0" applyFont="1" applyBorder="1"/>
    <xf numFmtId="0" fontId="23" fillId="12" borderId="11" xfId="0" applyFont="1" applyFill="1" applyBorder="1"/>
    <xf numFmtId="0" fontId="13" fillId="12" borderId="11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20" fillId="0" borderId="13" xfId="0" applyFont="1" applyBorder="1" applyAlignment="1">
      <alignment horizontal="right"/>
    </xf>
    <xf numFmtId="0" fontId="8" fillId="2" borderId="18" xfId="0" applyFont="1" applyFill="1" applyBorder="1" applyAlignment="1">
      <alignment horizontal="right"/>
    </xf>
    <xf numFmtId="14" fontId="0" fillId="0" borderId="18" xfId="0" applyNumberFormat="1" applyBorder="1" applyAlignment="1">
      <alignment horizontal="right"/>
    </xf>
    <xf numFmtId="14" fontId="0" fillId="12" borderId="18" xfId="0" applyNumberFormat="1" applyFill="1" applyBorder="1" applyAlignment="1">
      <alignment horizontal="right"/>
    </xf>
    <xf numFmtId="14" fontId="0" fillId="0" borderId="18" xfId="0" applyNumberFormat="1" applyBorder="1"/>
    <xf numFmtId="14" fontId="13" fillId="0" borderId="18" xfId="0" applyNumberFormat="1" applyFont="1" applyBorder="1" applyAlignment="1">
      <alignment horizontal="right"/>
    </xf>
    <xf numFmtId="14" fontId="13" fillId="0" borderId="18" xfId="0" applyNumberFormat="1" applyFont="1" applyBorder="1"/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13" borderId="21" xfId="0" applyNumberFormat="1" applyFill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12" borderId="11" xfId="0" applyFill="1" applyBorder="1" applyAlignment="1">
      <alignment horizontal="right"/>
    </xf>
    <xf numFmtId="0" fontId="13" fillId="0" borderId="11" xfId="0" applyFont="1" applyBorder="1" applyAlignment="1">
      <alignment horizontal="right"/>
    </xf>
    <xf numFmtId="14" fontId="0" fillId="0" borderId="19" xfId="0" applyNumberFormat="1" applyBorder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center"/>
    </xf>
    <xf numFmtId="166" fontId="2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/>
    <xf numFmtId="0" fontId="0" fillId="0" borderId="15" xfId="0" applyBorder="1" applyAlignment="1">
      <alignment horizontal="center"/>
    </xf>
    <xf numFmtId="0" fontId="24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/>
    <xf numFmtId="166" fontId="24" fillId="0" borderId="25" xfId="0" applyNumberFormat="1" applyFont="1" applyBorder="1" applyAlignment="1">
      <alignment horizontal="center"/>
    </xf>
    <xf numFmtId="166" fontId="24" fillId="12" borderId="26" xfId="0" applyNumberFormat="1" applyFont="1" applyFill="1" applyBorder="1" applyAlignment="1">
      <alignment horizontal="center"/>
    </xf>
    <xf numFmtId="166" fontId="0" fillId="12" borderId="27" xfId="0" applyNumberFormat="1" applyFill="1" applyBorder="1" applyAlignment="1">
      <alignment horizontal="center"/>
    </xf>
    <xf numFmtId="166" fontId="24" fillId="12" borderId="27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5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4" fillId="0" borderId="11" xfId="0" applyFont="1" applyBorder="1"/>
    <xf numFmtId="0" fontId="24" fillId="0" borderId="11" xfId="0" applyFont="1" applyBorder="1" applyAlignment="1">
      <alignment horizontal="left"/>
    </xf>
    <xf numFmtId="0" fontId="10" fillId="0" borderId="11" xfId="0" applyFont="1" applyBorder="1"/>
    <xf numFmtId="0" fontId="8" fillId="14" borderId="16" xfId="119"/>
    <xf numFmtId="0" fontId="8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20">
    <cellStyle name="Check Cell" xfId="119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/>
    <cellStyle name="Normal" xfId="0" builtinId="0"/>
    <cellStyle name="Percent" xfId="1" builtinId="5"/>
  </cellStyles>
  <dxfs count="357"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C0006"/>
      </font>
      <fill>
        <patternFill>
          <bgColor rgb="FFE9E9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489D5C"/>
      </font>
      <fill>
        <patternFill>
          <bgColor rgb="FF489D5C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9" defaultPivotStyle="PivotStyleMedium7"/>
  <colors>
    <mruColors>
      <color rgb="FFE9E9E9"/>
      <color rgb="FF489D5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opLeftCell="A170" workbookViewId="0">
      <selection activeCell="B188" sqref="B188"/>
    </sheetView>
  </sheetViews>
  <sheetFormatPr baseColWidth="10" defaultRowHeight="16"/>
  <sheetData>
    <row r="1" spans="1:5">
      <c r="A1" t="s">
        <v>1364</v>
      </c>
      <c r="B1" t="s">
        <v>1365</v>
      </c>
    </row>
    <row r="2" spans="1:5">
      <c r="A2" s="43" t="s">
        <v>870</v>
      </c>
      <c r="B2" s="12" t="s">
        <v>1032</v>
      </c>
      <c r="E2" s="103" t="s">
        <v>1032</v>
      </c>
    </row>
    <row r="3" spans="1:5">
      <c r="A3" s="43" t="s">
        <v>1216</v>
      </c>
      <c r="B3" s="12" t="s">
        <v>26</v>
      </c>
      <c r="E3" s="112" t="s">
        <v>26</v>
      </c>
    </row>
    <row r="4" spans="1:5">
      <c r="A4" s="43" t="s">
        <v>12</v>
      </c>
      <c r="B4" s="12" t="s">
        <v>595</v>
      </c>
      <c r="E4" s="103" t="s">
        <v>595</v>
      </c>
    </row>
    <row r="5" spans="1:5">
      <c r="A5" s="43" t="s">
        <v>14</v>
      </c>
      <c r="B5" s="12" t="s">
        <v>158</v>
      </c>
      <c r="E5" s="103" t="s">
        <v>158</v>
      </c>
    </row>
    <row r="6" spans="1:5">
      <c r="A6" s="43" t="s">
        <v>13</v>
      </c>
      <c r="B6" s="12" t="s">
        <v>847</v>
      </c>
      <c r="E6" s="103" t="s">
        <v>847</v>
      </c>
    </row>
    <row r="7" spans="1:5">
      <c r="A7" s="43" t="s">
        <v>15</v>
      </c>
      <c r="B7" s="12" t="s">
        <v>549</v>
      </c>
      <c r="E7" s="103" t="s">
        <v>549</v>
      </c>
    </row>
    <row r="8" spans="1:5">
      <c r="A8" s="43" t="s">
        <v>815</v>
      </c>
      <c r="B8" s="12" t="s">
        <v>934</v>
      </c>
      <c r="E8" s="41" t="s">
        <v>934</v>
      </c>
    </row>
    <row r="9" spans="1:5">
      <c r="A9" s="43" t="s">
        <v>864</v>
      </c>
      <c r="B9" s="12" t="s">
        <v>30</v>
      </c>
      <c r="E9" s="103" t="s">
        <v>30</v>
      </c>
    </row>
    <row r="10" spans="1:5">
      <c r="A10" s="43" t="s">
        <v>817</v>
      </c>
      <c r="B10" s="12" t="s">
        <v>887</v>
      </c>
      <c r="E10" s="103" t="s">
        <v>887</v>
      </c>
    </row>
    <row r="11" spans="1:5">
      <c r="A11" s="43" t="s">
        <v>16</v>
      </c>
      <c r="B11" s="12" t="s">
        <v>880</v>
      </c>
      <c r="E11" s="103" t="s">
        <v>880</v>
      </c>
    </row>
    <row r="12" spans="1:5">
      <c r="A12" s="43" t="s">
        <v>856</v>
      </c>
      <c r="B12" s="12" t="s">
        <v>378</v>
      </c>
      <c r="E12" s="103" t="s">
        <v>378</v>
      </c>
    </row>
    <row r="13" spans="1:5">
      <c r="A13" s="43" t="s">
        <v>1187</v>
      </c>
      <c r="B13" s="12" t="s">
        <v>108</v>
      </c>
      <c r="E13" s="103" t="s">
        <v>108</v>
      </c>
    </row>
    <row r="14" spans="1:5">
      <c r="A14" s="43" t="s">
        <v>791</v>
      </c>
      <c r="B14" s="12" t="s">
        <v>803</v>
      </c>
      <c r="E14" s="103" t="s">
        <v>803</v>
      </c>
    </row>
    <row r="15" spans="1:5">
      <c r="A15" s="43" t="s">
        <v>17</v>
      </c>
      <c r="B15" s="12" t="s">
        <v>444</v>
      </c>
      <c r="E15" s="103" t="s">
        <v>444</v>
      </c>
    </row>
    <row r="16" spans="1:5">
      <c r="A16" s="43" t="s">
        <v>1042</v>
      </c>
      <c r="B16" s="12" t="s">
        <v>460</v>
      </c>
      <c r="E16" s="103" t="s">
        <v>460</v>
      </c>
    </row>
    <row r="17" spans="1:5">
      <c r="A17" s="43" t="s">
        <v>19</v>
      </c>
      <c r="B17" s="12" t="s">
        <v>1238</v>
      </c>
      <c r="E17" s="103" t="s">
        <v>1238</v>
      </c>
    </row>
    <row r="18" spans="1:5">
      <c r="A18" s="43" t="s">
        <v>100</v>
      </c>
      <c r="B18" s="12" t="s">
        <v>413</v>
      </c>
      <c r="E18" s="103" t="s">
        <v>413</v>
      </c>
    </row>
    <row r="19" spans="1:5">
      <c r="A19" s="43" t="s">
        <v>1043</v>
      </c>
      <c r="B19" s="12" t="s">
        <v>312</v>
      </c>
      <c r="E19" s="103" t="s">
        <v>312</v>
      </c>
    </row>
    <row r="20" spans="1:5">
      <c r="B20" s="12" t="s">
        <v>842</v>
      </c>
      <c r="E20" s="103" t="s">
        <v>842</v>
      </c>
    </row>
    <row r="21" spans="1:5">
      <c r="B21" s="12" t="s">
        <v>32</v>
      </c>
      <c r="E21" s="108" t="s">
        <v>32</v>
      </c>
    </row>
    <row r="22" spans="1:5">
      <c r="B22" s="12" t="s">
        <v>85</v>
      </c>
      <c r="E22" s="108" t="s">
        <v>85</v>
      </c>
    </row>
    <row r="23" spans="1:5">
      <c r="B23" s="12" t="s">
        <v>62</v>
      </c>
      <c r="E23" s="103" t="s">
        <v>62</v>
      </c>
    </row>
    <row r="24" spans="1:5">
      <c r="B24" s="12" t="s">
        <v>130</v>
      </c>
      <c r="E24" s="103" t="s">
        <v>130</v>
      </c>
    </row>
    <row r="25" spans="1:5">
      <c r="B25" s="12" t="s">
        <v>473</v>
      </c>
      <c r="E25" s="103" t="s">
        <v>473</v>
      </c>
    </row>
    <row r="26" spans="1:5">
      <c r="B26" s="12" t="s">
        <v>1016</v>
      </c>
      <c r="E26" s="103" t="s">
        <v>1016</v>
      </c>
    </row>
    <row r="27" spans="1:5">
      <c r="B27" s="12" t="s">
        <v>258</v>
      </c>
      <c r="E27" s="103" t="s">
        <v>258</v>
      </c>
    </row>
    <row r="28" spans="1:5">
      <c r="B28" s="12" t="s">
        <v>119</v>
      </c>
      <c r="E28" s="103" t="s">
        <v>119</v>
      </c>
    </row>
    <row r="29" spans="1:5">
      <c r="B29" s="12" t="s">
        <v>94</v>
      </c>
      <c r="E29" s="112" t="s">
        <v>94</v>
      </c>
    </row>
    <row r="30" spans="1:5">
      <c r="B30" s="42" t="s">
        <v>1355</v>
      </c>
      <c r="E30" s="103" t="s">
        <v>1355</v>
      </c>
    </row>
    <row r="31" spans="1:5">
      <c r="B31" s="12" t="s">
        <v>125</v>
      </c>
      <c r="E31" s="103" t="s">
        <v>125</v>
      </c>
    </row>
    <row r="32" spans="1:5">
      <c r="B32" s="12" t="s">
        <v>182</v>
      </c>
      <c r="E32" s="103" t="s">
        <v>1370</v>
      </c>
    </row>
    <row r="33" spans="2:5">
      <c r="B33" s="12" t="s">
        <v>112</v>
      </c>
      <c r="E33" s="103" t="s">
        <v>182</v>
      </c>
    </row>
    <row r="34" spans="2:5">
      <c r="B34" s="42" t="s">
        <v>1315</v>
      </c>
      <c r="E34" s="103" t="s">
        <v>112</v>
      </c>
    </row>
    <row r="35" spans="2:5">
      <c r="B35" s="12" t="s">
        <v>548</v>
      </c>
      <c r="E35" s="103" t="s">
        <v>1315</v>
      </c>
    </row>
    <row r="36" spans="2:5">
      <c r="B36" s="12" t="s">
        <v>901</v>
      </c>
      <c r="E36" s="103" t="s">
        <v>548</v>
      </c>
    </row>
    <row r="37" spans="2:5">
      <c r="B37" s="12" t="s">
        <v>1030</v>
      </c>
      <c r="E37" s="103" t="s">
        <v>901</v>
      </c>
    </row>
    <row r="38" spans="2:5">
      <c r="B38" s="12" t="s">
        <v>114</v>
      </c>
      <c r="E38" s="112" t="s">
        <v>1453</v>
      </c>
    </row>
    <row r="39" spans="2:5">
      <c r="B39" s="12" t="s">
        <v>1236</v>
      </c>
      <c r="E39" s="103" t="s">
        <v>1030</v>
      </c>
    </row>
    <row r="40" spans="2:5">
      <c r="B40" s="12" t="s">
        <v>820</v>
      </c>
      <c r="E40" s="103" t="s">
        <v>114</v>
      </c>
    </row>
    <row r="41" spans="2:5">
      <c r="B41" s="12" t="s">
        <v>63</v>
      </c>
      <c r="E41" s="103" t="s">
        <v>1236</v>
      </c>
    </row>
    <row r="42" spans="2:5">
      <c r="B42" s="42" t="s">
        <v>1305</v>
      </c>
      <c r="E42" s="103" t="s">
        <v>820</v>
      </c>
    </row>
    <row r="43" spans="2:5">
      <c r="B43" s="12" t="s">
        <v>1235</v>
      </c>
      <c r="E43" s="103" t="s">
        <v>63</v>
      </c>
    </row>
    <row r="44" spans="2:5">
      <c r="B44" s="12" t="s">
        <v>131</v>
      </c>
      <c r="E44" s="103" t="s">
        <v>1305</v>
      </c>
    </row>
    <row r="45" spans="2:5">
      <c r="B45" s="12" t="s">
        <v>148</v>
      </c>
      <c r="E45" s="103" t="s">
        <v>1235</v>
      </c>
    </row>
    <row r="46" spans="2:5">
      <c r="B46" s="12" t="s">
        <v>116</v>
      </c>
      <c r="E46" s="103" t="s">
        <v>131</v>
      </c>
    </row>
    <row r="47" spans="2:5">
      <c r="B47" s="42" t="s">
        <v>1299</v>
      </c>
      <c r="E47" s="103" t="s">
        <v>148</v>
      </c>
    </row>
    <row r="48" spans="2:5">
      <c r="B48" s="12" t="s">
        <v>47</v>
      </c>
      <c r="E48" s="112" t="s">
        <v>1408</v>
      </c>
    </row>
    <row r="49" spans="2:5">
      <c r="B49" s="12" t="s">
        <v>54</v>
      </c>
      <c r="E49" s="103" t="s">
        <v>116</v>
      </c>
    </row>
    <row r="50" spans="2:5">
      <c r="B50" s="12" t="s">
        <v>28</v>
      </c>
      <c r="E50" s="103" t="s">
        <v>1299</v>
      </c>
    </row>
    <row r="51" spans="2:5">
      <c r="B51" s="12" t="s">
        <v>826</v>
      </c>
      <c r="E51" s="103" t="s">
        <v>47</v>
      </c>
    </row>
    <row r="52" spans="2:5">
      <c r="B52" s="12" t="s">
        <v>59</v>
      </c>
      <c r="E52" s="103" t="s">
        <v>54</v>
      </c>
    </row>
    <row r="53" spans="2:5">
      <c r="B53" s="12" t="s">
        <v>506</v>
      </c>
      <c r="E53" s="112" t="s">
        <v>28</v>
      </c>
    </row>
    <row r="54" spans="2:5">
      <c r="B54" s="42" t="s">
        <v>1295</v>
      </c>
      <c r="E54" s="103" t="s">
        <v>826</v>
      </c>
    </row>
    <row r="55" spans="2:5">
      <c r="B55" s="12" t="s">
        <v>470</v>
      </c>
      <c r="E55" s="103" t="s">
        <v>59</v>
      </c>
    </row>
    <row r="56" spans="2:5">
      <c r="B56" s="12" t="s">
        <v>866</v>
      </c>
      <c r="E56" s="103" t="s">
        <v>506</v>
      </c>
    </row>
    <row r="57" spans="2:5">
      <c r="B57" s="12" t="s">
        <v>710</v>
      </c>
      <c r="E57" s="112" t="s">
        <v>1406</v>
      </c>
    </row>
    <row r="58" spans="2:5">
      <c r="B58" s="12" t="s">
        <v>682</v>
      </c>
      <c r="E58" s="103" t="s">
        <v>1295</v>
      </c>
    </row>
    <row r="59" spans="2:5">
      <c r="B59" s="12" t="s">
        <v>110</v>
      </c>
      <c r="E59" s="103" t="s">
        <v>470</v>
      </c>
    </row>
    <row r="60" spans="2:5">
      <c r="B60" s="12" t="s">
        <v>426</v>
      </c>
      <c r="E60" s="103" t="s">
        <v>866</v>
      </c>
    </row>
    <row r="61" spans="2:5">
      <c r="B61" s="12" t="s">
        <v>43</v>
      </c>
      <c r="E61" s="103" t="s">
        <v>710</v>
      </c>
    </row>
    <row r="62" spans="2:5">
      <c r="B62" s="12" t="s">
        <v>532</v>
      </c>
      <c r="E62" s="103" t="s">
        <v>682</v>
      </c>
    </row>
    <row r="63" spans="2:5">
      <c r="B63" s="12" t="s">
        <v>123</v>
      </c>
      <c r="E63" s="103" t="s">
        <v>110</v>
      </c>
    </row>
    <row r="64" spans="2:5">
      <c r="B64" s="12" t="s">
        <v>244</v>
      </c>
      <c r="E64" s="103" t="s">
        <v>426</v>
      </c>
    </row>
    <row r="65" spans="2:5">
      <c r="B65" s="12" t="s">
        <v>364</v>
      </c>
      <c r="E65" s="103" t="s">
        <v>43</v>
      </c>
    </row>
    <row r="66" spans="2:5">
      <c r="B66" s="12" t="s">
        <v>708</v>
      </c>
      <c r="E66" s="103" t="s">
        <v>532</v>
      </c>
    </row>
    <row r="67" spans="2:5">
      <c r="B67" s="12" t="s">
        <v>288</v>
      </c>
      <c r="E67" s="103" t="s">
        <v>123</v>
      </c>
    </row>
    <row r="68" spans="2:5">
      <c r="B68" s="12" t="s">
        <v>49</v>
      </c>
      <c r="E68" s="103" t="s">
        <v>244</v>
      </c>
    </row>
    <row r="69" spans="2:5">
      <c r="B69" s="12" t="s">
        <v>843</v>
      </c>
      <c r="E69" s="108" t="s">
        <v>364</v>
      </c>
    </row>
    <row r="70" spans="2:5">
      <c r="B70" s="42" t="s">
        <v>1354</v>
      </c>
      <c r="E70" s="103" t="s">
        <v>708</v>
      </c>
    </row>
    <row r="71" spans="2:5">
      <c r="B71" s="12" t="s">
        <v>1237</v>
      </c>
      <c r="E71" s="103" t="s">
        <v>288</v>
      </c>
    </row>
    <row r="72" spans="2:5">
      <c r="B72" s="12" t="s">
        <v>593</v>
      </c>
      <c r="E72" s="112" t="s">
        <v>49</v>
      </c>
    </row>
    <row r="73" spans="2:5">
      <c r="B73" s="12" t="s">
        <v>1930</v>
      </c>
      <c r="E73" s="103" t="s">
        <v>843</v>
      </c>
    </row>
    <row r="74" spans="2:5">
      <c r="B74" s="12" t="s">
        <v>235</v>
      </c>
      <c r="E74" s="103" t="s">
        <v>1354</v>
      </c>
    </row>
    <row r="75" spans="2:5">
      <c r="B75" s="12" t="s">
        <v>553</v>
      </c>
      <c r="E75" s="103" t="s">
        <v>1237</v>
      </c>
    </row>
    <row r="76" spans="2:5">
      <c r="B76" s="12" t="s">
        <v>1031</v>
      </c>
      <c r="E76" s="103" t="s">
        <v>593</v>
      </c>
    </row>
    <row r="77" spans="2:5">
      <c r="B77" s="12" t="s">
        <v>144</v>
      </c>
      <c r="E77" s="173" t="s">
        <v>1930</v>
      </c>
    </row>
    <row r="78" spans="2:5">
      <c r="B78" s="12" t="s">
        <v>705</v>
      </c>
      <c r="E78" s="103" t="s">
        <v>235</v>
      </c>
    </row>
    <row r="79" spans="2:5">
      <c r="B79" s="12" t="s">
        <v>1020</v>
      </c>
      <c r="E79" s="103" t="s">
        <v>553</v>
      </c>
    </row>
    <row r="80" spans="2:5">
      <c r="B80" s="42" t="s">
        <v>1316</v>
      </c>
      <c r="E80" s="103" t="s">
        <v>1031</v>
      </c>
    </row>
    <row r="81" spans="2:5">
      <c r="B81" s="12" t="s">
        <v>186</v>
      </c>
      <c r="E81" s="103" t="s">
        <v>144</v>
      </c>
    </row>
    <row r="82" spans="2:5">
      <c r="B82" s="12" t="s">
        <v>104</v>
      </c>
      <c r="E82" s="103" t="s">
        <v>705</v>
      </c>
    </row>
    <row r="83" spans="2:5">
      <c r="B83" s="12" t="s">
        <v>529</v>
      </c>
      <c r="E83" s="103" t="s">
        <v>1020</v>
      </c>
    </row>
    <row r="84" spans="2:5">
      <c r="B84" s="12" t="s">
        <v>689</v>
      </c>
      <c r="E84" s="103" t="s">
        <v>1316</v>
      </c>
    </row>
    <row r="85" spans="2:5">
      <c r="B85" s="42" t="s">
        <v>1357</v>
      </c>
      <c r="E85" s="103" t="s">
        <v>186</v>
      </c>
    </row>
    <row r="86" spans="2:5">
      <c r="B86" s="42" t="s">
        <v>1279</v>
      </c>
      <c r="E86" s="112" t="s">
        <v>1407</v>
      </c>
    </row>
    <row r="87" spans="2:5">
      <c r="B87" s="12" t="s">
        <v>903</v>
      </c>
      <c r="E87" s="103" t="s">
        <v>104</v>
      </c>
    </row>
    <row r="88" spans="2:5">
      <c r="B88" s="12" t="s">
        <v>101</v>
      </c>
      <c r="E88" s="103" t="s">
        <v>529</v>
      </c>
    </row>
    <row r="89" spans="2:5">
      <c r="B89" s="12" t="s">
        <v>760</v>
      </c>
      <c r="E89" s="103" t="s">
        <v>689</v>
      </c>
    </row>
    <row r="90" spans="2:5">
      <c r="B90" s="12" t="s">
        <v>893</v>
      </c>
      <c r="E90" s="103" t="s">
        <v>1357</v>
      </c>
    </row>
    <row r="91" spans="2:5">
      <c r="B91" s="12" t="s">
        <v>528</v>
      </c>
      <c r="E91" s="103" t="s">
        <v>1279</v>
      </c>
    </row>
    <row r="92" spans="2:5">
      <c r="B92" s="12" t="s">
        <v>83</v>
      </c>
      <c r="E92" s="103" t="s">
        <v>903</v>
      </c>
    </row>
    <row r="93" spans="2:5">
      <c r="B93" s="12" t="s">
        <v>419</v>
      </c>
      <c r="E93" s="103" t="s">
        <v>101</v>
      </c>
    </row>
    <row r="94" spans="2:5">
      <c r="B94" s="42" t="s">
        <v>1302</v>
      </c>
      <c r="E94" s="103" t="s">
        <v>760</v>
      </c>
    </row>
    <row r="95" spans="2:5">
      <c r="B95" s="12" t="s">
        <v>885</v>
      </c>
      <c r="E95" s="103" t="s">
        <v>893</v>
      </c>
    </row>
    <row r="96" spans="2:5">
      <c r="B96" s="12" t="s">
        <v>590</v>
      </c>
      <c r="E96" s="103" t="s">
        <v>528</v>
      </c>
    </row>
    <row r="97" spans="2:5">
      <c r="B97" s="12" t="s">
        <v>286</v>
      </c>
      <c r="E97" s="112" t="s">
        <v>83</v>
      </c>
    </row>
    <row r="98" spans="2:5">
      <c r="B98" s="12" t="s">
        <v>1233</v>
      </c>
      <c r="E98" s="112" t="s">
        <v>1454</v>
      </c>
    </row>
    <row r="99" spans="2:5">
      <c r="B99" s="12" t="s">
        <v>728</v>
      </c>
      <c r="E99" s="112" t="s">
        <v>1953</v>
      </c>
    </row>
    <row r="100" spans="2:5">
      <c r="B100" s="12" t="s">
        <v>45</v>
      </c>
      <c r="E100" s="103" t="s">
        <v>419</v>
      </c>
    </row>
    <row r="101" spans="2:5">
      <c r="B101" s="12" t="s">
        <v>35</v>
      </c>
      <c r="E101" s="103" t="s">
        <v>1302</v>
      </c>
    </row>
    <row r="102" spans="2:5">
      <c r="B102" s="12" t="s">
        <v>429</v>
      </c>
      <c r="E102" s="103" t="s">
        <v>885</v>
      </c>
    </row>
    <row r="103" spans="2:5">
      <c r="B103" s="12" t="s">
        <v>1539</v>
      </c>
      <c r="E103" s="103" t="s">
        <v>590</v>
      </c>
    </row>
    <row r="104" spans="2:5">
      <c r="B104" s="12" t="s">
        <v>404</v>
      </c>
      <c r="E104" s="103" t="s">
        <v>286</v>
      </c>
    </row>
    <row r="105" spans="2:5">
      <c r="B105" s="12" t="s">
        <v>118</v>
      </c>
      <c r="E105" s="103" t="s">
        <v>1233</v>
      </c>
    </row>
    <row r="106" spans="2:5">
      <c r="B106" s="12" t="s">
        <v>594</v>
      </c>
      <c r="E106" s="103" t="s">
        <v>728</v>
      </c>
    </row>
    <row r="107" spans="2:5">
      <c r="B107" s="12" t="s">
        <v>37</v>
      </c>
      <c r="E107" s="103" t="s">
        <v>45</v>
      </c>
    </row>
    <row r="108" spans="2:5">
      <c r="B108" s="12" t="s">
        <v>539</v>
      </c>
      <c r="E108" s="103" t="s">
        <v>35</v>
      </c>
    </row>
    <row r="109" spans="2:5">
      <c r="B109" s="12" t="s">
        <v>780</v>
      </c>
      <c r="E109" s="103" t="s">
        <v>429</v>
      </c>
    </row>
    <row r="110" spans="2:5">
      <c r="B110" s="12" t="s">
        <v>128</v>
      </c>
      <c r="E110" s="103" t="s">
        <v>1539</v>
      </c>
    </row>
    <row r="111" spans="2:5">
      <c r="B111" s="12" t="s">
        <v>882</v>
      </c>
      <c r="E111" s="103" t="s">
        <v>404</v>
      </c>
    </row>
    <row r="112" spans="2:5">
      <c r="B112" s="12" t="s">
        <v>504</v>
      </c>
      <c r="E112" s="112" t="s">
        <v>118</v>
      </c>
    </row>
    <row r="113" spans="2:5">
      <c r="B113" s="12" t="s">
        <v>455</v>
      </c>
      <c r="E113" s="103" t="s">
        <v>594</v>
      </c>
    </row>
    <row r="114" spans="2:5">
      <c r="B114" s="12" t="s">
        <v>670</v>
      </c>
      <c r="E114" s="103" t="s">
        <v>37</v>
      </c>
    </row>
    <row r="115" spans="2:5">
      <c r="B115" s="12" t="s">
        <v>792</v>
      </c>
      <c r="E115" s="103" t="s">
        <v>539</v>
      </c>
    </row>
    <row r="116" spans="2:5">
      <c r="B116" s="12" t="s">
        <v>647</v>
      </c>
      <c r="E116" s="103" t="s">
        <v>780</v>
      </c>
    </row>
    <row r="117" spans="2:5">
      <c r="B117" s="12" t="s">
        <v>585</v>
      </c>
      <c r="E117" s="103" t="s">
        <v>128</v>
      </c>
    </row>
    <row r="118" spans="2:5">
      <c r="B118" s="12" t="s">
        <v>798</v>
      </c>
      <c r="E118" s="103" t="s">
        <v>882</v>
      </c>
    </row>
    <row r="119" spans="2:5">
      <c r="B119" s="12" t="s">
        <v>431</v>
      </c>
      <c r="E119" s="103" t="s">
        <v>504</v>
      </c>
    </row>
    <row r="120" spans="2:5">
      <c r="B120" s="12" t="s">
        <v>107</v>
      </c>
      <c r="E120" s="103" t="s">
        <v>455</v>
      </c>
    </row>
    <row r="121" spans="2:5">
      <c r="B121" s="12" t="s">
        <v>635</v>
      </c>
      <c r="E121" s="103" t="s">
        <v>670</v>
      </c>
    </row>
    <row r="122" spans="2:5">
      <c r="B122" s="12" t="s">
        <v>73</v>
      </c>
      <c r="E122" s="103" t="s">
        <v>792</v>
      </c>
    </row>
    <row r="123" spans="2:5">
      <c r="B123" s="12" t="s">
        <v>579</v>
      </c>
      <c r="E123" s="103" t="s">
        <v>647</v>
      </c>
    </row>
    <row r="124" spans="2:5">
      <c r="B124" s="12" t="s">
        <v>332</v>
      </c>
      <c r="E124" s="103" t="s">
        <v>585</v>
      </c>
    </row>
    <row r="125" spans="2:5">
      <c r="B125" s="42" t="s">
        <v>1296</v>
      </c>
      <c r="E125" s="103" t="s">
        <v>798</v>
      </c>
    </row>
    <row r="126" spans="2:5">
      <c r="B126" s="12" t="s">
        <v>956</v>
      </c>
      <c r="E126" s="103" t="s">
        <v>431</v>
      </c>
    </row>
    <row r="127" spans="2:5">
      <c r="B127" s="12" t="s">
        <v>365</v>
      </c>
      <c r="E127" s="108" t="s">
        <v>1524</v>
      </c>
    </row>
    <row r="128" spans="2:5">
      <c r="B128" s="12" t="s">
        <v>229</v>
      </c>
      <c r="E128" s="103" t="s">
        <v>107</v>
      </c>
    </row>
    <row r="129" spans="2:5">
      <c r="B129" s="12" t="s">
        <v>526</v>
      </c>
      <c r="E129" s="103" t="s">
        <v>635</v>
      </c>
    </row>
    <row r="130" spans="2:5">
      <c r="B130" s="42" t="s">
        <v>1277</v>
      </c>
      <c r="E130" s="108" t="s">
        <v>73</v>
      </c>
    </row>
    <row r="131" spans="2:5">
      <c r="B131" s="12" t="s">
        <v>982</v>
      </c>
      <c r="E131" s="103" t="s">
        <v>579</v>
      </c>
    </row>
    <row r="132" spans="2:5">
      <c r="B132" s="12" t="s">
        <v>1028</v>
      </c>
      <c r="E132" s="103" t="s">
        <v>332</v>
      </c>
    </row>
    <row r="133" spans="2:5">
      <c r="B133" s="12" t="s">
        <v>935</v>
      </c>
      <c r="E133" s="103" t="s">
        <v>1296</v>
      </c>
    </row>
    <row r="134" spans="2:5">
      <c r="B134" s="12" t="s">
        <v>134</v>
      </c>
      <c r="E134" s="103" t="s">
        <v>956</v>
      </c>
    </row>
    <row r="135" spans="2:5">
      <c r="B135" s="12" t="s">
        <v>750</v>
      </c>
      <c r="E135" s="103" t="s">
        <v>365</v>
      </c>
    </row>
    <row r="136" spans="2:5">
      <c r="B136" s="12" t="s">
        <v>341</v>
      </c>
      <c r="E136" s="103" t="s">
        <v>229</v>
      </c>
    </row>
    <row r="137" spans="2:5">
      <c r="B137" s="12" t="s">
        <v>1351</v>
      </c>
      <c r="E137" s="103" t="s">
        <v>526</v>
      </c>
    </row>
    <row r="138" spans="2:5">
      <c r="B138" s="42" t="s">
        <v>1303</v>
      </c>
      <c r="E138" s="103" t="s">
        <v>1277</v>
      </c>
    </row>
    <row r="139" spans="2:5">
      <c r="B139" s="12" t="s">
        <v>41</v>
      </c>
      <c r="E139" s="103" t="s">
        <v>982</v>
      </c>
    </row>
    <row r="140" spans="2:5">
      <c r="B140" s="12" t="s">
        <v>451</v>
      </c>
      <c r="E140" s="103" t="s">
        <v>1028</v>
      </c>
    </row>
    <row r="141" spans="2:5">
      <c r="B141" s="12" t="s">
        <v>652</v>
      </c>
      <c r="E141" s="103" t="s">
        <v>935</v>
      </c>
    </row>
    <row r="142" spans="2:5">
      <c r="B142" s="42" t="s">
        <v>1304</v>
      </c>
      <c r="E142" s="103" t="s">
        <v>134</v>
      </c>
    </row>
    <row r="143" spans="2:5">
      <c r="B143" s="12" t="s">
        <v>24</v>
      </c>
      <c r="E143" s="103" t="s">
        <v>750</v>
      </c>
    </row>
    <row r="144" spans="2:5">
      <c r="B144" s="12" t="s">
        <v>34</v>
      </c>
      <c r="E144" s="103" t="s">
        <v>341</v>
      </c>
    </row>
    <row r="145" spans="2:5">
      <c r="B145" s="12" t="s">
        <v>922</v>
      </c>
      <c r="E145" s="103" t="s">
        <v>1351</v>
      </c>
    </row>
    <row r="146" spans="2:5">
      <c r="B146" s="12" t="s">
        <v>525</v>
      </c>
      <c r="E146" s="171" t="s">
        <v>2102</v>
      </c>
    </row>
    <row r="147" spans="2:5">
      <c r="B147" s="12" t="s">
        <v>573</v>
      </c>
      <c r="E147" s="103" t="s">
        <v>1303</v>
      </c>
    </row>
    <row r="148" spans="2:5">
      <c r="B148" s="12" t="s">
        <v>193</v>
      </c>
      <c r="E148" s="108" t="s">
        <v>41</v>
      </c>
    </row>
    <row r="149" spans="2:5">
      <c r="B149" s="12" t="s">
        <v>121</v>
      </c>
      <c r="E149" s="103" t="s">
        <v>451</v>
      </c>
    </row>
    <row r="150" spans="2:5">
      <c r="B150" s="12" t="s">
        <v>775</v>
      </c>
      <c r="E150" s="103" t="s">
        <v>652</v>
      </c>
    </row>
    <row r="151" spans="2:5">
      <c r="B151" s="12" t="s">
        <v>57</v>
      </c>
      <c r="E151" s="103" t="s">
        <v>1304</v>
      </c>
    </row>
    <row r="152" spans="2:5">
      <c r="B152" s="12" t="s">
        <v>516</v>
      </c>
      <c r="E152" s="112" t="s">
        <v>24</v>
      </c>
    </row>
    <row r="153" spans="2:5">
      <c r="B153" s="12" t="s">
        <v>249</v>
      </c>
      <c r="E153" s="112" t="s">
        <v>1952</v>
      </c>
    </row>
    <row r="154" spans="2:5">
      <c r="B154" s="12" t="s">
        <v>1954</v>
      </c>
      <c r="E154" s="103" t="s">
        <v>34</v>
      </c>
    </row>
    <row r="155" spans="2:5">
      <c r="B155" s="42" t="s">
        <v>1275</v>
      </c>
      <c r="E155" s="103" t="s">
        <v>922</v>
      </c>
    </row>
    <row r="156" spans="2:5">
      <c r="B156" s="12" t="s">
        <v>646</v>
      </c>
      <c r="E156" s="103" t="s">
        <v>525</v>
      </c>
    </row>
    <row r="157" spans="2:5">
      <c r="B157" s="12" t="s">
        <v>942</v>
      </c>
      <c r="E157" s="103" t="s">
        <v>573</v>
      </c>
    </row>
    <row r="158" spans="2:5">
      <c r="B158" s="12" t="s">
        <v>807</v>
      </c>
      <c r="E158" s="103" t="s">
        <v>193</v>
      </c>
    </row>
    <row r="159" spans="2:5">
      <c r="B159" s="42" t="s">
        <v>1297</v>
      </c>
      <c r="E159" s="103" t="s">
        <v>121</v>
      </c>
    </row>
    <row r="160" spans="2:5">
      <c r="B160" s="12" t="s">
        <v>954</v>
      </c>
      <c r="E160" s="103" t="s">
        <v>775</v>
      </c>
    </row>
    <row r="161" spans="2:5">
      <c r="B161" s="12" t="s">
        <v>821</v>
      </c>
      <c r="E161" s="108" t="s">
        <v>57</v>
      </c>
    </row>
    <row r="162" spans="2:5">
      <c r="B162" s="12" t="s">
        <v>124</v>
      </c>
      <c r="E162" s="103" t="s">
        <v>516</v>
      </c>
    </row>
    <row r="163" spans="2:5">
      <c r="B163" s="12" t="s">
        <v>620</v>
      </c>
      <c r="E163" s="103" t="s">
        <v>249</v>
      </c>
    </row>
    <row r="164" spans="2:5">
      <c r="B164" s="42" t="s">
        <v>1300</v>
      </c>
      <c r="E164" s="112" t="s">
        <v>1954</v>
      </c>
    </row>
    <row r="165" spans="2:5">
      <c r="B165" s="12" t="s">
        <v>1142</v>
      </c>
      <c r="E165" s="103" t="s">
        <v>1275</v>
      </c>
    </row>
    <row r="166" spans="2:5">
      <c r="B166" s="12" t="s">
        <v>226</v>
      </c>
      <c r="E166" s="103" t="s">
        <v>646</v>
      </c>
    </row>
    <row r="167" spans="2:5">
      <c r="B167" s="42" t="s">
        <v>1356</v>
      </c>
      <c r="E167" s="103" t="s">
        <v>942</v>
      </c>
    </row>
    <row r="168" spans="2:5">
      <c r="B168" s="12" t="s">
        <v>467</v>
      </c>
      <c r="E168" s="103" t="s">
        <v>807</v>
      </c>
    </row>
    <row r="169" spans="2:5">
      <c r="B169" s="12" t="s">
        <v>672</v>
      </c>
      <c r="E169" s="103" t="s">
        <v>1297</v>
      </c>
    </row>
    <row r="170" spans="2:5">
      <c r="B170" s="12" t="s">
        <v>627</v>
      </c>
      <c r="E170" s="172" t="s">
        <v>2101</v>
      </c>
    </row>
    <row r="171" spans="2:5">
      <c r="B171" s="12" t="s">
        <v>1214</v>
      </c>
      <c r="E171" s="103" t="s">
        <v>954</v>
      </c>
    </row>
    <row r="172" spans="2:5">
      <c r="B172" s="42" t="s">
        <v>1276</v>
      </c>
      <c r="E172" s="103" t="s">
        <v>821</v>
      </c>
    </row>
    <row r="173" spans="2:5">
      <c r="B173" s="12" t="s">
        <v>552</v>
      </c>
      <c r="E173" s="103" t="s">
        <v>124</v>
      </c>
    </row>
    <row r="174" spans="2:5">
      <c r="B174" s="12" t="s">
        <v>702</v>
      </c>
      <c r="E174" s="103" t="s">
        <v>620</v>
      </c>
    </row>
    <row r="175" spans="2:5">
      <c r="B175" s="12" t="s">
        <v>1234</v>
      </c>
      <c r="E175" s="103" t="s">
        <v>1300</v>
      </c>
    </row>
    <row r="176" spans="2:5">
      <c r="B176" s="12" t="s">
        <v>1033</v>
      </c>
      <c r="E176" s="103" t="s">
        <v>1369</v>
      </c>
    </row>
    <row r="177" spans="2:5">
      <c r="B177" s="12" t="s">
        <v>393</v>
      </c>
      <c r="E177" s="103" t="s">
        <v>1142</v>
      </c>
    </row>
    <row r="178" spans="2:5">
      <c r="B178" s="12" t="s">
        <v>559</v>
      </c>
      <c r="E178" s="103" t="s">
        <v>2100</v>
      </c>
    </row>
    <row r="179" spans="2:5">
      <c r="B179" s="42" t="s">
        <v>1353</v>
      </c>
      <c r="E179" s="103" t="s">
        <v>226</v>
      </c>
    </row>
    <row r="180" spans="2:5">
      <c r="B180" s="12" t="s">
        <v>377</v>
      </c>
      <c r="E180" s="103" t="s">
        <v>467</v>
      </c>
    </row>
    <row r="181" spans="2:5">
      <c r="B181" s="12" t="s">
        <v>587</v>
      </c>
      <c r="E181" s="103" t="s">
        <v>672</v>
      </c>
    </row>
    <row r="182" spans="2:5">
      <c r="B182" s="12" t="s">
        <v>305</v>
      </c>
      <c r="E182" s="103" t="s">
        <v>627</v>
      </c>
    </row>
    <row r="183" spans="2:5">
      <c r="B183" s="12" t="s">
        <v>905</v>
      </c>
      <c r="E183" s="103" t="s">
        <v>1214</v>
      </c>
    </row>
    <row r="184" spans="2:5">
      <c r="B184" s="12" t="s">
        <v>889</v>
      </c>
      <c r="E184" s="103" t="s">
        <v>1276</v>
      </c>
    </row>
    <row r="185" spans="2:5">
      <c r="B185" s="12" t="s">
        <v>52</v>
      </c>
      <c r="E185" s="103" t="s">
        <v>552</v>
      </c>
    </row>
    <row r="186" spans="2:5">
      <c r="B186" s="12" t="s">
        <v>825</v>
      </c>
      <c r="E186" s="103" t="s">
        <v>702</v>
      </c>
    </row>
    <row r="187" spans="2:5">
      <c r="B187" s="12" t="s">
        <v>816</v>
      </c>
      <c r="E187" s="103" t="s">
        <v>1234</v>
      </c>
    </row>
    <row r="188" spans="2:5">
      <c r="B188" s="12" t="s">
        <v>87</v>
      </c>
      <c r="E188" s="103" t="s">
        <v>1033</v>
      </c>
    </row>
    <row r="189" spans="2:5">
      <c r="B189" s="12" t="s">
        <v>133</v>
      </c>
      <c r="E189" s="103" t="s">
        <v>393</v>
      </c>
    </row>
    <row r="190" spans="2:5">
      <c r="B190" s="12" t="s">
        <v>20</v>
      </c>
      <c r="E190" s="103" t="s">
        <v>559</v>
      </c>
    </row>
    <row r="191" spans="2:5">
      <c r="B191" s="12" t="s">
        <v>823</v>
      </c>
      <c r="E191" s="103" t="s">
        <v>1353</v>
      </c>
    </row>
    <row r="192" spans="2:5">
      <c r="B192" s="12" t="s">
        <v>580</v>
      </c>
      <c r="E192" s="103" t="s">
        <v>377</v>
      </c>
    </row>
    <row r="193" spans="2:5">
      <c r="B193" s="12" t="s">
        <v>863</v>
      </c>
      <c r="E193" s="103" t="s">
        <v>587</v>
      </c>
    </row>
    <row r="194" spans="2:5">
      <c r="B194" s="12" t="s">
        <v>1143</v>
      </c>
      <c r="E194" s="103" t="s">
        <v>305</v>
      </c>
    </row>
    <row r="195" spans="2:5">
      <c r="B195" s="12" t="s">
        <v>1029</v>
      </c>
      <c r="E195" s="103" t="s">
        <v>905</v>
      </c>
    </row>
    <row r="196" spans="2:5">
      <c r="B196" s="12" t="s">
        <v>818</v>
      </c>
      <c r="E196" s="103" t="s">
        <v>889</v>
      </c>
    </row>
    <row r="197" spans="2:5">
      <c r="B197" s="12" t="s">
        <v>136</v>
      </c>
      <c r="E197" s="112" t="s">
        <v>52</v>
      </c>
    </row>
    <row r="198" spans="2:5">
      <c r="B198" s="12" t="s">
        <v>56</v>
      </c>
      <c r="E198" s="103" t="s">
        <v>825</v>
      </c>
    </row>
    <row r="199" spans="2:5">
      <c r="B199" s="12" t="s">
        <v>407</v>
      </c>
      <c r="E199" s="103" t="s">
        <v>816</v>
      </c>
    </row>
    <row r="200" spans="2:5">
      <c r="B200" s="12" t="s">
        <v>39</v>
      </c>
      <c r="E200" s="103" t="s">
        <v>87</v>
      </c>
    </row>
    <row r="201" spans="2:5">
      <c r="B201" s="12" t="s">
        <v>1213</v>
      </c>
      <c r="E201" s="103" t="s">
        <v>133</v>
      </c>
    </row>
    <row r="202" spans="2:5">
      <c r="B202" s="12" t="s">
        <v>152</v>
      </c>
      <c r="E202" s="103" t="s">
        <v>20</v>
      </c>
    </row>
    <row r="203" spans="2:5">
      <c r="B203" s="42" t="s">
        <v>1298</v>
      </c>
      <c r="E203" s="103" t="s">
        <v>823</v>
      </c>
    </row>
    <row r="204" spans="2:5">
      <c r="B204" s="12" t="s">
        <v>865</v>
      </c>
      <c r="E204" s="103" t="s">
        <v>580</v>
      </c>
    </row>
    <row r="205" spans="2:5">
      <c r="B205" s="12" t="s">
        <v>633</v>
      </c>
      <c r="E205" s="103" t="s">
        <v>863</v>
      </c>
    </row>
    <row r="206" spans="2:5">
      <c r="B206" s="12" t="s">
        <v>310</v>
      </c>
      <c r="E206" s="103" t="s">
        <v>1143</v>
      </c>
    </row>
    <row r="207" spans="2:5">
      <c r="B207" s="12" t="s">
        <v>494</v>
      </c>
      <c r="E207" s="103" t="s">
        <v>1029</v>
      </c>
    </row>
    <row r="208" spans="2:5">
      <c r="B208" s="12" t="s">
        <v>1370</v>
      </c>
      <c r="E208" s="103" t="s">
        <v>818</v>
      </c>
    </row>
    <row r="209" spans="5:5">
      <c r="E209" s="103" t="s">
        <v>136</v>
      </c>
    </row>
    <row r="210" spans="5:5">
      <c r="E210" s="103" t="s">
        <v>56</v>
      </c>
    </row>
    <row r="211" spans="5:5">
      <c r="E211" s="103" t="s">
        <v>407</v>
      </c>
    </row>
    <row r="212" spans="5:5">
      <c r="E212" s="112" t="s">
        <v>39</v>
      </c>
    </row>
    <row r="213" spans="5:5">
      <c r="E213" s="103" t="s">
        <v>1213</v>
      </c>
    </row>
    <row r="214" spans="5:5">
      <c r="E214" s="103" t="s">
        <v>152</v>
      </c>
    </row>
    <row r="215" spans="5:5">
      <c r="E215" s="103" t="s">
        <v>1298</v>
      </c>
    </row>
    <row r="216" spans="5:5">
      <c r="E216" s="103" t="s">
        <v>865</v>
      </c>
    </row>
    <row r="217" spans="5:5">
      <c r="E217" s="103" t="s">
        <v>633</v>
      </c>
    </row>
    <row r="218" spans="5:5">
      <c r="E218" s="103" t="s">
        <v>310</v>
      </c>
    </row>
    <row r="219" spans="5:5">
      <c r="E219" s="103" t="s">
        <v>494</v>
      </c>
    </row>
  </sheetData>
  <sortState xmlns:xlrd2="http://schemas.microsoft.com/office/spreadsheetml/2017/richdata2" ref="A2:B207">
    <sortCondition ref="B18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70"/>
  <sheetViews>
    <sheetView tabSelected="1" zoomScaleNormal="100" workbookViewId="0">
      <pane ySplit="1" topLeftCell="A2827" activePane="bottomLeft" state="frozen"/>
      <selection pane="bottomLeft" activeCell="M2853" sqref="M2853"/>
    </sheetView>
  </sheetViews>
  <sheetFormatPr baseColWidth="10" defaultRowHeight="16"/>
  <cols>
    <col min="1" max="1" width="10.83203125" style="112"/>
    <col min="2" max="2" width="3.83203125" style="110" customWidth="1"/>
    <col min="3" max="3" width="11.5" style="139" bestFit="1" customWidth="1"/>
    <col min="4" max="4" width="18.6640625" style="146" customWidth="1"/>
    <col min="5" max="5" width="6" style="112" customWidth="1"/>
    <col min="6" max="7" width="4" style="116" customWidth="1"/>
    <col min="8" max="8" width="22.5" style="112" customWidth="1"/>
    <col min="9" max="9" width="4.83203125" style="116" customWidth="1"/>
    <col min="10" max="10" width="3" style="112" customWidth="1"/>
    <col min="11" max="12" width="5.33203125" style="112" customWidth="1"/>
    <col min="13" max="13" width="70.83203125" style="112" customWidth="1"/>
    <col min="14" max="14" width="6.6640625" style="112" customWidth="1"/>
    <col min="15" max="15" width="13.6640625" style="112" customWidth="1"/>
    <col min="16" max="16" width="16" style="112" customWidth="1"/>
    <col min="17" max="19" width="3.83203125" style="108" customWidth="1"/>
    <col min="20" max="20" width="97.5" style="124" customWidth="1"/>
    <col min="21" max="21" width="4.83203125" style="108" customWidth="1"/>
    <col min="22" max="16384" width="10.83203125" style="112"/>
  </cols>
  <sheetData>
    <row r="1" spans="1:21" s="109" customFormat="1">
      <c r="A1" s="104" t="s">
        <v>0</v>
      </c>
      <c r="B1" s="105" t="s">
        <v>1</v>
      </c>
      <c r="C1" s="132" t="s">
        <v>2</v>
      </c>
      <c r="D1" s="140"/>
      <c r="E1" s="104" t="s">
        <v>3</v>
      </c>
      <c r="F1" s="106" t="s">
        <v>4</v>
      </c>
      <c r="G1" s="106"/>
      <c r="H1" s="104" t="s">
        <v>5</v>
      </c>
      <c r="I1" s="106" t="s">
        <v>6</v>
      </c>
      <c r="J1" s="104" t="s">
        <v>7</v>
      </c>
      <c r="K1" s="104" t="s">
        <v>8</v>
      </c>
      <c r="L1" s="104" t="s">
        <v>9</v>
      </c>
      <c r="M1" s="104" t="s">
        <v>1027</v>
      </c>
      <c r="N1" s="107" t="s">
        <v>10</v>
      </c>
      <c r="O1" s="107" t="s">
        <v>11</v>
      </c>
      <c r="P1" s="107" t="s">
        <v>1485</v>
      </c>
      <c r="Q1" s="104" t="s">
        <v>4</v>
      </c>
      <c r="R1" s="104" t="s">
        <v>256</v>
      </c>
      <c r="S1" s="104" t="s">
        <v>1873</v>
      </c>
      <c r="T1" s="107" t="s">
        <v>1064</v>
      </c>
      <c r="U1" s="108"/>
    </row>
    <row r="2" spans="1:21" s="109" customFormat="1">
      <c r="A2" s="112" t="s">
        <v>2221</v>
      </c>
      <c r="B2" s="147">
        <v>43</v>
      </c>
      <c r="C2" s="133">
        <v>45041</v>
      </c>
      <c r="D2" s="141">
        <f t="shared" ref="D2:D3" si="0">C2</f>
        <v>45041</v>
      </c>
      <c r="E2" s="112" t="s">
        <v>100</v>
      </c>
      <c r="F2" s="116"/>
      <c r="G2" s="116"/>
      <c r="H2" s="112" t="s">
        <v>705</v>
      </c>
      <c r="I2" s="116" t="s">
        <v>21</v>
      </c>
      <c r="J2" s="112" t="str">
        <f t="shared" ref="J2:J3" si="1">IF(K2&gt;L2,"W",IF(K2&lt;L2,"L","D"))</f>
        <v>L</v>
      </c>
      <c r="K2" s="112">
        <v>2</v>
      </c>
      <c r="L2" s="112">
        <v>3</v>
      </c>
      <c r="M2" s="112" t="s">
        <v>2299</v>
      </c>
      <c r="N2" s="112">
        <v>141</v>
      </c>
      <c r="O2" t="s">
        <v>82</v>
      </c>
      <c r="P2" t="s">
        <v>2213</v>
      </c>
      <c r="Q2" s="112"/>
      <c r="R2" s="112"/>
      <c r="S2" s="112"/>
      <c r="T2" s="112" t="s">
        <v>2300</v>
      </c>
      <c r="U2" s="108"/>
    </row>
    <row r="3" spans="1:21" s="109" customFormat="1">
      <c r="A3" s="112" t="s">
        <v>2221</v>
      </c>
      <c r="B3" s="147">
        <v>42</v>
      </c>
      <c r="C3" s="133">
        <v>45034</v>
      </c>
      <c r="D3" s="141">
        <f t="shared" si="0"/>
        <v>45034</v>
      </c>
      <c r="E3" s="112" t="s">
        <v>100</v>
      </c>
      <c r="F3" s="116"/>
      <c r="G3" s="116"/>
      <c r="H3" s="112" t="s">
        <v>108</v>
      </c>
      <c r="I3" s="116" t="s">
        <v>21</v>
      </c>
      <c r="J3" s="112" t="str">
        <f t="shared" si="1"/>
        <v>L</v>
      </c>
      <c r="K3" s="112">
        <v>0</v>
      </c>
      <c r="L3" s="112">
        <v>2</v>
      </c>
      <c r="M3" s="112" t="s">
        <v>25</v>
      </c>
      <c r="N3" s="112">
        <v>105</v>
      </c>
      <c r="O3" t="s">
        <v>82</v>
      </c>
      <c r="P3" t="s">
        <v>2298</v>
      </c>
      <c r="Q3" s="112"/>
      <c r="R3" s="112"/>
      <c r="S3" s="112"/>
      <c r="T3" s="112"/>
      <c r="U3" s="108"/>
    </row>
    <row r="4" spans="1:21" s="109" customFormat="1">
      <c r="A4" s="112" t="s">
        <v>2221</v>
      </c>
      <c r="B4" s="147">
        <v>41</v>
      </c>
      <c r="C4" s="133">
        <v>45026</v>
      </c>
      <c r="D4" s="141">
        <f t="shared" ref="D4" si="2">C4</f>
        <v>45026</v>
      </c>
      <c r="E4" s="112" t="s">
        <v>100</v>
      </c>
      <c r="F4" s="116"/>
      <c r="G4" s="116"/>
      <c r="H4" s="112" t="s">
        <v>108</v>
      </c>
      <c r="I4" s="116" t="s">
        <v>9</v>
      </c>
      <c r="J4" s="112" t="str">
        <f t="shared" ref="J4" si="3">IF(K4&gt;L4,"W",IF(K4&lt;L4,"L","D"))</f>
        <v>L</v>
      </c>
      <c r="K4" s="112">
        <v>0</v>
      </c>
      <c r="L4" s="112">
        <v>2</v>
      </c>
      <c r="M4" s="112" t="s">
        <v>25</v>
      </c>
      <c r="N4" s="112">
        <v>172</v>
      </c>
      <c r="O4" t="s">
        <v>82</v>
      </c>
      <c r="P4" t="s">
        <v>2141</v>
      </c>
      <c r="Q4" s="112"/>
      <c r="R4" s="112"/>
      <c r="S4" s="112"/>
      <c r="T4" s="112"/>
      <c r="U4" s="108"/>
    </row>
    <row r="5" spans="1:21" s="109" customFormat="1">
      <c r="A5" s="112" t="s">
        <v>2221</v>
      </c>
      <c r="B5" s="147">
        <v>40</v>
      </c>
      <c r="C5" s="133">
        <v>45023</v>
      </c>
      <c r="D5" s="141">
        <f t="shared" ref="D5" si="4">C5</f>
        <v>45023</v>
      </c>
      <c r="E5" s="112" t="s">
        <v>100</v>
      </c>
      <c r="F5" s="116"/>
      <c r="G5" s="116"/>
      <c r="H5" s="112" t="s">
        <v>121</v>
      </c>
      <c r="I5" s="116" t="s">
        <v>21</v>
      </c>
      <c r="J5" s="112" t="str">
        <f t="shared" ref="J5" si="5">IF(K5&gt;L5,"W",IF(K5&lt;L5,"L","D"))</f>
        <v>D</v>
      </c>
      <c r="K5" s="112">
        <v>2</v>
      </c>
      <c r="L5" s="112">
        <v>2</v>
      </c>
      <c r="M5" s="112" t="s">
        <v>2296</v>
      </c>
      <c r="N5" s="112">
        <v>272</v>
      </c>
      <c r="O5" t="s">
        <v>82</v>
      </c>
      <c r="P5" t="s">
        <v>2169</v>
      </c>
      <c r="Q5" s="112"/>
      <c r="R5" s="112"/>
      <c r="S5" s="112"/>
      <c r="T5" s="112"/>
      <c r="U5" s="108"/>
    </row>
    <row r="6" spans="1:21" s="109" customFormat="1">
      <c r="A6" s="112" t="s">
        <v>2221</v>
      </c>
      <c r="B6" s="147">
        <v>39</v>
      </c>
      <c r="C6" s="133">
        <v>45006</v>
      </c>
      <c r="D6" s="141">
        <f t="shared" ref="D6" si="6">C6</f>
        <v>45006</v>
      </c>
      <c r="E6" s="112" t="s">
        <v>100</v>
      </c>
      <c r="F6" s="116"/>
      <c r="G6" s="116"/>
      <c r="H6" s="112" t="s">
        <v>2273</v>
      </c>
      <c r="I6" s="116" t="s">
        <v>21</v>
      </c>
      <c r="J6" s="112" t="str">
        <f t="shared" ref="J6" si="7">IF(K6&gt;L6,"W",IF(K6&lt;L6,"L","D"))</f>
        <v>L</v>
      </c>
      <c r="K6" s="112">
        <v>1</v>
      </c>
      <c r="L6" s="112">
        <v>2</v>
      </c>
      <c r="M6" s="112" t="s">
        <v>1480</v>
      </c>
      <c r="N6" s="112">
        <v>120</v>
      </c>
      <c r="O6" t="s">
        <v>82</v>
      </c>
      <c r="P6" t="s">
        <v>1529</v>
      </c>
      <c r="Q6" s="112"/>
      <c r="R6" s="112"/>
      <c r="S6" s="112"/>
      <c r="T6" s="112" t="s">
        <v>2297</v>
      </c>
      <c r="U6" s="108"/>
    </row>
    <row r="7" spans="1:21" s="109" customFormat="1">
      <c r="A7" s="112" t="s">
        <v>2221</v>
      </c>
      <c r="B7" s="147">
        <v>38</v>
      </c>
      <c r="C7" s="133">
        <v>45003</v>
      </c>
      <c r="D7" s="141">
        <f t="shared" ref="D7" si="8">C7</f>
        <v>45003</v>
      </c>
      <c r="E7" s="112" t="s">
        <v>100</v>
      </c>
      <c r="F7" s="116"/>
      <c r="G7" s="116"/>
      <c r="H7" s="112" t="s">
        <v>705</v>
      </c>
      <c r="I7" s="116" t="s">
        <v>9</v>
      </c>
      <c r="J7" s="112" t="str">
        <f t="shared" ref="J7" si="9">IF(K7&gt;L7,"W",IF(K7&lt;L7,"L","D"))</f>
        <v>L</v>
      </c>
      <c r="K7" s="112">
        <v>0</v>
      </c>
      <c r="L7" s="112">
        <v>2</v>
      </c>
      <c r="M7" s="112" t="s">
        <v>25</v>
      </c>
      <c r="N7" s="112">
        <v>358</v>
      </c>
      <c r="O7" t="s">
        <v>82</v>
      </c>
      <c r="P7" t="s">
        <v>2295</v>
      </c>
      <c r="Q7" s="112"/>
      <c r="R7" s="112"/>
      <c r="S7" s="112"/>
      <c r="T7" s="112"/>
      <c r="U7" s="108"/>
    </row>
    <row r="8" spans="1:21" s="109" customFormat="1">
      <c r="A8" s="112" t="s">
        <v>2221</v>
      </c>
      <c r="B8" s="147">
        <v>37</v>
      </c>
      <c r="C8" s="133">
        <v>44993</v>
      </c>
      <c r="D8" s="141">
        <f t="shared" ref="D8" si="10">C8</f>
        <v>44993</v>
      </c>
      <c r="E8" s="112" t="s">
        <v>100</v>
      </c>
      <c r="F8" s="116"/>
      <c r="G8" s="116"/>
      <c r="H8" s="112" t="s">
        <v>124</v>
      </c>
      <c r="I8" s="116" t="s">
        <v>9</v>
      </c>
      <c r="J8" s="112" t="str">
        <f t="shared" ref="J8" si="11">IF(K8&gt;L8,"W",IF(K8&lt;L8,"L","D"))</f>
        <v>D</v>
      </c>
      <c r="K8" s="112">
        <v>1</v>
      </c>
      <c r="L8" s="112">
        <v>1</v>
      </c>
      <c r="M8" s="112" t="s">
        <v>2190</v>
      </c>
      <c r="N8" s="112">
        <v>94</v>
      </c>
      <c r="O8" t="s">
        <v>82</v>
      </c>
      <c r="P8" t="s">
        <v>2199</v>
      </c>
      <c r="Q8" s="112"/>
      <c r="R8" s="112"/>
      <c r="S8" s="112"/>
      <c r="T8" s="112"/>
      <c r="U8" s="108"/>
    </row>
    <row r="9" spans="1:21" s="109" customFormat="1">
      <c r="A9" s="112" t="s">
        <v>2221</v>
      </c>
      <c r="B9" s="147">
        <v>36</v>
      </c>
      <c r="C9" s="133">
        <v>44989</v>
      </c>
      <c r="D9" s="141">
        <f t="shared" ref="D9" si="12">C9</f>
        <v>44989</v>
      </c>
      <c r="E9" s="112" t="s">
        <v>100</v>
      </c>
      <c r="F9" s="116"/>
      <c r="G9" s="116"/>
      <c r="H9" s="112" t="s">
        <v>131</v>
      </c>
      <c r="I9" s="116" t="s">
        <v>21</v>
      </c>
      <c r="J9" s="112" t="str">
        <f t="shared" ref="J9" si="13">IF(K9&gt;L9,"W",IF(K9&lt;L9,"L","D"))</f>
        <v>W</v>
      </c>
      <c r="K9" s="112">
        <v>1</v>
      </c>
      <c r="L9" s="112">
        <v>0</v>
      </c>
      <c r="M9" s="112" t="s">
        <v>1931</v>
      </c>
      <c r="N9" s="112">
        <v>131</v>
      </c>
      <c r="O9" t="s">
        <v>82</v>
      </c>
      <c r="P9" t="s">
        <v>2294</v>
      </c>
      <c r="Q9" s="112"/>
      <c r="R9" s="112"/>
      <c r="S9" s="112"/>
      <c r="T9" s="112"/>
      <c r="U9" s="108"/>
    </row>
    <row r="10" spans="1:21" s="109" customFormat="1">
      <c r="A10" s="112" t="s">
        <v>2221</v>
      </c>
      <c r="B10" s="147">
        <v>35</v>
      </c>
      <c r="C10" s="133">
        <v>44982</v>
      </c>
      <c r="D10" s="141">
        <f t="shared" ref="D10" si="14">C10</f>
        <v>44982</v>
      </c>
      <c r="E10" s="112" t="s">
        <v>100</v>
      </c>
      <c r="F10" s="116"/>
      <c r="G10" s="116"/>
      <c r="H10" s="112" t="s">
        <v>2261</v>
      </c>
      <c r="I10" s="116" t="s">
        <v>9</v>
      </c>
      <c r="J10" s="112" t="str">
        <f t="shared" ref="J10" si="15">IF(K10&gt;L10,"W",IF(K10&lt;L10,"L","D"))</f>
        <v>W</v>
      </c>
      <c r="K10" s="112">
        <v>1</v>
      </c>
      <c r="L10" s="112">
        <v>0</v>
      </c>
      <c r="M10" s="112" t="s">
        <v>1444</v>
      </c>
      <c r="N10" s="112">
        <v>42</v>
      </c>
      <c r="O10" t="s">
        <v>82</v>
      </c>
      <c r="P10" t="s">
        <v>2293</v>
      </c>
      <c r="Q10" s="112"/>
      <c r="R10" s="112"/>
      <c r="S10" s="112"/>
      <c r="T10" s="112"/>
      <c r="U10" s="108"/>
    </row>
    <row r="11" spans="1:21" s="109" customFormat="1">
      <c r="A11" s="112" t="s">
        <v>2221</v>
      </c>
      <c r="B11" s="147">
        <v>34</v>
      </c>
      <c r="C11" s="133">
        <v>44968</v>
      </c>
      <c r="D11" s="141">
        <f t="shared" ref="D11" si="16">C11</f>
        <v>44968</v>
      </c>
      <c r="E11" s="112" t="s">
        <v>100</v>
      </c>
      <c r="F11" s="116"/>
      <c r="G11" s="116"/>
      <c r="H11" s="112" t="s">
        <v>2282</v>
      </c>
      <c r="I11" s="116" t="s">
        <v>21</v>
      </c>
      <c r="J11" s="112" t="str">
        <f t="shared" ref="J11" si="17">IF(K11&gt;L11,"W",IF(K11&lt;L11,"L","D"))</f>
        <v>L</v>
      </c>
      <c r="K11" s="112">
        <v>1</v>
      </c>
      <c r="L11" s="112">
        <v>3</v>
      </c>
      <c r="M11" s="112" t="s">
        <v>2190</v>
      </c>
      <c r="N11" s="112">
        <v>108</v>
      </c>
      <c r="O11" t="s">
        <v>82</v>
      </c>
      <c r="P11" t="s">
        <v>1560</v>
      </c>
      <c r="Q11" s="112"/>
      <c r="R11" s="112"/>
      <c r="S11" s="112"/>
      <c r="T11" s="112"/>
      <c r="U11" s="108"/>
    </row>
    <row r="12" spans="1:21" s="109" customFormat="1">
      <c r="A12" s="112" t="s">
        <v>2221</v>
      </c>
      <c r="B12" s="147">
        <v>33</v>
      </c>
      <c r="C12" s="133">
        <v>44961</v>
      </c>
      <c r="D12" s="141">
        <f t="shared" ref="D12" si="18">C12</f>
        <v>44961</v>
      </c>
      <c r="E12" s="112" t="s">
        <v>100</v>
      </c>
      <c r="F12" s="116"/>
      <c r="G12" s="116"/>
      <c r="H12" s="112" t="s">
        <v>2245</v>
      </c>
      <c r="I12" s="116" t="s">
        <v>21</v>
      </c>
      <c r="J12" s="112" t="str">
        <f t="shared" ref="J12" si="19">IF(K12&gt;L12,"W",IF(K12&lt;L12,"L","D"))</f>
        <v>W</v>
      </c>
      <c r="K12" s="112">
        <v>2</v>
      </c>
      <c r="L12" s="112">
        <v>1</v>
      </c>
      <c r="M12" s="112" t="s">
        <v>2291</v>
      </c>
      <c r="N12" s="112">
        <v>132</v>
      </c>
      <c r="O12" t="s">
        <v>82</v>
      </c>
      <c r="P12" t="s">
        <v>2292</v>
      </c>
      <c r="Q12" s="112"/>
      <c r="R12" s="112"/>
      <c r="S12" s="112"/>
      <c r="T12" s="112"/>
      <c r="U12" s="108"/>
    </row>
    <row r="13" spans="1:21" s="109" customFormat="1">
      <c r="A13" s="112" t="s">
        <v>2221</v>
      </c>
      <c r="B13" s="147">
        <v>32</v>
      </c>
      <c r="C13" s="133">
        <v>44957</v>
      </c>
      <c r="D13" s="141">
        <f t="shared" ref="D13" si="20">C13</f>
        <v>44957</v>
      </c>
      <c r="E13" s="112" t="s">
        <v>100</v>
      </c>
      <c r="F13" s="116"/>
      <c r="G13" s="116"/>
      <c r="H13" s="112" t="s">
        <v>124</v>
      </c>
      <c r="I13" s="116" t="s">
        <v>21</v>
      </c>
      <c r="J13" s="112" t="str">
        <f t="shared" ref="J13" si="21">IF(K13&gt;L13,"W",IF(K13&lt;L13,"L","D"))</f>
        <v>W</v>
      </c>
      <c r="K13" s="112">
        <v>2</v>
      </c>
      <c r="L13" s="112">
        <v>0</v>
      </c>
      <c r="M13" s="112" t="s">
        <v>2290</v>
      </c>
      <c r="N13" s="112">
        <v>157</v>
      </c>
      <c r="O13" t="s">
        <v>82</v>
      </c>
      <c r="P13" t="s">
        <v>2184</v>
      </c>
      <c r="Q13" s="112"/>
      <c r="R13" s="112"/>
      <c r="S13" s="112"/>
      <c r="T13" s="112"/>
      <c r="U13" s="108"/>
    </row>
    <row r="14" spans="1:21" s="109" customFormat="1">
      <c r="A14" s="112" t="s">
        <v>2221</v>
      </c>
      <c r="B14" s="147">
        <v>31</v>
      </c>
      <c r="C14" s="133">
        <v>44954</v>
      </c>
      <c r="D14" s="141">
        <f t="shared" ref="D14" si="22">C14</f>
        <v>44954</v>
      </c>
      <c r="E14" s="112" t="s">
        <v>100</v>
      </c>
      <c r="F14" s="116"/>
      <c r="G14" s="116"/>
      <c r="H14" s="112" t="s">
        <v>45</v>
      </c>
      <c r="I14" s="116" t="s">
        <v>21</v>
      </c>
      <c r="J14" s="112" t="str">
        <f t="shared" ref="J14" si="23">IF(K14&gt;L14,"W",IF(K14&lt;L14,"L","D"))</f>
        <v>W</v>
      </c>
      <c r="K14" s="112">
        <v>2</v>
      </c>
      <c r="L14" s="112">
        <v>0</v>
      </c>
      <c r="M14" s="112" t="s">
        <v>2287</v>
      </c>
      <c r="N14" s="112">
        <v>116</v>
      </c>
      <c r="O14" t="s">
        <v>82</v>
      </c>
      <c r="P14" t="s">
        <v>2288</v>
      </c>
      <c r="Q14" s="112"/>
      <c r="R14" s="112"/>
      <c r="S14" s="112"/>
      <c r="T14" s="112"/>
      <c r="U14" s="108"/>
    </row>
    <row r="15" spans="1:21" s="109" customFormat="1">
      <c r="A15" s="112" t="s">
        <v>2221</v>
      </c>
      <c r="B15" s="147">
        <v>30</v>
      </c>
      <c r="C15" s="133">
        <v>44947</v>
      </c>
      <c r="D15" s="141">
        <f t="shared" ref="D15" si="24">C15</f>
        <v>44947</v>
      </c>
      <c r="E15" s="112" t="s">
        <v>100</v>
      </c>
      <c r="F15" s="116"/>
      <c r="G15" s="116"/>
      <c r="H15" s="112" t="s">
        <v>2282</v>
      </c>
      <c r="I15" s="116" t="s">
        <v>9</v>
      </c>
      <c r="J15" s="112" t="str">
        <f t="shared" ref="J15" si="25">IF(K15&gt;L15,"W",IF(K15&lt;L15,"L","D"))</f>
        <v>L</v>
      </c>
      <c r="K15" s="112">
        <v>1</v>
      </c>
      <c r="L15" s="112">
        <v>2</v>
      </c>
      <c r="M15" s="112" t="s">
        <v>2283</v>
      </c>
      <c r="N15" s="112">
        <v>106</v>
      </c>
      <c r="O15" t="s">
        <v>82</v>
      </c>
      <c r="P15" t="s">
        <v>2286</v>
      </c>
      <c r="Q15" s="112"/>
      <c r="R15" s="112"/>
      <c r="S15" s="112"/>
      <c r="T15" s="112" t="s">
        <v>2284</v>
      </c>
      <c r="U15" s="108"/>
    </row>
    <row r="16" spans="1:21" s="109" customFormat="1">
      <c r="A16" s="112" t="s">
        <v>2221</v>
      </c>
      <c r="B16" s="147">
        <v>29</v>
      </c>
      <c r="C16" s="133">
        <v>44921</v>
      </c>
      <c r="D16" s="141">
        <f t="shared" ref="D16" si="26">C16</f>
        <v>44921</v>
      </c>
      <c r="E16" s="112" t="s">
        <v>100</v>
      </c>
      <c r="F16" s="116"/>
      <c r="G16" s="116"/>
      <c r="H16" s="112" t="s">
        <v>121</v>
      </c>
      <c r="I16" s="116" t="s">
        <v>9</v>
      </c>
      <c r="J16" s="112" t="str">
        <f t="shared" ref="J16" si="27">IF(K16&gt;L16,"W",IF(K16&lt;L16,"L","D"))</f>
        <v>L</v>
      </c>
      <c r="K16" s="112">
        <v>1</v>
      </c>
      <c r="L16" s="112">
        <v>3</v>
      </c>
      <c r="M16" s="112" t="s">
        <v>2210</v>
      </c>
      <c r="N16" s="112">
        <v>326</v>
      </c>
      <c r="O16" t="s">
        <v>82</v>
      </c>
      <c r="P16" t="s">
        <v>2179</v>
      </c>
      <c r="Q16" s="112"/>
      <c r="R16" s="112"/>
      <c r="S16" s="112"/>
      <c r="T16" s="112" t="s">
        <v>2285</v>
      </c>
      <c r="U16" s="108"/>
    </row>
    <row r="17" spans="1:21" s="109" customFormat="1">
      <c r="A17" s="112" t="s">
        <v>2221</v>
      </c>
      <c r="B17" s="147">
        <v>28</v>
      </c>
      <c r="C17" s="133">
        <v>44901</v>
      </c>
      <c r="D17" s="141">
        <f t="shared" ref="D17" si="28">C17</f>
        <v>44901</v>
      </c>
      <c r="E17" s="112" t="s">
        <v>16</v>
      </c>
      <c r="F17" s="116">
        <v>2</v>
      </c>
      <c r="G17" s="116"/>
      <c r="H17" s="112" t="s">
        <v>580</v>
      </c>
      <c r="I17" s="116" t="s">
        <v>21</v>
      </c>
      <c r="J17" s="112" t="str">
        <f t="shared" ref="J17" si="29">IF(K17&gt;L17,"W",IF(K17&lt;L17,"L","D"))</f>
        <v>L</v>
      </c>
      <c r="K17" s="112">
        <v>0</v>
      </c>
      <c r="L17" s="112">
        <v>1</v>
      </c>
      <c r="M17" s="112" t="s">
        <v>25</v>
      </c>
      <c r="N17" s="112">
        <v>102</v>
      </c>
      <c r="O17" t="s">
        <v>82</v>
      </c>
      <c r="P17" t="s">
        <v>1503</v>
      </c>
      <c r="Q17" s="112"/>
      <c r="R17" s="112"/>
      <c r="S17" s="112"/>
      <c r="T17" s="112"/>
      <c r="U17" s="108"/>
    </row>
    <row r="18" spans="1:21" s="109" customFormat="1">
      <c r="A18" s="112" t="s">
        <v>2221</v>
      </c>
      <c r="B18" s="147">
        <v>27</v>
      </c>
      <c r="C18" s="133">
        <v>44897</v>
      </c>
      <c r="D18" s="141">
        <f t="shared" ref="D18" si="30">C18</f>
        <v>44897</v>
      </c>
      <c r="E18" s="112" t="s">
        <v>100</v>
      </c>
      <c r="F18" s="116"/>
      <c r="G18" s="116"/>
      <c r="H18" s="112" t="s">
        <v>116</v>
      </c>
      <c r="I18" s="116" t="s">
        <v>21</v>
      </c>
      <c r="J18" s="112" t="str">
        <f t="shared" ref="J18" si="31">IF(K18&gt;L18,"W",IF(K18&lt;L18,"L","D"))</f>
        <v>W</v>
      </c>
      <c r="K18" s="112">
        <v>2</v>
      </c>
      <c r="L18" s="112">
        <v>0</v>
      </c>
      <c r="M18" s="112" t="s">
        <v>2277</v>
      </c>
      <c r="N18" s="112">
        <v>112</v>
      </c>
      <c r="O18" t="s">
        <v>82</v>
      </c>
      <c r="P18" t="s">
        <v>1487</v>
      </c>
      <c r="Q18" s="112"/>
      <c r="R18" s="112"/>
      <c r="S18" s="112"/>
      <c r="T18" s="112" t="s">
        <v>2278</v>
      </c>
      <c r="U18" s="108"/>
    </row>
    <row r="19" spans="1:21" s="109" customFormat="1">
      <c r="A19" s="112" t="s">
        <v>2221</v>
      </c>
      <c r="B19" s="147">
        <v>26</v>
      </c>
      <c r="C19" s="133">
        <v>44891</v>
      </c>
      <c r="D19" s="141">
        <f t="shared" ref="D19" si="32">C19</f>
        <v>44891</v>
      </c>
      <c r="E19" s="112" t="s">
        <v>100</v>
      </c>
      <c r="F19" s="116"/>
      <c r="G19" s="116"/>
      <c r="H19" s="112" t="s">
        <v>110</v>
      </c>
      <c r="I19" s="116" t="s">
        <v>9</v>
      </c>
      <c r="J19" s="112" t="str">
        <f t="shared" ref="J19" si="33">IF(K19&gt;L19,"W",IF(K19&lt;L19,"L","D"))</f>
        <v>L</v>
      </c>
      <c r="K19" s="112">
        <v>1</v>
      </c>
      <c r="L19" s="112">
        <v>2</v>
      </c>
      <c r="M19" s="112" t="s">
        <v>1480</v>
      </c>
      <c r="N19" s="112">
        <v>102</v>
      </c>
      <c r="O19" t="s">
        <v>82</v>
      </c>
      <c r="P19" t="s">
        <v>1494</v>
      </c>
      <c r="Q19" s="112"/>
      <c r="R19" s="112"/>
      <c r="S19" s="112"/>
      <c r="T19" s="112"/>
      <c r="U19" s="108"/>
    </row>
    <row r="20" spans="1:21" s="109" customFormat="1">
      <c r="A20" s="112" t="s">
        <v>2221</v>
      </c>
      <c r="B20" s="147">
        <v>25</v>
      </c>
      <c r="C20" s="133">
        <v>44884</v>
      </c>
      <c r="D20" s="141">
        <f t="shared" ref="D20" si="34">C20</f>
        <v>44884</v>
      </c>
      <c r="E20" s="112" t="s">
        <v>100</v>
      </c>
      <c r="F20" s="116"/>
      <c r="G20" s="116"/>
      <c r="H20" s="112" t="s">
        <v>2273</v>
      </c>
      <c r="I20" s="116" t="s">
        <v>9</v>
      </c>
      <c r="J20" s="112" t="str">
        <f t="shared" ref="J20" si="35">IF(K20&gt;L20,"W",IF(K20&lt;L20,"L","D"))</f>
        <v>L</v>
      </c>
      <c r="K20" s="112">
        <v>0</v>
      </c>
      <c r="L20" s="112">
        <v>4</v>
      </c>
      <c r="M20" s="112" t="s">
        <v>25</v>
      </c>
      <c r="N20" s="112">
        <v>150</v>
      </c>
      <c r="O20" t="s">
        <v>82</v>
      </c>
      <c r="P20" t="s">
        <v>2274</v>
      </c>
      <c r="Q20" s="112"/>
      <c r="R20" s="112"/>
      <c r="S20" s="112"/>
      <c r="T20" s="112" t="s">
        <v>2281</v>
      </c>
      <c r="U20" s="108"/>
    </row>
    <row r="21" spans="1:21" s="109" customFormat="1">
      <c r="A21" s="112" t="s">
        <v>2221</v>
      </c>
      <c r="B21" s="147">
        <v>24</v>
      </c>
      <c r="C21" s="133">
        <v>44870</v>
      </c>
      <c r="D21" s="141">
        <f t="shared" ref="D21" si="36">C21</f>
        <v>44870</v>
      </c>
      <c r="E21" s="112" t="s">
        <v>100</v>
      </c>
      <c r="F21" s="116"/>
      <c r="G21" s="116"/>
      <c r="H21" s="112" t="s">
        <v>193</v>
      </c>
      <c r="I21" s="116" t="s">
        <v>9</v>
      </c>
      <c r="J21" s="112" t="str">
        <f t="shared" ref="J21" si="37">IF(K21&gt;L21,"W",IF(K21&lt;L21,"L","D"))</f>
        <v>L</v>
      </c>
      <c r="K21" s="112">
        <v>0</v>
      </c>
      <c r="L21" s="112">
        <v>9</v>
      </c>
      <c r="M21" s="112" t="s">
        <v>25</v>
      </c>
      <c r="N21" s="112">
        <v>145</v>
      </c>
      <c r="O21" t="s">
        <v>82</v>
      </c>
      <c r="P21" t="s">
        <v>2241</v>
      </c>
      <c r="Q21" s="112"/>
      <c r="R21" s="112"/>
      <c r="S21" s="112"/>
      <c r="T21" s="112" t="s">
        <v>2280</v>
      </c>
      <c r="U21" s="108"/>
    </row>
    <row r="22" spans="1:21" s="109" customFormat="1">
      <c r="A22" s="112" t="s">
        <v>2221</v>
      </c>
      <c r="B22" s="147">
        <v>23</v>
      </c>
      <c r="C22" s="133">
        <v>44867</v>
      </c>
      <c r="D22" s="141">
        <f t="shared" ref="D22" si="38">C22</f>
        <v>44867</v>
      </c>
      <c r="E22" s="112" t="s">
        <v>100</v>
      </c>
      <c r="F22" s="116"/>
      <c r="G22" s="116"/>
      <c r="H22" s="112" t="s">
        <v>110</v>
      </c>
      <c r="I22" s="116" t="s">
        <v>21</v>
      </c>
      <c r="J22" s="112" t="str">
        <f t="shared" ref="J22" si="39">IF(K22&gt;L22,"W",IF(K22&lt;L22,"L","D"))</f>
        <v>D</v>
      </c>
      <c r="K22" s="112">
        <v>2</v>
      </c>
      <c r="L22" s="112">
        <v>2</v>
      </c>
      <c r="M22" s="112" t="s">
        <v>2271</v>
      </c>
      <c r="N22" s="112">
        <v>102</v>
      </c>
      <c r="O22" t="s">
        <v>82</v>
      </c>
      <c r="P22" t="s">
        <v>2187</v>
      </c>
      <c r="Q22" s="112"/>
      <c r="R22" s="112"/>
      <c r="S22" s="112"/>
      <c r="T22" s="112" t="s">
        <v>2272</v>
      </c>
      <c r="U22" s="108"/>
    </row>
    <row r="23" spans="1:21" s="109" customFormat="1">
      <c r="A23" s="112" t="s">
        <v>2221</v>
      </c>
      <c r="B23" s="147">
        <v>22</v>
      </c>
      <c r="C23" s="133">
        <v>44863</v>
      </c>
      <c r="D23" s="141">
        <f t="shared" ref="D23" si="40">C23</f>
        <v>44863</v>
      </c>
      <c r="E23" s="112" t="s">
        <v>100</v>
      </c>
      <c r="F23" s="116"/>
      <c r="G23" s="116"/>
      <c r="H23" s="112" t="s">
        <v>2238</v>
      </c>
      <c r="I23" s="116" t="s">
        <v>21</v>
      </c>
      <c r="J23" s="112" t="str">
        <f t="shared" ref="J23" si="41">IF(K23&gt;L23,"W",IF(K23&lt;L23,"L","D"))</f>
        <v>W</v>
      </c>
      <c r="K23" s="112">
        <v>4</v>
      </c>
      <c r="L23" s="112">
        <v>2</v>
      </c>
      <c r="M23" s="112" t="s">
        <v>2269</v>
      </c>
      <c r="N23" s="112">
        <v>103</v>
      </c>
      <c r="O23" t="s">
        <v>82</v>
      </c>
      <c r="P23" t="s">
        <v>2267</v>
      </c>
      <c r="Q23" s="112"/>
      <c r="R23" s="112"/>
      <c r="S23" s="112"/>
      <c r="T23" s="112" t="s">
        <v>2268</v>
      </c>
      <c r="U23" s="108"/>
    </row>
    <row r="24" spans="1:21" s="109" customFormat="1">
      <c r="A24" s="112" t="s">
        <v>2221</v>
      </c>
      <c r="B24" s="147">
        <v>21</v>
      </c>
      <c r="C24" s="133">
        <v>44859</v>
      </c>
      <c r="D24" s="141">
        <f t="shared" ref="D24" si="42">C24</f>
        <v>44859</v>
      </c>
      <c r="E24" s="112" t="s">
        <v>15</v>
      </c>
      <c r="F24" s="116"/>
      <c r="G24" s="116"/>
      <c r="H24" s="112" t="s">
        <v>121</v>
      </c>
      <c r="I24" s="116" t="s">
        <v>21</v>
      </c>
      <c r="J24" s="112" t="str">
        <f t="shared" ref="J24" si="43">IF(K24&gt;L24,"W",IF(K24&lt;L24,"L","D"))</f>
        <v>L</v>
      </c>
      <c r="K24" s="112">
        <v>1</v>
      </c>
      <c r="L24" s="112">
        <v>4</v>
      </c>
      <c r="M24" s="112" t="s">
        <v>1480</v>
      </c>
      <c r="N24" s="112">
        <v>175</v>
      </c>
      <c r="O24" t="s">
        <v>82</v>
      </c>
      <c r="P24" t="s">
        <v>1560</v>
      </c>
      <c r="Q24" s="112"/>
      <c r="R24" s="112"/>
      <c r="S24" s="112"/>
      <c r="T24" s="112"/>
      <c r="U24" s="108"/>
    </row>
    <row r="25" spans="1:21" s="109" customFormat="1">
      <c r="A25" s="112" t="s">
        <v>2221</v>
      </c>
      <c r="B25" s="147">
        <v>20</v>
      </c>
      <c r="C25" s="133">
        <v>44856</v>
      </c>
      <c r="D25" s="141">
        <f t="shared" ref="D25" si="44">C25</f>
        <v>44856</v>
      </c>
      <c r="E25" s="112" t="s">
        <v>100</v>
      </c>
      <c r="F25" s="116"/>
      <c r="G25" s="116"/>
      <c r="H25" s="112" t="s">
        <v>193</v>
      </c>
      <c r="I25" s="116" t="s">
        <v>21</v>
      </c>
      <c r="J25" s="112" t="str">
        <f t="shared" ref="J25" si="45">IF(K25&gt;L25,"W",IF(K25&lt;L25,"L","D"))</f>
        <v>L</v>
      </c>
      <c r="K25" s="112">
        <v>1</v>
      </c>
      <c r="L25" s="112">
        <v>3</v>
      </c>
      <c r="M25" s="112" t="s">
        <v>2265</v>
      </c>
      <c r="N25" s="112">
        <v>109</v>
      </c>
      <c r="O25" t="s">
        <v>82</v>
      </c>
      <c r="P25" t="s">
        <v>2193</v>
      </c>
      <c r="Q25" s="112"/>
      <c r="R25" s="112"/>
      <c r="S25" s="112"/>
      <c r="T25" s="112" t="s">
        <v>2266</v>
      </c>
      <c r="U25" s="108"/>
    </row>
    <row r="26" spans="1:21" s="109" customFormat="1">
      <c r="A26" s="112" t="s">
        <v>2221</v>
      </c>
      <c r="B26" s="147">
        <v>19</v>
      </c>
      <c r="C26" s="133">
        <v>44849</v>
      </c>
      <c r="D26" s="141">
        <f t="shared" ref="D26" si="46">C26</f>
        <v>44849</v>
      </c>
      <c r="E26" s="112" t="s">
        <v>100</v>
      </c>
      <c r="F26" s="116"/>
      <c r="G26" s="116"/>
      <c r="H26" s="112" t="s">
        <v>286</v>
      </c>
      <c r="I26" s="116" t="s">
        <v>9</v>
      </c>
      <c r="J26" s="112" t="str">
        <f t="shared" ref="J26" si="47">IF(K26&gt;L26,"W",IF(K26&lt;L26,"L","D"))</f>
        <v>L</v>
      </c>
      <c r="K26" s="112">
        <v>0</v>
      </c>
      <c r="L26" s="112">
        <v>8</v>
      </c>
      <c r="M26" s="112" t="s">
        <v>25</v>
      </c>
      <c r="N26" s="112">
        <v>98</v>
      </c>
      <c r="O26" t="s">
        <v>82</v>
      </c>
      <c r="P26" t="s">
        <v>2270</v>
      </c>
      <c r="Q26" s="112"/>
      <c r="R26" s="112"/>
      <c r="S26" s="112"/>
      <c r="T26" s="112"/>
      <c r="U26" s="108"/>
    </row>
    <row r="27" spans="1:21" s="109" customFormat="1">
      <c r="A27" s="112" t="s">
        <v>2221</v>
      </c>
      <c r="B27" s="147">
        <v>18</v>
      </c>
      <c r="C27" s="133">
        <v>44846</v>
      </c>
      <c r="D27" s="141">
        <f t="shared" ref="D27" si="48">C27</f>
        <v>44846</v>
      </c>
      <c r="E27" s="112" t="s">
        <v>100</v>
      </c>
      <c r="F27" s="116"/>
      <c r="G27" s="116"/>
      <c r="H27" s="112" t="s">
        <v>62</v>
      </c>
      <c r="I27" s="116" t="s">
        <v>21</v>
      </c>
      <c r="J27" s="112" t="str">
        <f t="shared" ref="J27" si="49">IF(K27&gt;L27,"W",IF(K27&lt;L27,"L","D"))</f>
        <v>L</v>
      </c>
      <c r="K27" s="112">
        <v>1</v>
      </c>
      <c r="L27" s="112">
        <v>2</v>
      </c>
      <c r="M27" s="112" t="s">
        <v>80</v>
      </c>
      <c r="N27" s="112">
        <v>125</v>
      </c>
      <c r="O27" t="s">
        <v>82</v>
      </c>
      <c r="P27" t="s">
        <v>2186</v>
      </c>
      <c r="Q27" s="112"/>
      <c r="R27" s="112"/>
      <c r="S27" s="112"/>
      <c r="T27" s="112"/>
      <c r="U27" s="108"/>
    </row>
    <row r="28" spans="1:21" s="109" customFormat="1">
      <c r="A28" s="112" t="s">
        <v>2221</v>
      </c>
      <c r="B28" s="147">
        <v>17</v>
      </c>
      <c r="C28" s="133">
        <v>44842</v>
      </c>
      <c r="D28" s="141">
        <f t="shared" ref="D28:D61" si="50">C28</f>
        <v>44842</v>
      </c>
      <c r="E28" s="112" t="s">
        <v>100</v>
      </c>
      <c r="F28" s="116"/>
      <c r="G28" s="116"/>
      <c r="H28" s="112" t="s">
        <v>2261</v>
      </c>
      <c r="I28" s="116" t="s">
        <v>21</v>
      </c>
      <c r="J28" s="112" t="str">
        <f t="shared" ref="J28" si="51">IF(K28&gt;L28,"W",IF(K28&lt;L28,"L","D"))</f>
        <v>L</v>
      </c>
      <c r="K28" s="112">
        <v>1</v>
      </c>
      <c r="L28" s="112">
        <v>3</v>
      </c>
      <c r="M28" s="112" t="s">
        <v>2264</v>
      </c>
      <c r="N28" s="112">
        <v>169</v>
      </c>
      <c r="O28" t="s">
        <v>82</v>
      </c>
      <c r="P28" t="s">
        <v>2184</v>
      </c>
      <c r="Q28" s="112"/>
      <c r="R28" s="112"/>
      <c r="S28" s="112"/>
      <c r="T28" s="112" t="s">
        <v>2215</v>
      </c>
      <c r="U28" s="108"/>
    </row>
    <row r="29" spans="1:21" s="109" customFormat="1">
      <c r="A29" s="112" t="s">
        <v>2221</v>
      </c>
      <c r="B29" s="147">
        <v>16</v>
      </c>
      <c r="C29" s="133">
        <v>44839</v>
      </c>
      <c r="D29" s="141">
        <f t="shared" si="50"/>
        <v>44839</v>
      </c>
      <c r="E29" s="112" t="s">
        <v>16</v>
      </c>
      <c r="F29" s="116">
        <v>1</v>
      </c>
      <c r="G29" s="116"/>
      <c r="H29" s="112" t="s">
        <v>110</v>
      </c>
      <c r="I29" s="116" t="s">
        <v>9</v>
      </c>
      <c r="J29" s="112" t="str">
        <f t="shared" ref="J29" si="52">IF(K29&gt;L29,"W",IF(K29&lt;L29,"L","D"))</f>
        <v>W</v>
      </c>
      <c r="K29" s="112">
        <v>5</v>
      </c>
      <c r="L29" s="112">
        <v>4</v>
      </c>
      <c r="M29" s="112" t="s">
        <v>2262</v>
      </c>
      <c r="N29" s="112">
        <v>68</v>
      </c>
      <c r="O29" t="s">
        <v>82</v>
      </c>
      <c r="P29" t="s">
        <v>1560</v>
      </c>
      <c r="Q29" s="112"/>
      <c r="R29" s="112"/>
      <c r="S29" s="112"/>
      <c r="T29" s="112" t="s">
        <v>2263</v>
      </c>
      <c r="U29" s="108"/>
    </row>
    <row r="30" spans="1:21" s="109" customFormat="1">
      <c r="A30" s="112" t="s">
        <v>2221</v>
      </c>
      <c r="B30" s="147">
        <v>15</v>
      </c>
      <c r="C30" s="133">
        <v>44835</v>
      </c>
      <c r="D30" s="141">
        <f t="shared" si="50"/>
        <v>44835</v>
      </c>
      <c r="E30" s="112" t="s">
        <v>100</v>
      </c>
      <c r="F30" s="116"/>
      <c r="G30" s="116"/>
      <c r="H30" s="112" t="s">
        <v>57</v>
      </c>
      <c r="I30" s="116" t="s">
        <v>9</v>
      </c>
      <c r="J30" s="112" t="str">
        <f t="shared" ref="J30:J93" si="53">IF(K30&gt;L30,"W",IF(K30&lt;L30,"L","D"))</f>
        <v>W</v>
      </c>
      <c r="K30" s="112">
        <v>2</v>
      </c>
      <c r="L30" s="112">
        <v>1</v>
      </c>
      <c r="M30" s="112" t="s">
        <v>2260</v>
      </c>
      <c r="N30" s="112">
        <v>142</v>
      </c>
      <c r="O30" t="s">
        <v>82</v>
      </c>
      <c r="P30" t="s">
        <v>1925</v>
      </c>
      <c r="Q30" s="112"/>
      <c r="R30" s="112"/>
      <c r="S30" s="112"/>
      <c r="T30" s="112"/>
      <c r="U30" s="108"/>
    </row>
    <row r="31" spans="1:21" s="109" customFormat="1">
      <c r="A31" s="112" t="s">
        <v>2221</v>
      </c>
      <c r="B31" s="147">
        <v>14</v>
      </c>
      <c r="C31" s="133">
        <v>44833</v>
      </c>
      <c r="D31" s="141">
        <f t="shared" si="50"/>
        <v>44833</v>
      </c>
      <c r="E31" s="112" t="s">
        <v>100</v>
      </c>
      <c r="F31" s="116"/>
      <c r="G31" s="116"/>
      <c r="H31" s="112" t="s">
        <v>116</v>
      </c>
      <c r="I31" s="116" t="s">
        <v>9</v>
      </c>
      <c r="J31" s="112" t="str">
        <f t="shared" si="53"/>
        <v>W</v>
      </c>
      <c r="K31" s="112">
        <v>4</v>
      </c>
      <c r="L31" s="112">
        <v>2</v>
      </c>
      <c r="M31" s="112" t="s">
        <v>2259</v>
      </c>
      <c r="N31" s="112">
        <v>78</v>
      </c>
      <c r="O31" t="s">
        <v>82</v>
      </c>
      <c r="P31" t="s">
        <v>1487</v>
      </c>
      <c r="Q31" s="112"/>
      <c r="R31" s="112"/>
      <c r="S31" s="112"/>
      <c r="T31" s="112" t="s">
        <v>2258</v>
      </c>
      <c r="U31" s="108"/>
    </row>
    <row r="32" spans="1:21" s="109" customFormat="1">
      <c r="A32" s="112" t="s">
        <v>2221</v>
      </c>
      <c r="B32" s="147">
        <v>13</v>
      </c>
      <c r="C32" s="133">
        <v>44828</v>
      </c>
      <c r="D32" s="141">
        <f t="shared" si="50"/>
        <v>44828</v>
      </c>
      <c r="E32" s="112" t="s">
        <v>13</v>
      </c>
      <c r="F32" s="116" t="s">
        <v>61</v>
      </c>
      <c r="G32" s="116"/>
      <c r="H32" s="112" t="s">
        <v>258</v>
      </c>
      <c r="I32" s="116" t="s">
        <v>9</v>
      </c>
      <c r="J32" s="112" t="str">
        <f t="shared" si="53"/>
        <v>L</v>
      </c>
      <c r="K32" s="112">
        <v>0</v>
      </c>
      <c r="L32" s="112">
        <v>1</v>
      </c>
      <c r="M32" s="112" t="s">
        <v>25</v>
      </c>
      <c r="N32" s="112">
        <v>111</v>
      </c>
      <c r="O32" t="s">
        <v>82</v>
      </c>
      <c r="P32" t="s">
        <v>2255</v>
      </c>
      <c r="Q32" s="112"/>
      <c r="R32" s="112"/>
      <c r="S32" s="112"/>
      <c r="T32" s="112" t="s">
        <v>2257</v>
      </c>
      <c r="U32" s="108"/>
    </row>
    <row r="33" spans="1:21" s="109" customFormat="1">
      <c r="A33" s="112" t="s">
        <v>2221</v>
      </c>
      <c r="B33" s="147">
        <v>12</v>
      </c>
      <c r="C33" s="133">
        <v>44824</v>
      </c>
      <c r="D33" s="141">
        <f t="shared" si="50"/>
        <v>44824</v>
      </c>
      <c r="E33" s="112" t="s">
        <v>100</v>
      </c>
      <c r="F33" s="116"/>
      <c r="G33" s="116"/>
      <c r="H33" s="112" t="s">
        <v>30</v>
      </c>
      <c r="I33" s="116" t="s">
        <v>21</v>
      </c>
      <c r="J33" s="112" t="str">
        <f t="shared" si="53"/>
        <v>L</v>
      </c>
      <c r="K33" s="112">
        <v>1</v>
      </c>
      <c r="L33" s="112">
        <v>2</v>
      </c>
      <c r="M33" s="112" t="s">
        <v>2253</v>
      </c>
      <c r="N33" s="112">
        <v>140</v>
      </c>
      <c r="O33" t="s">
        <v>82</v>
      </c>
      <c r="P33" t="s">
        <v>2235</v>
      </c>
      <c r="Q33" s="112"/>
      <c r="R33" s="112"/>
      <c r="S33" s="112"/>
      <c r="T33" s="112" t="s">
        <v>2279</v>
      </c>
      <c r="U33" s="108"/>
    </row>
    <row r="34" spans="1:21" s="109" customFormat="1">
      <c r="A34" s="112" t="s">
        <v>2221</v>
      </c>
      <c r="B34" s="147">
        <v>11</v>
      </c>
      <c r="C34" s="133">
        <v>44820</v>
      </c>
      <c r="D34" s="141">
        <f t="shared" si="50"/>
        <v>44820</v>
      </c>
      <c r="E34" s="112" t="s">
        <v>100</v>
      </c>
      <c r="F34" s="116"/>
      <c r="G34" s="116"/>
      <c r="H34" s="112" t="s">
        <v>87</v>
      </c>
      <c r="I34" s="116" t="s">
        <v>9</v>
      </c>
      <c r="J34" s="112" t="str">
        <f t="shared" si="53"/>
        <v>L</v>
      </c>
      <c r="K34" s="112">
        <v>2</v>
      </c>
      <c r="L34" s="112">
        <v>4</v>
      </c>
      <c r="M34" s="112" t="s">
        <v>2251</v>
      </c>
      <c r="N34" s="112">
        <v>95</v>
      </c>
      <c r="O34" t="s">
        <v>82</v>
      </c>
      <c r="P34" t="s">
        <v>2250</v>
      </c>
      <c r="Q34" s="112"/>
      <c r="R34" s="112"/>
      <c r="S34" s="112"/>
      <c r="T34" s="112" t="s">
        <v>2252</v>
      </c>
      <c r="U34" s="108"/>
    </row>
    <row r="35" spans="1:21" s="109" customFormat="1">
      <c r="A35" s="112" t="s">
        <v>2221</v>
      </c>
      <c r="B35" s="147">
        <v>10</v>
      </c>
      <c r="C35" s="133">
        <v>44810</v>
      </c>
      <c r="D35" s="141">
        <f t="shared" si="50"/>
        <v>44810</v>
      </c>
      <c r="E35" s="112" t="s">
        <v>100</v>
      </c>
      <c r="F35" s="116"/>
      <c r="G35" s="116"/>
      <c r="H35" s="112" t="s">
        <v>2245</v>
      </c>
      <c r="I35" s="116" t="s">
        <v>9</v>
      </c>
      <c r="J35" s="112" t="str">
        <f t="shared" si="53"/>
        <v>L</v>
      </c>
      <c r="K35" s="112">
        <v>1</v>
      </c>
      <c r="L35" s="112">
        <v>2</v>
      </c>
      <c r="M35" s="112" t="s">
        <v>2249</v>
      </c>
      <c r="N35" s="112">
        <v>217</v>
      </c>
      <c r="O35" t="s">
        <v>82</v>
      </c>
      <c r="P35" t="s">
        <v>2146</v>
      </c>
      <c r="Q35" s="112"/>
      <c r="R35" s="112"/>
      <c r="S35" s="112"/>
      <c r="T35" s="112" t="s">
        <v>2256</v>
      </c>
      <c r="U35" s="108"/>
    </row>
    <row r="36" spans="1:21" s="109" customFormat="1">
      <c r="A36" s="112" t="s">
        <v>2221</v>
      </c>
      <c r="B36" s="147">
        <v>9</v>
      </c>
      <c r="C36" s="133">
        <v>44807</v>
      </c>
      <c r="D36" s="141">
        <f t="shared" si="50"/>
        <v>44807</v>
      </c>
      <c r="E36" s="112" t="s">
        <v>100</v>
      </c>
      <c r="F36" s="116"/>
      <c r="G36" s="116"/>
      <c r="H36" s="112" t="s">
        <v>62</v>
      </c>
      <c r="I36" s="116" t="s">
        <v>9</v>
      </c>
      <c r="J36" s="112" t="str">
        <f t="shared" si="53"/>
        <v>W</v>
      </c>
      <c r="K36" s="112">
        <v>2</v>
      </c>
      <c r="L36" s="112">
        <v>1</v>
      </c>
      <c r="M36" s="112" t="s">
        <v>2244</v>
      </c>
      <c r="N36" s="112">
        <v>83</v>
      </c>
      <c r="O36" t="s">
        <v>82</v>
      </c>
      <c r="P36" t="s">
        <v>1551</v>
      </c>
      <c r="Q36" s="112"/>
      <c r="R36" s="112"/>
      <c r="S36" s="112"/>
      <c r="T36" s="112"/>
      <c r="U36" s="108"/>
    </row>
    <row r="37" spans="1:21" s="109" customFormat="1">
      <c r="A37" s="112" t="s">
        <v>2221</v>
      </c>
      <c r="B37" s="147">
        <v>8</v>
      </c>
      <c r="C37" s="133">
        <v>44802</v>
      </c>
      <c r="D37" s="141">
        <f t="shared" si="50"/>
        <v>44802</v>
      </c>
      <c r="E37" s="112" t="s">
        <v>100</v>
      </c>
      <c r="F37" s="116"/>
      <c r="G37" s="116"/>
      <c r="H37" s="112" t="s">
        <v>2238</v>
      </c>
      <c r="I37" s="116" t="s">
        <v>9</v>
      </c>
      <c r="J37" s="112" t="str">
        <f t="shared" si="53"/>
        <v>D</v>
      </c>
      <c r="K37" s="112">
        <v>2</v>
      </c>
      <c r="L37" s="112">
        <v>2</v>
      </c>
      <c r="M37" s="112" t="s">
        <v>2240</v>
      </c>
      <c r="N37" s="112">
        <v>149</v>
      </c>
      <c r="O37" t="s">
        <v>82</v>
      </c>
      <c r="P37" t="s">
        <v>2241</v>
      </c>
      <c r="Q37" s="112"/>
      <c r="R37" s="112"/>
      <c r="S37" s="112"/>
      <c r="T37" s="112" t="s">
        <v>2246</v>
      </c>
      <c r="U37" s="108"/>
    </row>
    <row r="38" spans="1:21" s="109" customFormat="1">
      <c r="A38" s="112" t="s">
        <v>2221</v>
      </c>
      <c r="B38" s="147">
        <v>7</v>
      </c>
      <c r="C38" s="133">
        <v>44793</v>
      </c>
      <c r="D38" s="141">
        <f t="shared" si="50"/>
        <v>44793</v>
      </c>
      <c r="E38" s="112" t="s">
        <v>100</v>
      </c>
      <c r="F38" s="116"/>
      <c r="G38" s="116"/>
      <c r="H38" s="112" t="s">
        <v>30</v>
      </c>
      <c r="I38" s="116" t="s">
        <v>9</v>
      </c>
      <c r="J38" s="112" t="str">
        <f t="shared" si="53"/>
        <v>L</v>
      </c>
      <c r="K38" s="112">
        <v>0</v>
      </c>
      <c r="L38" s="112">
        <v>4</v>
      </c>
      <c r="M38" s="112" t="s">
        <v>25</v>
      </c>
      <c r="N38" s="112">
        <v>100</v>
      </c>
      <c r="O38" t="s">
        <v>82</v>
      </c>
      <c r="P38" t="s">
        <v>2184</v>
      </c>
      <c r="Q38" s="112"/>
      <c r="R38" s="112"/>
      <c r="S38" s="112"/>
      <c r="T38" s="112"/>
      <c r="U38" s="108"/>
    </row>
    <row r="39" spans="1:21" s="109" customFormat="1">
      <c r="A39" s="112" t="s">
        <v>2221</v>
      </c>
      <c r="B39" s="147">
        <v>6</v>
      </c>
      <c r="C39" s="133">
        <v>44789</v>
      </c>
      <c r="D39" s="141">
        <f t="shared" si="50"/>
        <v>44789</v>
      </c>
      <c r="E39" s="112" t="s">
        <v>100</v>
      </c>
      <c r="F39" s="116"/>
      <c r="G39" s="116"/>
      <c r="H39" s="112" t="s">
        <v>45</v>
      </c>
      <c r="I39" s="116" t="s">
        <v>9</v>
      </c>
      <c r="J39" s="112" t="str">
        <f t="shared" si="53"/>
        <v>D</v>
      </c>
      <c r="K39" s="112">
        <v>2</v>
      </c>
      <c r="L39" s="112">
        <v>2</v>
      </c>
      <c r="M39" s="112" t="s">
        <v>2239</v>
      </c>
      <c r="N39" s="112">
        <v>132</v>
      </c>
      <c r="O39" t="s">
        <v>82</v>
      </c>
      <c r="P39" t="s">
        <v>2179</v>
      </c>
      <c r="Q39" s="112"/>
      <c r="R39" s="112"/>
      <c r="S39" s="112"/>
      <c r="T39" s="112"/>
      <c r="U39" s="108"/>
    </row>
    <row r="40" spans="1:21" s="109" customFormat="1">
      <c r="A40" s="112" t="s">
        <v>2221</v>
      </c>
      <c r="B40" s="147">
        <v>5</v>
      </c>
      <c r="C40" s="133">
        <v>44786</v>
      </c>
      <c r="D40" s="141">
        <f t="shared" si="50"/>
        <v>44786</v>
      </c>
      <c r="E40" s="112" t="s">
        <v>100</v>
      </c>
      <c r="F40" s="116"/>
      <c r="G40" s="116"/>
      <c r="H40" s="112" t="s">
        <v>57</v>
      </c>
      <c r="I40" s="116" t="s">
        <v>21</v>
      </c>
      <c r="J40" s="112" t="str">
        <f t="shared" si="53"/>
        <v>W</v>
      </c>
      <c r="K40" s="112">
        <v>3</v>
      </c>
      <c r="L40" s="112">
        <v>2</v>
      </c>
      <c r="M40" s="112" t="s">
        <v>2234</v>
      </c>
      <c r="N40" s="112">
        <v>186</v>
      </c>
      <c r="O40" t="s">
        <v>82</v>
      </c>
      <c r="P40" t="s">
        <v>1560</v>
      </c>
      <c r="Q40" s="112"/>
      <c r="R40" s="112"/>
      <c r="S40" s="112"/>
      <c r="T40" s="112" t="s">
        <v>2236</v>
      </c>
      <c r="U40" s="108"/>
    </row>
    <row r="41" spans="1:21" s="109" customFormat="1">
      <c r="A41" s="112" t="s">
        <v>2221</v>
      </c>
      <c r="B41" s="147">
        <v>4</v>
      </c>
      <c r="C41" s="133">
        <v>44782</v>
      </c>
      <c r="D41" s="141">
        <f t="shared" si="50"/>
        <v>44782</v>
      </c>
      <c r="E41" s="112" t="s">
        <v>100</v>
      </c>
      <c r="F41" s="116"/>
      <c r="G41" s="116"/>
      <c r="H41" s="112" t="s">
        <v>87</v>
      </c>
      <c r="I41" s="116" t="s">
        <v>21</v>
      </c>
      <c r="J41" s="112" t="str">
        <f t="shared" si="53"/>
        <v>L</v>
      </c>
      <c r="K41" s="112">
        <v>1</v>
      </c>
      <c r="L41" s="112">
        <v>4</v>
      </c>
      <c r="M41" s="112" t="s">
        <v>60</v>
      </c>
      <c r="N41" s="112">
        <v>142</v>
      </c>
      <c r="O41" t="s">
        <v>82</v>
      </c>
      <c r="P41" t="s">
        <v>2096</v>
      </c>
      <c r="Q41" s="112"/>
      <c r="R41" s="112"/>
      <c r="S41" s="112"/>
      <c r="T41" s="112" t="s">
        <v>2237</v>
      </c>
      <c r="U41" s="108"/>
    </row>
    <row r="42" spans="1:21" s="109" customFormat="1">
      <c r="A42" s="112" t="s">
        <v>2221</v>
      </c>
      <c r="B42" s="147">
        <v>3</v>
      </c>
      <c r="C42" s="133">
        <v>44779</v>
      </c>
      <c r="D42" s="141">
        <f t="shared" si="50"/>
        <v>44779</v>
      </c>
      <c r="E42" s="112" t="s">
        <v>12</v>
      </c>
      <c r="F42" s="116" t="s">
        <v>98</v>
      </c>
      <c r="G42" s="116"/>
      <c r="H42" s="112" t="s">
        <v>2233</v>
      </c>
      <c r="I42" s="116" t="s">
        <v>21</v>
      </c>
      <c r="J42" s="112" t="str">
        <f t="shared" si="53"/>
        <v>L</v>
      </c>
      <c r="K42" s="112">
        <v>0</v>
      </c>
      <c r="L42" s="112">
        <v>1</v>
      </c>
      <c r="M42" s="112" t="s">
        <v>25</v>
      </c>
      <c r="N42" s="112">
        <v>121</v>
      </c>
      <c r="O42" t="s">
        <v>82</v>
      </c>
      <c r="P42" t="s">
        <v>2235</v>
      </c>
      <c r="Q42" s="112"/>
      <c r="R42" s="112"/>
      <c r="S42" s="112"/>
      <c r="T42" s="112" t="s">
        <v>2247</v>
      </c>
      <c r="U42" s="108"/>
    </row>
    <row r="43" spans="1:21" s="109" customFormat="1">
      <c r="A43" s="112" t="s">
        <v>2221</v>
      </c>
      <c r="B43" s="147">
        <v>2</v>
      </c>
      <c r="C43" s="133">
        <v>44775</v>
      </c>
      <c r="D43" s="141">
        <f t="shared" si="50"/>
        <v>44775</v>
      </c>
      <c r="E43" s="112" t="s">
        <v>100</v>
      </c>
      <c r="F43" s="116"/>
      <c r="G43" s="116"/>
      <c r="H43" s="112" t="s">
        <v>131</v>
      </c>
      <c r="I43" s="116" t="s">
        <v>9</v>
      </c>
      <c r="J43" s="112" t="str">
        <f t="shared" si="53"/>
        <v>L</v>
      </c>
      <c r="K43" s="112">
        <v>0</v>
      </c>
      <c r="L43" s="112">
        <v>1</v>
      </c>
      <c r="M43" s="112" t="s">
        <v>25</v>
      </c>
      <c r="N43" s="112">
        <v>186</v>
      </c>
      <c r="O43" t="s">
        <v>82</v>
      </c>
      <c r="P43" t="s">
        <v>2232</v>
      </c>
      <c r="Q43" s="112"/>
      <c r="R43" s="112"/>
      <c r="S43" s="112"/>
      <c r="T43" s="112" t="s">
        <v>2231</v>
      </c>
      <c r="U43" s="108"/>
    </row>
    <row r="44" spans="1:21" s="109" customFormat="1">
      <c r="A44" s="112" t="s">
        <v>2221</v>
      </c>
      <c r="B44" s="147">
        <v>1</v>
      </c>
      <c r="C44" s="133">
        <v>44772</v>
      </c>
      <c r="D44" s="141">
        <f t="shared" si="50"/>
        <v>44772</v>
      </c>
      <c r="E44" s="112" t="s">
        <v>100</v>
      </c>
      <c r="F44" s="116"/>
      <c r="G44" s="116"/>
      <c r="H44" s="112" t="s">
        <v>286</v>
      </c>
      <c r="I44" s="116" t="s">
        <v>21</v>
      </c>
      <c r="J44" s="112" t="str">
        <f t="shared" si="53"/>
        <v>D</v>
      </c>
      <c r="K44" s="112">
        <v>1</v>
      </c>
      <c r="L44" s="112">
        <v>1</v>
      </c>
      <c r="M44" s="112" t="s">
        <v>2210</v>
      </c>
      <c r="N44" s="112">
        <v>172</v>
      </c>
      <c r="O44" t="s">
        <v>82</v>
      </c>
      <c r="P44" t="s">
        <v>2213</v>
      </c>
      <c r="Q44" s="112"/>
      <c r="R44" s="112"/>
      <c r="S44" s="112"/>
      <c r="T44" s="112" t="s">
        <v>2222</v>
      </c>
      <c r="U44" s="108"/>
    </row>
    <row r="45" spans="1:21" s="109" customFormat="1">
      <c r="A45" s="112" t="s">
        <v>2134</v>
      </c>
      <c r="B45" s="147">
        <v>48</v>
      </c>
      <c r="C45" s="133">
        <v>44688</v>
      </c>
      <c r="D45" s="141">
        <f t="shared" si="50"/>
        <v>44688</v>
      </c>
      <c r="E45" s="112" t="s">
        <v>2216</v>
      </c>
      <c r="F45" s="116"/>
      <c r="G45" s="116"/>
      <c r="H45" s="112" t="s">
        <v>52</v>
      </c>
      <c r="I45" s="116" t="s">
        <v>9</v>
      </c>
      <c r="J45" s="112" t="str">
        <f t="shared" si="53"/>
        <v>W</v>
      </c>
      <c r="K45" s="112">
        <v>1</v>
      </c>
      <c r="L45" s="112">
        <v>0</v>
      </c>
      <c r="M45" s="112" t="s">
        <v>80</v>
      </c>
      <c r="N45" s="112">
        <v>652</v>
      </c>
      <c r="O45" t="s">
        <v>82</v>
      </c>
      <c r="P45" t="s">
        <v>1560</v>
      </c>
      <c r="Q45" s="112"/>
      <c r="R45" s="112"/>
      <c r="S45" s="112"/>
      <c r="T45" s="112"/>
      <c r="U45" s="108"/>
    </row>
    <row r="46" spans="1:21" s="109" customFormat="1">
      <c r="A46" s="112" t="s">
        <v>2134</v>
      </c>
      <c r="B46" s="147">
        <v>47</v>
      </c>
      <c r="C46" s="133">
        <v>44684</v>
      </c>
      <c r="D46" s="141">
        <f t="shared" si="50"/>
        <v>44684</v>
      </c>
      <c r="E46" s="112" t="s">
        <v>2216</v>
      </c>
      <c r="F46" s="116"/>
      <c r="G46" s="116"/>
      <c r="H46" s="112" t="s">
        <v>39</v>
      </c>
      <c r="I46" s="116" t="s">
        <v>21</v>
      </c>
      <c r="J46" s="112" t="str">
        <f t="shared" si="53"/>
        <v>W</v>
      </c>
      <c r="K46" s="112">
        <v>2</v>
      </c>
      <c r="L46" s="112">
        <v>0</v>
      </c>
      <c r="M46" s="112" t="s">
        <v>2219</v>
      </c>
      <c r="N46" s="112">
        <v>316</v>
      </c>
      <c r="O46" t="s">
        <v>82</v>
      </c>
      <c r="P46" t="s">
        <v>2096</v>
      </c>
      <c r="Q46" s="112"/>
      <c r="R46" s="112"/>
      <c r="S46" s="112"/>
      <c r="T46" s="112"/>
      <c r="U46" s="108"/>
    </row>
    <row r="47" spans="1:21" s="109" customFormat="1">
      <c r="A47" s="112" t="s">
        <v>2134</v>
      </c>
      <c r="B47" s="147">
        <v>46</v>
      </c>
      <c r="C47" s="133">
        <v>44681</v>
      </c>
      <c r="D47" s="141">
        <f t="shared" si="50"/>
        <v>44681</v>
      </c>
      <c r="E47" s="112" t="s">
        <v>19</v>
      </c>
      <c r="F47" s="116"/>
      <c r="G47" s="116"/>
      <c r="H47" s="112" t="s">
        <v>26</v>
      </c>
      <c r="I47" s="116" t="s">
        <v>21</v>
      </c>
      <c r="J47" s="112" t="str">
        <f t="shared" si="53"/>
        <v>W</v>
      </c>
      <c r="K47" s="112">
        <v>6</v>
      </c>
      <c r="L47" s="112">
        <v>1</v>
      </c>
      <c r="M47" s="112" t="s">
        <v>2217</v>
      </c>
      <c r="N47" s="112">
        <v>135</v>
      </c>
      <c r="O47" t="s">
        <v>82</v>
      </c>
      <c r="P47" t="s">
        <v>1551</v>
      </c>
      <c r="Q47" s="112"/>
      <c r="R47" s="112"/>
      <c r="S47" s="112"/>
      <c r="T47" s="112"/>
      <c r="U47" s="108"/>
    </row>
    <row r="48" spans="1:21" s="109" customFormat="1">
      <c r="A48" s="112" t="s">
        <v>2134</v>
      </c>
      <c r="B48" s="147">
        <v>45</v>
      </c>
      <c r="C48" s="133">
        <v>44674</v>
      </c>
      <c r="D48" s="141">
        <f t="shared" si="50"/>
        <v>44674</v>
      </c>
      <c r="E48" s="112" t="s">
        <v>19</v>
      </c>
      <c r="F48" s="116"/>
      <c r="G48" s="116"/>
      <c r="H48" s="112" t="s">
        <v>1539</v>
      </c>
      <c r="I48" s="116" t="s">
        <v>21</v>
      </c>
      <c r="J48" s="112" t="str">
        <f t="shared" si="53"/>
        <v>W</v>
      </c>
      <c r="K48" s="112">
        <v>3</v>
      </c>
      <c r="L48" s="112">
        <v>1</v>
      </c>
      <c r="M48" s="112" t="s">
        <v>2214</v>
      </c>
      <c r="N48" s="112">
        <v>121</v>
      </c>
      <c r="O48" t="s">
        <v>82</v>
      </c>
      <c r="P48" t="s">
        <v>1529</v>
      </c>
      <c r="Q48" s="112"/>
      <c r="R48" s="112"/>
      <c r="S48" s="112"/>
      <c r="T48" s="112" t="s">
        <v>2215</v>
      </c>
      <c r="U48" s="108"/>
    </row>
    <row r="49" spans="1:21" s="109" customFormat="1">
      <c r="A49" s="112" t="s">
        <v>2134</v>
      </c>
      <c r="B49" s="147">
        <v>44</v>
      </c>
      <c r="C49" s="133">
        <v>44669</v>
      </c>
      <c r="D49" s="141">
        <f t="shared" si="50"/>
        <v>44669</v>
      </c>
      <c r="E49" s="112" t="s">
        <v>19</v>
      </c>
      <c r="F49" s="116"/>
      <c r="G49" s="116"/>
      <c r="H49" s="112" t="s">
        <v>57</v>
      </c>
      <c r="I49" s="116" t="s">
        <v>9</v>
      </c>
      <c r="J49" s="112" t="str">
        <f t="shared" si="53"/>
        <v>L</v>
      </c>
      <c r="K49" s="112">
        <v>0</v>
      </c>
      <c r="L49" s="112">
        <v>1</v>
      </c>
      <c r="M49" s="112" t="s">
        <v>25</v>
      </c>
      <c r="N49" s="112">
        <v>350</v>
      </c>
      <c r="O49" t="s">
        <v>82</v>
      </c>
      <c r="P49" t="s">
        <v>2213</v>
      </c>
      <c r="Q49" s="112"/>
      <c r="R49" s="112"/>
      <c r="S49" s="112"/>
      <c r="T49" s="112" t="s">
        <v>2200</v>
      </c>
      <c r="U49" s="108"/>
    </row>
    <row r="50" spans="1:21" s="109" customFormat="1">
      <c r="A50" s="112" t="s">
        <v>2134</v>
      </c>
      <c r="B50" s="147">
        <v>43</v>
      </c>
      <c r="C50" s="133">
        <v>44666</v>
      </c>
      <c r="D50" s="141">
        <f t="shared" si="50"/>
        <v>44666</v>
      </c>
      <c r="E50" s="112" t="s">
        <v>19</v>
      </c>
      <c r="F50" s="116"/>
      <c r="G50" s="116"/>
      <c r="H50" s="112" t="s">
        <v>24</v>
      </c>
      <c r="I50" s="116" t="s">
        <v>21</v>
      </c>
      <c r="J50" s="112" t="str">
        <f t="shared" si="53"/>
        <v>W</v>
      </c>
      <c r="K50" s="112">
        <v>4</v>
      </c>
      <c r="L50" s="112">
        <v>1</v>
      </c>
      <c r="M50" s="112" t="s">
        <v>2211</v>
      </c>
      <c r="N50" s="112">
        <v>407</v>
      </c>
      <c r="O50" t="s">
        <v>82</v>
      </c>
      <c r="P50" s="112" t="s">
        <v>2212</v>
      </c>
      <c r="Q50" s="112"/>
      <c r="R50" s="112"/>
      <c r="S50" s="112"/>
      <c r="T50" s="112"/>
      <c r="U50" s="108"/>
    </row>
    <row r="51" spans="1:21" s="109" customFormat="1">
      <c r="A51" s="112" t="s">
        <v>2134</v>
      </c>
      <c r="B51" s="147">
        <v>42</v>
      </c>
      <c r="C51" s="133">
        <v>44660</v>
      </c>
      <c r="D51" s="141">
        <f t="shared" si="50"/>
        <v>44660</v>
      </c>
      <c r="E51" s="112" t="s">
        <v>19</v>
      </c>
      <c r="F51" s="116"/>
      <c r="G51" s="116"/>
      <c r="H51" s="112" t="s">
        <v>41</v>
      </c>
      <c r="I51" s="116" t="s">
        <v>9</v>
      </c>
      <c r="J51" s="112" t="str">
        <f t="shared" si="53"/>
        <v>D</v>
      </c>
      <c r="K51" s="112">
        <v>1</v>
      </c>
      <c r="L51" s="112">
        <v>1</v>
      </c>
      <c r="M51" s="112" t="s">
        <v>80</v>
      </c>
      <c r="N51" s="112">
        <v>53</v>
      </c>
      <c r="O51" t="s">
        <v>82</v>
      </c>
      <c r="P51" s="112" t="s">
        <v>2182</v>
      </c>
      <c r="Q51" s="112"/>
      <c r="R51" s="112"/>
      <c r="S51" s="112"/>
      <c r="T51" s="112"/>
      <c r="U51" s="108"/>
    </row>
    <row r="52" spans="1:21" s="109" customFormat="1">
      <c r="A52" s="112" t="s">
        <v>2134</v>
      </c>
      <c r="B52" s="147">
        <v>41</v>
      </c>
      <c r="C52" s="133">
        <v>44653</v>
      </c>
      <c r="D52" s="141">
        <f t="shared" si="50"/>
        <v>44653</v>
      </c>
      <c r="E52" s="112" t="s">
        <v>19</v>
      </c>
      <c r="F52" s="116"/>
      <c r="G52" s="116"/>
      <c r="H52" s="112" t="s">
        <v>83</v>
      </c>
      <c r="I52" s="116" t="s">
        <v>9</v>
      </c>
      <c r="J52" s="112" t="str">
        <f t="shared" si="53"/>
        <v>W</v>
      </c>
      <c r="K52" s="112">
        <v>1</v>
      </c>
      <c r="L52" s="112">
        <v>0</v>
      </c>
      <c r="M52" s="112" t="s">
        <v>2210</v>
      </c>
      <c r="N52" s="112">
        <v>75</v>
      </c>
      <c r="O52" t="s">
        <v>82</v>
      </c>
      <c r="P52" s="112" t="s">
        <v>2097</v>
      </c>
      <c r="Q52" s="112"/>
      <c r="R52" s="112"/>
      <c r="S52" s="112"/>
      <c r="T52" s="112"/>
      <c r="U52" s="108"/>
    </row>
    <row r="53" spans="1:21" s="109" customFormat="1">
      <c r="A53" s="112" t="s">
        <v>2134</v>
      </c>
      <c r="B53" s="147">
        <v>40</v>
      </c>
      <c r="C53" s="133">
        <v>44649</v>
      </c>
      <c r="D53" s="141">
        <f t="shared" si="50"/>
        <v>44649</v>
      </c>
      <c r="E53" s="112" t="s">
        <v>19</v>
      </c>
      <c r="F53" s="116"/>
      <c r="G53" s="116"/>
      <c r="H53" s="112" t="s">
        <v>52</v>
      </c>
      <c r="I53" s="116" t="s">
        <v>21</v>
      </c>
      <c r="J53" s="112" t="str">
        <f t="shared" si="53"/>
        <v>L</v>
      </c>
      <c r="K53" s="112">
        <v>0</v>
      </c>
      <c r="L53" s="112">
        <v>1</v>
      </c>
      <c r="M53" s="112" t="s">
        <v>25</v>
      </c>
      <c r="N53" s="112">
        <v>185</v>
      </c>
      <c r="O53" t="s">
        <v>82</v>
      </c>
      <c r="P53" s="112" t="s">
        <v>1531</v>
      </c>
      <c r="Q53" s="112"/>
      <c r="R53" s="112"/>
      <c r="S53" s="112"/>
      <c r="T53" s="112"/>
      <c r="U53" s="108"/>
    </row>
    <row r="54" spans="1:21" s="109" customFormat="1">
      <c r="A54" s="112" t="s">
        <v>2134</v>
      </c>
      <c r="B54" s="147">
        <v>39</v>
      </c>
      <c r="C54" s="133">
        <v>44646</v>
      </c>
      <c r="D54" s="141">
        <f t="shared" si="50"/>
        <v>44646</v>
      </c>
      <c r="E54" s="112" t="s">
        <v>19</v>
      </c>
      <c r="F54" s="116"/>
      <c r="G54" s="116"/>
      <c r="H54" s="112" t="s">
        <v>85</v>
      </c>
      <c r="I54" s="116" t="s">
        <v>21</v>
      </c>
      <c r="J54" s="112" t="str">
        <f t="shared" si="53"/>
        <v>W</v>
      </c>
      <c r="K54" s="112">
        <v>2</v>
      </c>
      <c r="L54" s="112">
        <v>1</v>
      </c>
      <c r="M54" s="112" t="s">
        <v>2209</v>
      </c>
      <c r="N54" s="112">
        <v>179</v>
      </c>
      <c r="O54" t="s">
        <v>82</v>
      </c>
      <c r="P54" s="112" t="s">
        <v>2150</v>
      </c>
      <c r="Q54" s="112"/>
      <c r="R54" s="112"/>
      <c r="S54" s="112"/>
      <c r="T54" s="112"/>
      <c r="U54" s="108"/>
    </row>
    <row r="55" spans="1:21" s="109" customFormat="1">
      <c r="A55" s="112" t="s">
        <v>2134</v>
      </c>
      <c r="B55" s="147">
        <v>38</v>
      </c>
      <c r="C55" s="133">
        <v>44642</v>
      </c>
      <c r="D55" s="141">
        <f t="shared" si="50"/>
        <v>44642</v>
      </c>
      <c r="E55" s="112" t="s">
        <v>19</v>
      </c>
      <c r="F55" s="116"/>
      <c r="G55" s="116"/>
      <c r="H55" s="112" t="s">
        <v>73</v>
      </c>
      <c r="I55" s="116" t="s">
        <v>21</v>
      </c>
      <c r="J55" s="112" t="str">
        <f t="shared" si="53"/>
        <v>W</v>
      </c>
      <c r="K55" s="112">
        <v>1</v>
      </c>
      <c r="L55" s="112">
        <v>0</v>
      </c>
      <c r="M55" s="112" t="s">
        <v>2185</v>
      </c>
      <c r="N55" s="112">
        <v>127</v>
      </c>
      <c r="O55" t="s">
        <v>82</v>
      </c>
      <c r="P55" s="112" t="s">
        <v>1508</v>
      </c>
      <c r="Q55" s="112"/>
      <c r="R55" s="112"/>
      <c r="S55" s="112"/>
      <c r="T55" s="112"/>
      <c r="U55" s="108"/>
    </row>
    <row r="56" spans="1:21" s="109" customFormat="1">
      <c r="A56" s="112" t="s">
        <v>2134</v>
      </c>
      <c r="B56" s="147">
        <v>37</v>
      </c>
      <c r="C56" s="133">
        <v>44635</v>
      </c>
      <c r="D56" s="141">
        <f t="shared" si="50"/>
        <v>44635</v>
      </c>
      <c r="E56" s="112" t="s">
        <v>19</v>
      </c>
      <c r="F56" s="116"/>
      <c r="G56" s="116"/>
      <c r="H56" s="112" t="s">
        <v>63</v>
      </c>
      <c r="I56" s="116" t="s">
        <v>21</v>
      </c>
      <c r="J56" s="112" t="str">
        <f t="shared" si="53"/>
        <v>W</v>
      </c>
      <c r="K56" s="112">
        <v>4</v>
      </c>
      <c r="L56" s="112">
        <v>0</v>
      </c>
      <c r="M56" s="112" t="s">
        <v>2206</v>
      </c>
      <c r="N56" s="112">
        <v>102</v>
      </c>
      <c r="O56" t="s">
        <v>82</v>
      </c>
      <c r="P56" s="112" t="s">
        <v>2193</v>
      </c>
      <c r="Q56" s="112"/>
      <c r="R56" s="112"/>
      <c r="S56" s="112"/>
      <c r="T56" s="112" t="s">
        <v>2207</v>
      </c>
      <c r="U56" s="108"/>
    </row>
    <row r="57" spans="1:21" s="109" customFormat="1">
      <c r="A57" s="112" t="s">
        <v>2134</v>
      </c>
      <c r="B57" s="147">
        <v>36</v>
      </c>
      <c r="C57" s="133">
        <v>44632</v>
      </c>
      <c r="D57" s="141">
        <f t="shared" si="50"/>
        <v>44632</v>
      </c>
      <c r="E57" s="112" t="s">
        <v>19</v>
      </c>
      <c r="F57" s="116"/>
      <c r="G57" s="116"/>
      <c r="H57" s="112" t="s">
        <v>49</v>
      </c>
      <c r="I57" s="116" t="s">
        <v>9</v>
      </c>
      <c r="J57" s="112" t="str">
        <f t="shared" si="53"/>
        <v>W</v>
      </c>
      <c r="K57" s="112">
        <v>3</v>
      </c>
      <c r="L57" s="112">
        <v>2</v>
      </c>
      <c r="M57" s="112" t="s">
        <v>2204</v>
      </c>
      <c r="N57" s="112">
        <v>102</v>
      </c>
      <c r="O57" t="s">
        <v>82</v>
      </c>
      <c r="P57" s="112" t="s">
        <v>2147</v>
      </c>
      <c r="Q57" s="112"/>
      <c r="R57" s="112"/>
      <c r="S57" s="112"/>
      <c r="T57" s="112" t="s">
        <v>2205</v>
      </c>
      <c r="U57" s="108"/>
    </row>
    <row r="58" spans="1:21" s="109" customFormat="1">
      <c r="A58" s="112" t="s">
        <v>2134</v>
      </c>
      <c r="B58" s="147">
        <v>35</v>
      </c>
      <c r="C58" s="133">
        <v>44621</v>
      </c>
      <c r="D58" s="141">
        <f t="shared" si="50"/>
        <v>44621</v>
      </c>
      <c r="E58" s="112" t="s">
        <v>15</v>
      </c>
      <c r="F58" s="116">
        <v>1</v>
      </c>
      <c r="G58" s="116"/>
      <c r="H58" s="112" t="s">
        <v>39</v>
      </c>
      <c r="I58" s="116" t="s">
        <v>21</v>
      </c>
      <c r="J58" s="112" t="str">
        <f t="shared" si="53"/>
        <v>L</v>
      </c>
      <c r="K58" s="112">
        <v>2</v>
      </c>
      <c r="L58" s="112">
        <v>3</v>
      </c>
      <c r="M58" s="112" t="s">
        <v>2183</v>
      </c>
      <c r="N58" s="112">
        <v>89</v>
      </c>
      <c r="O58" t="s">
        <v>82</v>
      </c>
      <c r="P58" s="112" t="s">
        <v>1551</v>
      </c>
      <c r="Q58" s="112"/>
      <c r="R58" s="112"/>
      <c r="S58" s="112"/>
      <c r="T58" s="112"/>
      <c r="U58" s="108"/>
    </row>
    <row r="59" spans="1:21" s="109" customFormat="1">
      <c r="A59" s="112" t="s">
        <v>2134</v>
      </c>
      <c r="B59" s="147">
        <v>34</v>
      </c>
      <c r="C59" s="133">
        <v>44618</v>
      </c>
      <c r="D59" s="141">
        <f t="shared" si="50"/>
        <v>44618</v>
      </c>
      <c r="E59" s="112" t="s">
        <v>19</v>
      </c>
      <c r="F59" s="116"/>
      <c r="G59" s="116"/>
      <c r="H59" s="112" t="s">
        <v>2164</v>
      </c>
      <c r="I59" s="116" t="s">
        <v>9</v>
      </c>
      <c r="J59" s="112" t="str">
        <f t="shared" si="53"/>
        <v>W</v>
      </c>
      <c r="K59" s="112">
        <v>2</v>
      </c>
      <c r="L59" s="112">
        <v>1</v>
      </c>
      <c r="M59" s="112" t="s">
        <v>2198</v>
      </c>
      <c r="N59" s="112"/>
      <c r="O59" t="s">
        <v>82</v>
      </c>
      <c r="P59" s="112" t="s">
        <v>2199</v>
      </c>
      <c r="Q59" s="112"/>
      <c r="R59" s="112"/>
      <c r="S59" s="112"/>
      <c r="T59" s="112" t="s">
        <v>2200</v>
      </c>
      <c r="U59" s="108"/>
    </row>
    <row r="60" spans="1:21" s="109" customFormat="1">
      <c r="A60" s="112" t="s">
        <v>2134</v>
      </c>
      <c r="B60" s="147">
        <v>33</v>
      </c>
      <c r="C60" s="133">
        <v>44614</v>
      </c>
      <c r="D60" s="141">
        <f t="shared" si="50"/>
        <v>44614</v>
      </c>
      <c r="E60" s="112" t="s">
        <v>16</v>
      </c>
      <c r="F60" s="116" t="s">
        <v>165</v>
      </c>
      <c r="G60" s="116"/>
      <c r="H60" s="112" t="s">
        <v>444</v>
      </c>
      <c r="I60" s="116" t="s">
        <v>21</v>
      </c>
      <c r="J60" s="112" t="str">
        <f t="shared" si="53"/>
        <v>L</v>
      </c>
      <c r="K60" s="112">
        <v>0</v>
      </c>
      <c r="L60" s="112">
        <v>1</v>
      </c>
      <c r="M60" s="112" t="s">
        <v>25</v>
      </c>
      <c r="N60" s="112">
        <v>362</v>
      </c>
      <c r="O60" t="s">
        <v>82</v>
      </c>
      <c r="P60" s="112" t="s">
        <v>1503</v>
      </c>
      <c r="Q60" s="112"/>
      <c r="R60" s="112"/>
      <c r="S60" s="112"/>
      <c r="T60" s="112" t="s">
        <v>2197</v>
      </c>
      <c r="U60" s="108"/>
    </row>
    <row r="61" spans="1:21" s="109" customFormat="1">
      <c r="A61" s="112" t="s">
        <v>2134</v>
      </c>
      <c r="B61" s="147">
        <v>32</v>
      </c>
      <c r="C61" s="133">
        <v>44597</v>
      </c>
      <c r="D61" s="141">
        <f t="shared" si="50"/>
        <v>44597</v>
      </c>
      <c r="E61" s="112" t="s">
        <v>19</v>
      </c>
      <c r="F61" s="116"/>
      <c r="G61" s="116"/>
      <c r="H61" s="112" t="s">
        <v>104</v>
      </c>
      <c r="I61" s="116" t="s">
        <v>9</v>
      </c>
      <c r="J61" s="112" t="str">
        <f t="shared" si="53"/>
        <v>W</v>
      </c>
      <c r="K61" s="112">
        <v>6</v>
      </c>
      <c r="L61" s="112">
        <v>0</v>
      </c>
      <c r="M61" s="112" t="s">
        <v>2192</v>
      </c>
      <c r="N61" s="112">
        <v>183</v>
      </c>
      <c r="O61" t="s">
        <v>82</v>
      </c>
      <c r="P61" s="112" t="s">
        <v>2169</v>
      </c>
      <c r="Q61" s="112"/>
      <c r="R61" s="112"/>
      <c r="S61" s="112"/>
      <c r="T61" s="112" t="s">
        <v>2195</v>
      </c>
      <c r="U61" s="108"/>
    </row>
    <row r="62" spans="1:21" s="109" customFormat="1">
      <c r="A62" s="112" t="s">
        <v>2134</v>
      </c>
      <c r="B62" s="147">
        <v>31</v>
      </c>
      <c r="C62" s="133">
        <v>44593</v>
      </c>
      <c r="D62" s="141">
        <f t="shared" ref="D62:D93" si="54">C62</f>
        <v>44593</v>
      </c>
      <c r="E62" s="112" t="s">
        <v>19</v>
      </c>
      <c r="F62" s="116"/>
      <c r="G62" s="116"/>
      <c r="H62" s="112" t="s">
        <v>107</v>
      </c>
      <c r="I62" s="116" t="s">
        <v>21</v>
      </c>
      <c r="J62" s="112" t="str">
        <f t="shared" si="53"/>
        <v>W</v>
      </c>
      <c r="K62" s="112">
        <v>3</v>
      </c>
      <c r="L62" s="112">
        <v>2</v>
      </c>
      <c r="M62" s="112" t="s">
        <v>2191</v>
      </c>
      <c r="N62" s="112">
        <v>178</v>
      </c>
      <c r="O62" t="s">
        <v>82</v>
      </c>
      <c r="P62" s="112" t="s">
        <v>2193</v>
      </c>
      <c r="Q62" s="112"/>
      <c r="R62" s="112"/>
      <c r="S62" s="112"/>
      <c r="T62" s="112" t="s">
        <v>2194</v>
      </c>
      <c r="U62" s="108"/>
    </row>
    <row r="63" spans="1:21" s="109" customFormat="1">
      <c r="A63" s="112" t="s">
        <v>2134</v>
      </c>
      <c r="B63" s="147">
        <v>30</v>
      </c>
      <c r="C63" s="133">
        <v>44590</v>
      </c>
      <c r="D63" s="141">
        <f t="shared" si="54"/>
        <v>44590</v>
      </c>
      <c r="E63" s="112" t="s">
        <v>19</v>
      </c>
      <c r="F63" s="116"/>
      <c r="G63" s="116"/>
      <c r="H63" s="112" t="s">
        <v>57</v>
      </c>
      <c r="I63" s="116" t="s">
        <v>21</v>
      </c>
      <c r="J63" s="112" t="str">
        <f t="shared" si="53"/>
        <v>L</v>
      </c>
      <c r="K63" s="112">
        <v>1</v>
      </c>
      <c r="L63" s="112">
        <v>2</v>
      </c>
      <c r="M63" s="112" t="s">
        <v>2190</v>
      </c>
      <c r="N63" s="112">
        <v>183</v>
      </c>
      <c r="O63" t="s">
        <v>82</v>
      </c>
      <c r="P63" s="112" t="s">
        <v>1552</v>
      </c>
      <c r="Q63" s="112"/>
      <c r="R63" s="112"/>
      <c r="S63" s="112"/>
      <c r="T63" s="112" t="s">
        <v>2208</v>
      </c>
      <c r="U63" s="108"/>
    </row>
    <row r="64" spans="1:21" s="109" customFormat="1">
      <c r="A64" s="112" t="s">
        <v>2134</v>
      </c>
      <c r="B64" s="147">
        <v>29</v>
      </c>
      <c r="C64" s="133">
        <v>44587</v>
      </c>
      <c r="D64" s="141">
        <f t="shared" si="54"/>
        <v>44587</v>
      </c>
      <c r="E64" s="112" t="s">
        <v>19</v>
      </c>
      <c r="F64" s="116"/>
      <c r="G64" s="116"/>
      <c r="H64" s="112" t="s">
        <v>24</v>
      </c>
      <c r="I64" s="116" t="s">
        <v>9</v>
      </c>
      <c r="J64" s="112" t="str">
        <f t="shared" si="53"/>
        <v>D</v>
      </c>
      <c r="K64" s="112">
        <v>2</v>
      </c>
      <c r="L64" s="112">
        <v>2</v>
      </c>
      <c r="M64" s="112" t="s">
        <v>2189</v>
      </c>
      <c r="N64" s="112">
        <v>373</v>
      </c>
      <c r="O64" t="s">
        <v>82</v>
      </c>
      <c r="P64" s="112" t="s">
        <v>1543</v>
      </c>
      <c r="Q64" s="112"/>
      <c r="R64" s="112"/>
      <c r="S64" s="112"/>
      <c r="T64" s="112"/>
      <c r="U64" s="108"/>
    </row>
    <row r="65" spans="1:21" s="109" customFormat="1">
      <c r="A65" s="112" t="s">
        <v>2134</v>
      </c>
      <c r="B65" s="147">
        <v>28</v>
      </c>
      <c r="C65" s="133">
        <v>44583</v>
      </c>
      <c r="D65" s="141">
        <f t="shared" si="54"/>
        <v>44583</v>
      </c>
      <c r="E65" s="112" t="s">
        <v>19</v>
      </c>
      <c r="F65" s="116"/>
      <c r="G65" s="116"/>
      <c r="H65" s="112" t="s">
        <v>1539</v>
      </c>
      <c r="I65" s="116" t="s">
        <v>9</v>
      </c>
      <c r="J65" s="112" t="str">
        <f t="shared" si="53"/>
        <v>L</v>
      </c>
      <c r="K65" s="112">
        <v>0</v>
      </c>
      <c r="L65" s="112">
        <v>2</v>
      </c>
      <c r="M65" s="112" t="s">
        <v>25</v>
      </c>
      <c r="N65" s="112">
        <v>72</v>
      </c>
      <c r="O65" t="s">
        <v>82</v>
      </c>
      <c r="P65" s="112" t="s">
        <v>2150</v>
      </c>
      <c r="Q65" s="112"/>
      <c r="R65" s="112"/>
      <c r="S65" s="112"/>
      <c r="T65" s="112" t="s">
        <v>2188</v>
      </c>
      <c r="U65" s="108"/>
    </row>
    <row r="66" spans="1:21" s="109" customFormat="1">
      <c r="A66" s="112" t="s">
        <v>2134</v>
      </c>
      <c r="B66" s="147">
        <v>27</v>
      </c>
      <c r="C66" s="133">
        <v>44548</v>
      </c>
      <c r="D66" s="141">
        <f t="shared" si="54"/>
        <v>44548</v>
      </c>
      <c r="E66" s="112" t="s">
        <v>19</v>
      </c>
      <c r="F66" s="116"/>
      <c r="G66" s="116"/>
      <c r="H66" s="112" t="s">
        <v>39</v>
      </c>
      <c r="I66" s="116" t="s">
        <v>21</v>
      </c>
      <c r="J66" s="112" t="str">
        <f t="shared" si="53"/>
        <v>L</v>
      </c>
      <c r="K66" s="112">
        <v>0</v>
      </c>
      <c r="L66" s="112">
        <v>3</v>
      </c>
      <c r="M66" s="112" t="s">
        <v>25</v>
      </c>
      <c r="N66" s="112">
        <v>120</v>
      </c>
      <c r="O66" t="s">
        <v>82</v>
      </c>
      <c r="P66" s="112" t="s">
        <v>2096</v>
      </c>
      <c r="Q66" s="112"/>
      <c r="R66" s="112"/>
      <c r="S66" s="112"/>
      <c r="T66" s="112"/>
      <c r="U66" s="108"/>
    </row>
    <row r="67" spans="1:21" s="109" customFormat="1">
      <c r="A67" s="112" t="s">
        <v>2134</v>
      </c>
      <c r="B67" s="147">
        <v>26</v>
      </c>
      <c r="C67" s="133">
        <v>44541</v>
      </c>
      <c r="D67" s="141">
        <f t="shared" si="54"/>
        <v>44541</v>
      </c>
      <c r="E67" s="112" t="s">
        <v>19</v>
      </c>
      <c r="F67" s="116"/>
      <c r="G67" s="116"/>
      <c r="H67" s="112" t="s">
        <v>32</v>
      </c>
      <c r="I67" s="116" t="s">
        <v>21</v>
      </c>
      <c r="J67" s="112" t="str">
        <f t="shared" si="53"/>
        <v>D</v>
      </c>
      <c r="K67" s="112">
        <v>1</v>
      </c>
      <c r="L67" s="112">
        <v>1</v>
      </c>
      <c r="M67" s="112" t="s">
        <v>2185</v>
      </c>
      <c r="N67" s="112">
        <v>93</v>
      </c>
      <c r="O67" t="s">
        <v>82</v>
      </c>
      <c r="P67" s="112" t="s">
        <v>2186</v>
      </c>
      <c r="Q67" s="112"/>
      <c r="R67" s="112"/>
      <c r="S67" s="112"/>
      <c r="T67" s="112" t="s">
        <v>2201</v>
      </c>
      <c r="U67" s="108"/>
    </row>
    <row r="68" spans="1:21" s="109" customFormat="1">
      <c r="A68" s="112" t="s">
        <v>2134</v>
      </c>
      <c r="B68" s="147">
        <v>25</v>
      </c>
      <c r="C68" s="133">
        <v>44534</v>
      </c>
      <c r="D68" s="141">
        <f t="shared" si="54"/>
        <v>44534</v>
      </c>
      <c r="E68" s="112" t="s">
        <v>19</v>
      </c>
      <c r="F68" s="116"/>
      <c r="G68" s="116"/>
      <c r="H68" s="112" t="s">
        <v>26</v>
      </c>
      <c r="I68" s="116" t="s">
        <v>9</v>
      </c>
      <c r="J68" s="112" t="str">
        <f t="shared" si="53"/>
        <v>L</v>
      </c>
      <c r="K68" s="112">
        <v>0</v>
      </c>
      <c r="L68" s="112">
        <v>3</v>
      </c>
      <c r="M68" s="112" t="s">
        <v>25</v>
      </c>
      <c r="N68" s="112">
        <v>44</v>
      </c>
      <c r="O68" t="s">
        <v>82</v>
      </c>
      <c r="P68" s="112" t="s">
        <v>2187</v>
      </c>
      <c r="Q68" s="112"/>
      <c r="R68" s="112"/>
      <c r="S68" s="112"/>
      <c r="T68" s="112" t="s">
        <v>2202</v>
      </c>
      <c r="U68" s="108"/>
    </row>
    <row r="69" spans="1:21">
      <c r="A69" s="112" t="s">
        <v>2134</v>
      </c>
      <c r="B69" s="147">
        <v>24</v>
      </c>
      <c r="C69" s="133">
        <v>44530</v>
      </c>
      <c r="D69" s="141">
        <f t="shared" si="54"/>
        <v>44530</v>
      </c>
      <c r="E69" s="112" t="s">
        <v>19</v>
      </c>
      <c r="H69" s="112" t="s">
        <v>118</v>
      </c>
      <c r="I69" s="116" t="s">
        <v>9</v>
      </c>
      <c r="J69" s="112" t="str">
        <f t="shared" si="53"/>
        <v>D</v>
      </c>
      <c r="K69" s="112">
        <v>2</v>
      </c>
      <c r="L69" s="112">
        <v>2</v>
      </c>
      <c r="M69" s="112" t="s">
        <v>2183</v>
      </c>
      <c r="N69" s="112">
        <v>103</v>
      </c>
      <c r="O69" t="s">
        <v>82</v>
      </c>
      <c r="P69" s="112" t="s">
        <v>2184</v>
      </c>
      <c r="Q69" s="112"/>
      <c r="R69" s="112"/>
      <c r="S69" s="112"/>
      <c r="T69" s="112"/>
      <c r="U69" s="112"/>
    </row>
    <row r="70" spans="1:21">
      <c r="A70" s="112" t="s">
        <v>2134</v>
      </c>
      <c r="B70" s="147">
        <v>23</v>
      </c>
      <c r="C70" s="133">
        <v>44527</v>
      </c>
      <c r="D70" s="141">
        <f t="shared" si="54"/>
        <v>44527</v>
      </c>
      <c r="E70" s="112" t="s">
        <v>19</v>
      </c>
      <c r="H70" s="112" t="s">
        <v>2155</v>
      </c>
      <c r="I70" s="116" t="s">
        <v>21</v>
      </c>
      <c r="J70" s="112" t="str">
        <f t="shared" si="53"/>
        <v>W</v>
      </c>
      <c r="K70" s="112">
        <v>3</v>
      </c>
      <c r="L70" s="112">
        <v>0</v>
      </c>
      <c r="M70" s="112" t="s">
        <v>2181</v>
      </c>
      <c r="N70" s="112">
        <v>103</v>
      </c>
      <c r="O70" t="s">
        <v>82</v>
      </c>
      <c r="P70" s="112" t="s">
        <v>1508</v>
      </c>
      <c r="Q70" s="112"/>
      <c r="R70" s="112"/>
      <c r="S70" s="112"/>
      <c r="T70" s="112"/>
      <c r="U70" s="112"/>
    </row>
    <row r="71" spans="1:21">
      <c r="A71" s="112" t="s">
        <v>2134</v>
      </c>
      <c r="B71" s="147">
        <v>22</v>
      </c>
      <c r="C71" s="133">
        <v>44520</v>
      </c>
      <c r="D71" s="141">
        <f t="shared" si="54"/>
        <v>44520</v>
      </c>
      <c r="E71" s="112" t="s">
        <v>19</v>
      </c>
      <c r="H71" s="112" t="s">
        <v>133</v>
      </c>
      <c r="I71" s="116" t="s">
        <v>21</v>
      </c>
      <c r="J71" s="112" t="str">
        <f t="shared" si="53"/>
        <v>W</v>
      </c>
      <c r="K71" s="112">
        <v>6</v>
      </c>
      <c r="L71" s="112">
        <v>0</v>
      </c>
      <c r="M71" s="112" t="s">
        <v>2180</v>
      </c>
      <c r="N71" s="112">
        <v>178</v>
      </c>
      <c r="O71" t="s">
        <v>82</v>
      </c>
      <c r="P71" s="112" t="s">
        <v>2150</v>
      </c>
      <c r="Q71" s="112"/>
      <c r="R71" s="112"/>
      <c r="S71" s="112"/>
      <c r="T71" s="112"/>
      <c r="U71" s="112"/>
    </row>
    <row r="72" spans="1:21">
      <c r="A72" s="112" t="s">
        <v>2134</v>
      </c>
      <c r="B72" s="147">
        <v>21</v>
      </c>
      <c r="C72" s="133">
        <v>44513</v>
      </c>
      <c r="D72" s="141">
        <f t="shared" si="54"/>
        <v>44513</v>
      </c>
      <c r="E72" s="112" t="s">
        <v>19</v>
      </c>
      <c r="H72" s="112" t="s">
        <v>28</v>
      </c>
      <c r="I72" s="116" t="s">
        <v>9</v>
      </c>
      <c r="J72" s="112" t="str">
        <f t="shared" si="53"/>
        <v>W</v>
      </c>
      <c r="K72" s="112">
        <v>4</v>
      </c>
      <c r="L72" s="112">
        <v>1</v>
      </c>
      <c r="M72" s="112" t="s">
        <v>2178</v>
      </c>
      <c r="N72" s="112">
        <v>72</v>
      </c>
      <c r="O72" t="s">
        <v>82</v>
      </c>
      <c r="P72" s="112" t="s">
        <v>2179</v>
      </c>
      <c r="Q72" s="112"/>
      <c r="R72" s="112"/>
      <c r="S72" s="112"/>
      <c r="T72" s="112"/>
      <c r="U72" s="112"/>
    </row>
    <row r="73" spans="1:21">
      <c r="A73" s="112" t="s">
        <v>2134</v>
      </c>
      <c r="B73" s="147">
        <v>20</v>
      </c>
      <c r="C73" s="133">
        <v>44509</v>
      </c>
      <c r="D73" s="141">
        <f t="shared" si="54"/>
        <v>44509</v>
      </c>
      <c r="E73" s="112" t="s">
        <v>16</v>
      </c>
      <c r="F73" s="116">
        <v>2</v>
      </c>
      <c r="H73" s="112" t="s">
        <v>112</v>
      </c>
      <c r="I73" s="116" t="s">
        <v>9</v>
      </c>
      <c r="J73" s="112" t="str">
        <f t="shared" si="53"/>
        <v>W</v>
      </c>
      <c r="K73" s="112">
        <v>2</v>
      </c>
      <c r="L73" s="112">
        <v>1</v>
      </c>
      <c r="M73" s="112" t="s">
        <v>2177</v>
      </c>
      <c r="N73" s="112">
        <v>142</v>
      </c>
      <c r="O73" t="s">
        <v>82</v>
      </c>
      <c r="P73" s="112" t="s">
        <v>1560</v>
      </c>
      <c r="Q73" s="112"/>
      <c r="R73" s="112"/>
      <c r="S73" s="112"/>
      <c r="T73" s="112" t="s">
        <v>2176</v>
      </c>
      <c r="U73" s="112"/>
    </row>
    <row r="74" spans="1:21">
      <c r="A74" s="112" t="s">
        <v>2134</v>
      </c>
      <c r="B74" s="147">
        <v>19</v>
      </c>
      <c r="C74" s="133">
        <v>44499</v>
      </c>
      <c r="D74" s="141">
        <f t="shared" si="54"/>
        <v>44499</v>
      </c>
      <c r="E74" s="112" t="s">
        <v>19</v>
      </c>
      <c r="H74" s="112" t="s">
        <v>39</v>
      </c>
      <c r="I74" s="116" t="s">
        <v>9</v>
      </c>
      <c r="J74" s="112" t="str">
        <f t="shared" si="53"/>
        <v>D</v>
      </c>
      <c r="K74" s="112">
        <v>2</v>
      </c>
      <c r="L74" s="112">
        <v>2</v>
      </c>
      <c r="M74" s="112" t="s">
        <v>2174</v>
      </c>
      <c r="O74" t="s">
        <v>82</v>
      </c>
      <c r="P74" s="112" t="s">
        <v>1934</v>
      </c>
      <c r="Q74" s="112"/>
      <c r="R74" s="112"/>
      <c r="S74" s="112"/>
      <c r="T74" s="112" t="s">
        <v>2203</v>
      </c>
      <c r="U74" s="112"/>
    </row>
    <row r="75" spans="1:21">
      <c r="A75" s="112" t="s">
        <v>2134</v>
      </c>
      <c r="B75" s="147">
        <v>18</v>
      </c>
      <c r="C75" s="133">
        <v>44492</v>
      </c>
      <c r="D75" s="141">
        <f t="shared" si="54"/>
        <v>44492</v>
      </c>
      <c r="E75" s="112" t="s">
        <v>13</v>
      </c>
      <c r="F75" s="116">
        <v>1</v>
      </c>
      <c r="H75" s="112" t="s">
        <v>182</v>
      </c>
      <c r="I75" s="116" t="s">
        <v>9</v>
      </c>
      <c r="J75" s="112" t="str">
        <f t="shared" si="53"/>
        <v>L</v>
      </c>
      <c r="K75" s="112">
        <v>1</v>
      </c>
      <c r="L75" s="112">
        <v>2</v>
      </c>
      <c r="M75" s="112" t="s">
        <v>2168</v>
      </c>
      <c r="N75" s="112">
        <v>84</v>
      </c>
      <c r="O75" t="s">
        <v>82</v>
      </c>
      <c r="P75" s="112" t="s">
        <v>2172</v>
      </c>
      <c r="Q75" s="112"/>
      <c r="R75" s="112"/>
      <c r="S75" s="112"/>
      <c r="T75" s="112"/>
      <c r="U75" s="112"/>
    </row>
    <row r="76" spans="1:21">
      <c r="A76" s="112" t="s">
        <v>2134</v>
      </c>
      <c r="B76" s="147">
        <v>17</v>
      </c>
      <c r="C76" s="133">
        <v>44485</v>
      </c>
      <c r="D76" s="141">
        <f t="shared" si="54"/>
        <v>44485</v>
      </c>
      <c r="E76" s="112" t="s">
        <v>19</v>
      </c>
      <c r="H76" s="112" t="s">
        <v>63</v>
      </c>
      <c r="I76" s="116" t="s">
        <v>9</v>
      </c>
      <c r="J76" s="112" t="str">
        <f t="shared" si="53"/>
        <v>W</v>
      </c>
      <c r="K76" s="112">
        <v>5</v>
      </c>
      <c r="L76" s="112">
        <v>2</v>
      </c>
      <c r="M76" s="112" t="s">
        <v>2166</v>
      </c>
      <c r="N76" s="112">
        <v>66</v>
      </c>
      <c r="O76" t="s">
        <v>82</v>
      </c>
      <c r="P76" s="112" t="s">
        <v>2171</v>
      </c>
      <c r="Q76" s="112"/>
      <c r="R76" s="112"/>
      <c r="S76" s="112"/>
      <c r="T76" s="112"/>
      <c r="U76" s="112"/>
    </row>
    <row r="77" spans="1:21">
      <c r="A77" s="112" t="s">
        <v>2134</v>
      </c>
      <c r="B77" s="147">
        <v>16</v>
      </c>
      <c r="C77" s="133">
        <v>44478</v>
      </c>
      <c r="D77" s="141">
        <f t="shared" si="54"/>
        <v>44478</v>
      </c>
      <c r="E77" s="112" t="s">
        <v>19</v>
      </c>
      <c r="H77" s="112" t="s">
        <v>2164</v>
      </c>
      <c r="I77" s="116" t="s">
        <v>21</v>
      </c>
      <c r="J77" s="112" t="str">
        <f t="shared" si="53"/>
        <v>W</v>
      </c>
      <c r="K77" s="112">
        <v>2</v>
      </c>
      <c r="L77" s="112">
        <v>0</v>
      </c>
      <c r="M77" s="112" t="s">
        <v>2165</v>
      </c>
      <c r="N77" s="112">
        <v>202</v>
      </c>
      <c r="O77" t="s">
        <v>82</v>
      </c>
      <c r="P77" s="112" t="s">
        <v>2170</v>
      </c>
      <c r="Q77" s="112"/>
      <c r="R77" s="112"/>
      <c r="S77" s="112"/>
      <c r="T77" s="112" t="s">
        <v>2167</v>
      </c>
      <c r="U77" s="112"/>
    </row>
    <row r="78" spans="1:21">
      <c r="A78" s="112" t="s">
        <v>2134</v>
      </c>
      <c r="B78" s="147">
        <v>15</v>
      </c>
      <c r="C78" s="133">
        <v>44471</v>
      </c>
      <c r="D78" s="141">
        <f t="shared" si="54"/>
        <v>44471</v>
      </c>
      <c r="E78" s="112" t="s">
        <v>19</v>
      </c>
      <c r="H78" s="112" t="s">
        <v>32</v>
      </c>
      <c r="I78" s="116" t="s">
        <v>9</v>
      </c>
      <c r="J78" s="112" t="str">
        <f t="shared" si="53"/>
        <v>W</v>
      </c>
      <c r="K78" s="112">
        <v>2</v>
      </c>
      <c r="L78" s="112">
        <v>1</v>
      </c>
      <c r="M78" s="112" t="s">
        <v>2162</v>
      </c>
      <c r="N78" s="112">
        <v>66</v>
      </c>
      <c r="O78" t="s">
        <v>82</v>
      </c>
      <c r="P78" s="112" t="s">
        <v>2169</v>
      </c>
      <c r="Q78" s="112"/>
      <c r="R78" s="112"/>
      <c r="S78" s="112"/>
      <c r="T78" s="112"/>
      <c r="U78" s="112"/>
    </row>
    <row r="79" spans="1:21">
      <c r="A79" s="112" t="s">
        <v>2134</v>
      </c>
      <c r="B79" s="147">
        <v>14</v>
      </c>
      <c r="C79" s="133">
        <v>44464</v>
      </c>
      <c r="D79" s="141">
        <f t="shared" si="54"/>
        <v>44464</v>
      </c>
      <c r="E79" s="112" t="s">
        <v>13</v>
      </c>
      <c r="F79" s="116" t="s">
        <v>143</v>
      </c>
      <c r="H79" s="112" t="s">
        <v>2160</v>
      </c>
      <c r="I79" s="116" t="s">
        <v>9</v>
      </c>
      <c r="J79" s="112" t="str">
        <f t="shared" si="53"/>
        <v>W</v>
      </c>
      <c r="K79" s="112">
        <v>10</v>
      </c>
      <c r="L79" s="112">
        <v>2</v>
      </c>
      <c r="M79" s="112" t="s">
        <v>2161</v>
      </c>
      <c r="N79" s="112">
        <v>52</v>
      </c>
      <c r="O79" t="s">
        <v>82</v>
      </c>
      <c r="P79" s="112" t="s">
        <v>1925</v>
      </c>
      <c r="Q79" s="112"/>
      <c r="R79" s="112"/>
      <c r="S79" s="112"/>
      <c r="T79" s="112"/>
      <c r="U79" s="112"/>
    </row>
    <row r="80" spans="1:21">
      <c r="A80" s="112" t="s">
        <v>2134</v>
      </c>
      <c r="B80" s="147">
        <v>13</v>
      </c>
      <c r="C80" s="133">
        <v>44457</v>
      </c>
      <c r="D80" s="141">
        <f t="shared" si="54"/>
        <v>44457</v>
      </c>
      <c r="E80" s="112" t="s">
        <v>19</v>
      </c>
      <c r="H80" s="112" t="s">
        <v>41</v>
      </c>
      <c r="I80" s="116" t="s">
        <v>21</v>
      </c>
      <c r="J80" s="112" t="str">
        <f t="shared" si="53"/>
        <v>W</v>
      </c>
      <c r="K80" s="112">
        <v>1</v>
      </c>
      <c r="L80" s="112">
        <v>0</v>
      </c>
      <c r="M80" s="112" t="s">
        <v>78</v>
      </c>
      <c r="N80" s="112">
        <v>124</v>
      </c>
      <c r="O80" t="s">
        <v>82</v>
      </c>
      <c r="P80" s="112" t="s">
        <v>2097</v>
      </c>
      <c r="Q80" s="112"/>
      <c r="R80" s="112"/>
      <c r="S80" s="112"/>
      <c r="T80" s="112"/>
      <c r="U80" s="112"/>
    </row>
    <row r="81" spans="1:21">
      <c r="A81" s="112" t="s">
        <v>2134</v>
      </c>
      <c r="B81" s="147">
        <v>12</v>
      </c>
      <c r="C81" s="133">
        <v>44454</v>
      </c>
      <c r="D81" s="141">
        <f t="shared" si="54"/>
        <v>44454</v>
      </c>
      <c r="E81" s="112" t="s">
        <v>19</v>
      </c>
      <c r="H81" s="112" t="s">
        <v>52</v>
      </c>
      <c r="I81" s="116" t="s">
        <v>9</v>
      </c>
      <c r="J81" s="112" t="str">
        <f t="shared" si="53"/>
        <v>W</v>
      </c>
      <c r="K81" s="112">
        <v>2</v>
      </c>
      <c r="L81" s="112">
        <v>1</v>
      </c>
      <c r="M81" s="112" t="s">
        <v>2159</v>
      </c>
      <c r="N81" s="112">
        <v>151</v>
      </c>
      <c r="O81" t="s">
        <v>82</v>
      </c>
      <c r="P81" s="112" t="s">
        <v>1551</v>
      </c>
      <c r="Q81" s="112"/>
      <c r="R81" s="112"/>
      <c r="S81" s="112"/>
      <c r="T81" s="112"/>
      <c r="U81" s="112"/>
    </row>
    <row r="82" spans="1:21">
      <c r="A82" s="112" t="s">
        <v>2134</v>
      </c>
      <c r="B82" s="147">
        <v>11</v>
      </c>
      <c r="C82" s="133">
        <v>44450</v>
      </c>
      <c r="D82" s="141">
        <f t="shared" si="54"/>
        <v>44450</v>
      </c>
      <c r="E82" s="112" t="s">
        <v>13</v>
      </c>
      <c r="F82" s="116" t="s">
        <v>61</v>
      </c>
      <c r="H82" s="112" t="s">
        <v>1930</v>
      </c>
      <c r="I82" s="116" t="s">
        <v>9</v>
      </c>
      <c r="J82" s="112" t="str">
        <f t="shared" si="53"/>
        <v>W</v>
      </c>
      <c r="K82" s="112">
        <v>4</v>
      </c>
      <c r="L82" s="112">
        <v>0</v>
      </c>
      <c r="M82" s="112" t="s">
        <v>2157</v>
      </c>
      <c r="N82" s="112">
        <v>52</v>
      </c>
      <c r="O82" t="s">
        <v>82</v>
      </c>
      <c r="P82" s="112" t="s">
        <v>2173</v>
      </c>
      <c r="Q82" s="112"/>
      <c r="R82" s="112"/>
      <c r="S82" s="112"/>
      <c r="T82" s="112"/>
      <c r="U82" s="112"/>
    </row>
    <row r="83" spans="1:21">
      <c r="A83" s="112" t="s">
        <v>2134</v>
      </c>
      <c r="B83" s="147">
        <v>10</v>
      </c>
      <c r="C83" s="133">
        <v>44443</v>
      </c>
      <c r="D83" s="141">
        <f t="shared" si="54"/>
        <v>44443</v>
      </c>
      <c r="E83" s="112" t="s">
        <v>19</v>
      </c>
      <c r="H83" s="112" t="s">
        <v>2155</v>
      </c>
      <c r="I83" s="116" t="s">
        <v>9</v>
      </c>
      <c r="J83" s="112" t="str">
        <f t="shared" si="53"/>
        <v>D</v>
      </c>
      <c r="K83" s="112">
        <v>1</v>
      </c>
      <c r="L83" s="112">
        <v>1</v>
      </c>
      <c r="M83" s="112" t="s">
        <v>80</v>
      </c>
      <c r="O83" t="s">
        <v>82</v>
      </c>
      <c r="P83" s="112" t="s">
        <v>2156</v>
      </c>
      <c r="Q83" s="112"/>
      <c r="R83" s="112"/>
      <c r="S83" s="112"/>
      <c r="T83" s="112"/>
      <c r="U83" s="112"/>
    </row>
    <row r="84" spans="1:21">
      <c r="A84" s="112" t="s">
        <v>2134</v>
      </c>
      <c r="B84" s="147">
        <v>9</v>
      </c>
      <c r="C84" s="133">
        <v>44439</v>
      </c>
      <c r="D84" s="141">
        <f t="shared" si="54"/>
        <v>44439</v>
      </c>
      <c r="E84" s="112" t="s">
        <v>19</v>
      </c>
      <c r="H84" s="112" t="s">
        <v>28</v>
      </c>
      <c r="I84" s="116" t="s">
        <v>21</v>
      </c>
      <c r="J84" s="112" t="str">
        <f t="shared" si="53"/>
        <v>W</v>
      </c>
      <c r="K84" s="112">
        <v>3</v>
      </c>
      <c r="L84" s="112">
        <v>0</v>
      </c>
      <c r="M84" s="112" t="s">
        <v>2154</v>
      </c>
      <c r="N84" s="112">
        <v>237</v>
      </c>
      <c r="O84" t="s">
        <v>82</v>
      </c>
      <c r="P84" s="112" t="s">
        <v>1531</v>
      </c>
      <c r="Q84" s="112"/>
      <c r="R84" s="112"/>
      <c r="S84" s="112"/>
      <c r="T84" s="112"/>
      <c r="U84" s="112"/>
    </row>
    <row r="85" spans="1:21">
      <c r="A85" s="112" t="s">
        <v>2134</v>
      </c>
      <c r="B85" s="147">
        <v>8</v>
      </c>
      <c r="C85" s="133">
        <v>44436</v>
      </c>
      <c r="D85" s="141">
        <f t="shared" si="54"/>
        <v>44436</v>
      </c>
      <c r="E85" s="112" t="s">
        <v>19</v>
      </c>
      <c r="H85" s="112" t="s">
        <v>73</v>
      </c>
      <c r="I85" s="116" t="s">
        <v>9</v>
      </c>
      <c r="J85" s="112" t="str">
        <f t="shared" si="53"/>
        <v>W</v>
      </c>
      <c r="K85" s="112">
        <v>5</v>
      </c>
      <c r="L85" s="112">
        <v>2</v>
      </c>
      <c r="M85" s="112" t="s">
        <v>2153</v>
      </c>
      <c r="N85" s="112">
        <v>75</v>
      </c>
      <c r="O85" t="s">
        <v>82</v>
      </c>
      <c r="P85" s="112" t="s">
        <v>2150</v>
      </c>
      <c r="Q85" s="112"/>
      <c r="R85" s="112"/>
      <c r="S85" s="112"/>
      <c r="T85" s="112" t="s">
        <v>2152</v>
      </c>
      <c r="U85" s="112"/>
    </row>
    <row r="86" spans="1:21">
      <c r="A86" s="112" t="s">
        <v>2134</v>
      </c>
      <c r="B86" s="147">
        <v>7</v>
      </c>
      <c r="C86" s="133">
        <v>44429</v>
      </c>
      <c r="D86" s="141">
        <f t="shared" si="54"/>
        <v>44429</v>
      </c>
      <c r="E86" s="112" t="s">
        <v>19</v>
      </c>
      <c r="H86" s="112" t="s">
        <v>104</v>
      </c>
      <c r="I86" s="116" t="s">
        <v>21</v>
      </c>
      <c r="J86" s="112" t="str">
        <f t="shared" si="53"/>
        <v>D</v>
      </c>
      <c r="K86" s="112">
        <v>0</v>
      </c>
      <c r="L86" s="112">
        <v>0</v>
      </c>
      <c r="M86" s="112" t="s">
        <v>25</v>
      </c>
      <c r="N86" s="112">
        <v>117</v>
      </c>
      <c r="O86" t="s">
        <v>82</v>
      </c>
      <c r="P86" s="112" t="s">
        <v>2149</v>
      </c>
      <c r="Q86" s="112"/>
      <c r="R86" s="112"/>
      <c r="S86" s="112"/>
      <c r="T86" s="112" t="s">
        <v>2151</v>
      </c>
      <c r="U86" s="112"/>
    </row>
    <row r="87" spans="1:21">
      <c r="A87" s="112" t="s">
        <v>2134</v>
      </c>
      <c r="B87" s="147">
        <v>6</v>
      </c>
      <c r="C87" s="133">
        <v>44425</v>
      </c>
      <c r="D87" s="141">
        <f t="shared" si="54"/>
        <v>44425</v>
      </c>
      <c r="E87" s="112" t="s">
        <v>19</v>
      </c>
      <c r="H87" s="112" t="s">
        <v>133</v>
      </c>
      <c r="I87" s="116" t="s">
        <v>9</v>
      </c>
      <c r="J87" s="112" t="str">
        <f t="shared" si="53"/>
        <v>W</v>
      </c>
      <c r="K87" s="112">
        <v>1</v>
      </c>
      <c r="L87" s="112">
        <v>0</v>
      </c>
      <c r="M87" s="112" t="s">
        <v>80</v>
      </c>
      <c r="O87" t="s">
        <v>82</v>
      </c>
      <c r="P87" s="112" t="s">
        <v>2148</v>
      </c>
      <c r="Q87" s="112"/>
      <c r="R87" s="112"/>
      <c r="S87" s="112"/>
      <c r="T87" s="112"/>
      <c r="U87" s="112"/>
    </row>
    <row r="88" spans="1:21">
      <c r="A88" s="112" t="s">
        <v>2134</v>
      </c>
      <c r="B88" s="147">
        <v>5</v>
      </c>
      <c r="C88" s="133">
        <v>44422</v>
      </c>
      <c r="D88" s="141">
        <f t="shared" si="54"/>
        <v>44422</v>
      </c>
      <c r="E88" s="112" t="s">
        <v>19</v>
      </c>
      <c r="H88" s="112" t="s">
        <v>83</v>
      </c>
      <c r="I88" s="116" t="s">
        <v>21</v>
      </c>
      <c r="J88" s="112" t="str">
        <f t="shared" si="53"/>
        <v>W</v>
      </c>
      <c r="K88" s="112">
        <v>1</v>
      </c>
      <c r="L88" s="112">
        <v>0</v>
      </c>
      <c r="M88" s="112" t="s">
        <v>80</v>
      </c>
      <c r="N88" s="112">
        <v>110</v>
      </c>
      <c r="O88" t="s">
        <v>82</v>
      </c>
      <c r="P88" s="112" t="s">
        <v>2147</v>
      </c>
      <c r="Q88" s="112"/>
      <c r="R88" s="112"/>
      <c r="S88" s="112"/>
      <c r="T88" s="112"/>
      <c r="U88" s="112"/>
    </row>
    <row r="89" spans="1:21">
      <c r="A89" s="112" t="s">
        <v>2134</v>
      </c>
      <c r="B89" s="147">
        <v>4</v>
      </c>
      <c r="C89" s="133">
        <v>44418</v>
      </c>
      <c r="D89" s="141">
        <f t="shared" si="54"/>
        <v>44418</v>
      </c>
      <c r="E89" s="112" t="s">
        <v>19</v>
      </c>
      <c r="H89" s="112" t="s">
        <v>49</v>
      </c>
      <c r="I89" s="116" t="s">
        <v>21</v>
      </c>
      <c r="J89" s="112" t="str">
        <f t="shared" si="53"/>
        <v>W</v>
      </c>
      <c r="K89" s="112">
        <v>3</v>
      </c>
      <c r="L89" s="112">
        <v>0</v>
      </c>
      <c r="M89" s="112" t="s">
        <v>2145</v>
      </c>
      <c r="N89" s="112">
        <v>155</v>
      </c>
      <c r="O89" t="s">
        <v>82</v>
      </c>
      <c r="P89" s="112" t="s">
        <v>2146</v>
      </c>
      <c r="Q89" s="112"/>
      <c r="R89" s="112"/>
      <c r="S89" s="112"/>
      <c r="T89" s="112"/>
      <c r="U89" s="112"/>
    </row>
    <row r="90" spans="1:21">
      <c r="A90" s="112" t="s">
        <v>2134</v>
      </c>
      <c r="B90" s="147">
        <v>3</v>
      </c>
      <c r="C90" s="133">
        <v>44415</v>
      </c>
      <c r="D90" s="141">
        <f t="shared" si="54"/>
        <v>44415</v>
      </c>
      <c r="E90" s="112" t="s">
        <v>19</v>
      </c>
      <c r="H90" s="112" t="s">
        <v>85</v>
      </c>
      <c r="I90" s="116" t="s">
        <v>9</v>
      </c>
      <c r="J90" s="112" t="str">
        <f t="shared" si="53"/>
        <v>W</v>
      </c>
      <c r="K90" s="112">
        <v>3</v>
      </c>
      <c r="L90" s="112">
        <v>1</v>
      </c>
      <c r="M90" s="112" t="s">
        <v>2140</v>
      </c>
      <c r="N90" s="112">
        <v>66</v>
      </c>
      <c r="O90" t="s">
        <v>82</v>
      </c>
      <c r="P90" s="112" t="s">
        <v>2141</v>
      </c>
      <c r="Q90" s="112"/>
      <c r="R90" s="112"/>
      <c r="S90" s="112"/>
      <c r="T90" s="112"/>
      <c r="U90" s="112"/>
    </row>
    <row r="91" spans="1:21">
      <c r="A91" s="112" t="s">
        <v>2134</v>
      </c>
      <c r="B91" s="147">
        <v>2</v>
      </c>
      <c r="C91" s="133">
        <v>44411</v>
      </c>
      <c r="D91" s="141">
        <f t="shared" si="54"/>
        <v>44411</v>
      </c>
      <c r="E91" s="108" t="s">
        <v>19</v>
      </c>
      <c r="H91" s="112" t="s">
        <v>118</v>
      </c>
      <c r="I91" s="116" t="s">
        <v>21</v>
      </c>
      <c r="J91" s="112" t="str">
        <f t="shared" si="53"/>
        <v>W</v>
      </c>
      <c r="K91" s="112">
        <v>2</v>
      </c>
      <c r="L91" s="112">
        <v>0</v>
      </c>
      <c r="M91" s="112" t="s">
        <v>2136</v>
      </c>
      <c r="N91" s="112">
        <v>118</v>
      </c>
      <c r="O91" t="s">
        <v>82</v>
      </c>
      <c r="P91" s="112" t="s">
        <v>1487</v>
      </c>
      <c r="Q91" s="112"/>
      <c r="R91" s="112" t="s">
        <v>1468</v>
      </c>
      <c r="S91" s="112"/>
      <c r="T91" s="112" t="s">
        <v>2137</v>
      </c>
      <c r="U91" s="112"/>
    </row>
    <row r="92" spans="1:21">
      <c r="A92" s="112" t="s">
        <v>2134</v>
      </c>
      <c r="B92" s="147">
        <v>1</v>
      </c>
      <c r="C92" s="133">
        <v>44408</v>
      </c>
      <c r="D92" s="141">
        <f t="shared" si="54"/>
        <v>44408</v>
      </c>
      <c r="E92" s="108" t="s">
        <v>19</v>
      </c>
      <c r="H92" s="112" t="s">
        <v>107</v>
      </c>
      <c r="I92" s="116" t="s">
        <v>9</v>
      </c>
      <c r="J92" s="112" t="str">
        <f t="shared" si="53"/>
        <v>W</v>
      </c>
      <c r="K92" s="112">
        <v>2</v>
      </c>
      <c r="L92" s="112">
        <v>1</v>
      </c>
      <c r="M92" s="112" t="s">
        <v>2135</v>
      </c>
      <c r="N92" s="112">
        <v>68</v>
      </c>
      <c r="O92" t="s">
        <v>82</v>
      </c>
      <c r="P92" s="112" t="s">
        <v>1503</v>
      </c>
      <c r="Q92" s="112"/>
      <c r="R92" s="112" t="s">
        <v>1468</v>
      </c>
      <c r="S92" s="112"/>
      <c r="T92" s="112" t="s">
        <v>2138</v>
      </c>
      <c r="U92" s="112"/>
    </row>
    <row r="93" spans="1:21">
      <c r="A93" s="127" t="s">
        <v>1919</v>
      </c>
      <c r="B93" s="110">
        <v>14</v>
      </c>
      <c r="C93" s="133">
        <v>44191</v>
      </c>
      <c r="D93" s="141">
        <f t="shared" si="54"/>
        <v>44191</v>
      </c>
      <c r="E93" s="108" t="s">
        <v>19</v>
      </c>
      <c r="H93" s="112" t="s">
        <v>24</v>
      </c>
      <c r="I93" s="116" t="s">
        <v>21</v>
      </c>
      <c r="J93" s="112" t="str">
        <f t="shared" si="53"/>
        <v>L</v>
      </c>
      <c r="K93" s="112">
        <v>0</v>
      </c>
      <c r="L93" s="112">
        <v>3</v>
      </c>
      <c r="M93" s="112" t="s">
        <v>25</v>
      </c>
      <c r="N93" s="112">
        <v>300</v>
      </c>
      <c r="O93" t="s">
        <v>82</v>
      </c>
      <c r="P93" s="112" t="s">
        <v>2096</v>
      </c>
      <c r="R93" s="108" t="s">
        <v>1468</v>
      </c>
      <c r="T93" s="112" t="s">
        <v>2142</v>
      </c>
    </row>
    <row r="94" spans="1:21" s="109" customFormat="1">
      <c r="A94" s="127" t="s">
        <v>1919</v>
      </c>
      <c r="B94" s="147">
        <v>13</v>
      </c>
      <c r="C94" s="133">
        <v>44138</v>
      </c>
      <c r="D94" s="141">
        <f t="shared" ref="D94:D109" si="55">C94</f>
        <v>44138</v>
      </c>
      <c r="E94" s="108" t="s">
        <v>19</v>
      </c>
      <c r="F94" s="116"/>
      <c r="G94" s="116"/>
      <c r="H94" s="112" t="s">
        <v>83</v>
      </c>
      <c r="I94" s="116" t="s">
        <v>9</v>
      </c>
      <c r="J94" s="112" t="str">
        <f t="shared" ref="J94:J157" si="56">IF(K94&gt;L94,"W",IF(K94&lt;L94,"L","D"))</f>
        <v>W</v>
      </c>
      <c r="K94" s="112">
        <v>5</v>
      </c>
      <c r="L94" s="112">
        <v>1</v>
      </c>
      <c r="M94" s="112" t="s">
        <v>2095</v>
      </c>
      <c r="N94" s="112">
        <v>89</v>
      </c>
      <c r="O94" t="s">
        <v>82</v>
      </c>
      <c r="P94" s="112" t="s">
        <v>2097</v>
      </c>
      <c r="Q94" s="108"/>
      <c r="R94" s="108" t="s">
        <v>1468</v>
      </c>
      <c r="S94" s="108"/>
      <c r="T94" s="112"/>
      <c r="U94" s="108"/>
    </row>
    <row r="95" spans="1:21" s="109" customFormat="1">
      <c r="A95" s="127" t="s">
        <v>1919</v>
      </c>
      <c r="B95" s="147">
        <v>12</v>
      </c>
      <c r="C95" s="133">
        <v>44135</v>
      </c>
      <c r="D95" s="141">
        <f t="shared" si="55"/>
        <v>44135</v>
      </c>
      <c r="E95" s="108" t="s">
        <v>13</v>
      </c>
      <c r="F95" s="116">
        <v>1</v>
      </c>
      <c r="G95" s="116"/>
      <c r="H95" s="112" t="s">
        <v>94</v>
      </c>
      <c r="I95" s="116" t="s">
        <v>9</v>
      </c>
      <c r="J95" s="112" t="str">
        <f t="shared" si="56"/>
        <v>L</v>
      </c>
      <c r="K95" s="112">
        <v>0</v>
      </c>
      <c r="L95" s="112">
        <v>5</v>
      </c>
      <c r="M95" s="112" t="s">
        <v>25</v>
      </c>
      <c r="N95" s="112"/>
      <c r="O95" t="s">
        <v>82</v>
      </c>
      <c r="P95" s="112" t="s">
        <v>1487</v>
      </c>
      <c r="Q95" s="108"/>
      <c r="R95" s="108" t="s">
        <v>1468</v>
      </c>
      <c r="S95" s="108"/>
      <c r="T95" s="112"/>
      <c r="U95" s="108"/>
    </row>
    <row r="96" spans="1:21" s="109" customFormat="1">
      <c r="A96" s="127" t="s">
        <v>1919</v>
      </c>
      <c r="B96" s="147">
        <v>11</v>
      </c>
      <c r="C96" s="133">
        <v>44128</v>
      </c>
      <c r="D96" s="141">
        <f t="shared" si="55"/>
        <v>44128</v>
      </c>
      <c r="E96" s="108" t="s">
        <v>19</v>
      </c>
      <c r="F96" s="116"/>
      <c r="G96" s="116"/>
      <c r="H96" s="112" t="s">
        <v>52</v>
      </c>
      <c r="I96" s="116" t="s">
        <v>21</v>
      </c>
      <c r="J96" s="112" t="str">
        <f t="shared" si="56"/>
        <v>W</v>
      </c>
      <c r="K96" s="112">
        <v>3</v>
      </c>
      <c r="L96" s="112">
        <v>0</v>
      </c>
      <c r="M96" s="112" t="s">
        <v>2158</v>
      </c>
      <c r="N96" s="112">
        <v>141</v>
      </c>
      <c r="O96" t="s">
        <v>82</v>
      </c>
      <c r="P96" s="112" t="s">
        <v>1506</v>
      </c>
      <c r="Q96" s="108"/>
      <c r="R96" s="108" t="s">
        <v>1468</v>
      </c>
      <c r="S96" s="108"/>
      <c r="T96" s="112"/>
      <c r="U96" s="108"/>
    </row>
    <row r="97" spans="1:21" s="109" customFormat="1">
      <c r="A97" s="127" t="s">
        <v>1919</v>
      </c>
      <c r="B97" s="147">
        <v>10</v>
      </c>
      <c r="C97" s="133">
        <v>44121</v>
      </c>
      <c r="D97" s="141">
        <f t="shared" si="55"/>
        <v>44121</v>
      </c>
      <c r="E97" s="108" t="s">
        <v>19</v>
      </c>
      <c r="F97" s="116"/>
      <c r="G97" s="116"/>
      <c r="H97" s="112" t="s">
        <v>28</v>
      </c>
      <c r="I97" s="116" t="s">
        <v>9</v>
      </c>
      <c r="J97" s="112" t="str">
        <f t="shared" si="56"/>
        <v>W</v>
      </c>
      <c r="K97" s="112">
        <v>3</v>
      </c>
      <c r="L97" s="112">
        <v>2</v>
      </c>
      <c r="M97" s="112" t="s">
        <v>1935</v>
      </c>
      <c r="N97" s="112">
        <v>83</v>
      </c>
      <c r="O97" t="s">
        <v>82</v>
      </c>
      <c r="P97" s="112" t="s">
        <v>1517</v>
      </c>
      <c r="Q97" s="108"/>
      <c r="R97" s="108" t="s">
        <v>1468</v>
      </c>
      <c r="S97" s="108"/>
      <c r="T97" s="112"/>
      <c r="U97" s="108"/>
    </row>
    <row r="98" spans="1:21">
      <c r="A98" s="127" t="s">
        <v>1919</v>
      </c>
      <c r="B98" s="147">
        <v>9</v>
      </c>
      <c r="C98" s="133">
        <v>44117</v>
      </c>
      <c r="D98" s="141">
        <f t="shared" si="55"/>
        <v>44117</v>
      </c>
      <c r="E98" s="108" t="s">
        <v>19</v>
      </c>
      <c r="H98" s="112" t="s">
        <v>49</v>
      </c>
      <c r="I98" s="116" t="s">
        <v>21</v>
      </c>
      <c r="J98" s="112" t="str">
        <f t="shared" si="56"/>
        <v>W</v>
      </c>
      <c r="K98" s="112">
        <v>3</v>
      </c>
      <c r="L98" s="112">
        <v>1</v>
      </c>
      <c r="M98" s="112" t="s">
        <v>1933</v>
      </c>
      <c r="N98" s="112">
        <v>106</v>
      </c>
      <c r="O98" t="s">
        <v>82</v>
      </c>
      <c r="P98" s="112" t="s">
        <v>1934</v>
      </c>
      <c r="R98" s="108" t="s">
        <v>1468</v>
      </c>
      <c r="T98" s="112"/>
    </row>
    <row r="99" spans="1:21">
      <c r="A99" s="127" t="s">
        <v>1919</v>
      </c>
      <c r="B99" s="147">
        <v>8</v>
      </c>
      <c r="C99" s="133">
        <v>44114</v>
      </c>
      <c r="D99" s="141">
        <f t="shared" si="55"/>
        <v>44114</v>
      </c>
      <c r="E99" s="108" t="s">
        <v>13</v>
      </c>
      <c r="F99" s="116" t="s">
        <v>143</v>
      </c>
      <c r="H99" s="12" t="s">
        <v>1930</v>
      </c>
      <c r="I99" s="116" t="s">
        <v>21</v>
      </c>
      <c r="J99" s="112" t="str">
        <f t="shared" si="56"/>
        <v>W</v>
      </c>
      <c r="K99" s="112">
        <v>1</v>
      </c>
      <c r="L99" s="112">
        <v>0</v>
      </c>
      <c r="M99" s="112" t="s">
        <v>1931</v>
      </c>
      <c r="N99" s="112">
        <v>112</v>
      </c>
      <c r="O99" t="s">
        <v>82</v>
      </c>
      <c r="P99" s="112" t="s">
        <v>1932</v>
      </c>
      <c r="R99" s="108" t="s">
        <v>1468</v>
      </c>
      <c r="T99" s="112"/>
    </row>
    <row r="100" spans="1:21">
      <c r="A100" s="127" t="s">
        <v>1919</v>
      </c>
      <c r="B100" s="147">
        <v>7</v>
      </c>
      <c r="C100" s="133">
        <v>44110</v>
      </c>
      <c r="D100" s="141">
        <f t="shared" si="55"/>
        <v>44110</v>
      </c>
      <c r="E100" s="108" t="s">
        <v>19</v>
      </c>
      <c r="H100" s="112" t="s">
        <v>118</v>
      </c>
      <c r="I100" s="116" t="s">
        <v>9</v>
      </c>
      <c r="J100" s="112" t="str">
        <f t="shared" si="56"/>
        <v>D</v>
      </c>
      <c r="K100" s="112">
        <v>2</v>
      </c>
      <c r="L100" s="112">
        <v>2</v>
      </c>
      <c r="M100" s="112" t="s">
        <v>1929</v>
      </c>
      <c r="N100" s="112">
        <v>168</v>
      </c>
      <c r="O100" t="s">
        <v>82</v>
      </c>
      <c r="P100" s="112" t="s">
        <v>1493</v>
      </c>
      <c r="R100" s="108" t="s">
        <v>1468</v>
      </c>
      <c r="T100" s="112"/>
    </row>
    <row r="101" spans="1:21">
      <c r="A101" s="127" t="s">
        <v>1919</v>
      </c>
      <c r="B101" s="147">
        <v>6</v>
      </c>
      <c r="C101" s="133">
        <v>44107</v>
      </c>
      <c r="D101" s="141">
        <f t="shared" si="55"/>
        <v>44107</v>
      </c>
      <c r="E101" s="108" t="s">
        <v>19</v>
      </c>
      <c r="H101" s="112" t="s">
        <v>26</v>
      </c>
      <c r="I101" s="116" t="s">
        <v>21</v>
      </c>
      <c r="J101" s="112" t="str">
        <f t="shared" si="56"/>
        <v>W</v>
      </c>
      <c r="K101" s="112">
        <v>6</v>
      </c>
      <c r="L101" s="112">
        <v>0</v>
      </c>
      <c r="M101" s="112" t="s">
        <v>1927</v>
      </c>
      <c r="N101" s="112">
        <v>68</v>
      </c>
      <c r="O101" t="s">
        <v>82</v>
      </c>
      <c r="P101" s="112" t="s">
        <v>1928</v>
      </c>
      <c r="R101" s="108" t="s">
        <v>1468</v>
      </c>
      <c r="T101" s="112"/>
    </row>
    <row r="102" spans="1:21">
      <c r="A102" s="127" t="s">
        <v>1919</v>
      </c>
      <c r="B102" s="147">
        <v>5</v>
      </c>
      <c r="C102" s="133">
        <v>44103</v>
      </c>
      <c r="D102" s="141">
        <f t="shared" si="55"/>
        <v>44103</v>
      </c>
      <c r="E102" s="108" t="s">
        <v>19</v>
      </c>
      <c r="H102" s="112" t="s">
        <v>39</v>
      </c>
      <c r="I102" s="116" t="s">
        <v>9</v>
      </c>
      <c r="J102" s="112" t="str">
        <f t="shared" si="56"/>
        <v>D</v>
      </c>
      <c r="K102" s="112">
        <v>1</v>
      </c>
      <c r="L102" s="112">
        <v>1</v>
      </c>
      <c r="M102" s="112" t="s">
        <v>1546</v>
      </c>
      <c r="O102" t="s">
        <v>82</v>
      </c>
      <c r="P102" s="112" t="s">
        <v>2182</v>
      </c>
      <c r="R102" s="108" t="s">
        <v>1468</v>
      </c>
      <c r="T102" s="112"/>
    </row>
    <row r="103" spans="1:21" s="108" customFormat="1">
      <c r="A103" s="127" t="s">
        <v>1919</v>
      </c>
      <c r="B103" s="148">
        <v>4</v>
      </c>
      <c r="C103" s="134">
        <v>44100</v>
      </c>
      <c r="D103" s="141">
        <f t="shared" si="55"/>
        <v>44100</v>
      </c>
      <c r="E103" s="108" t="s">
        <v>19</v>
      </c>
      <c r="F103" s="113"/>
      <c r="G103" s="113"/>
      <c r="H103" s="108" t="s">
        <v>85</v>
      </c>
      <c r="I103" s="113" t="s">
        <v>9</v>
      </c>
      <c r="J103" s="112" t="str">
        <f t="shared" si="56"/>
        <v>W</v>
      </c>
      <c r="K103" s="108">
        <v>1</v>
      </c>
      <c r="L103" s="108">
        <v>0</v>
      </c>
      <c r="M103" s="108" t="s">
        <v>1924</v>
      </c>
      <c r="O103" t="s">
        <v>82</v>
      </c>
      <c r="P103" s="108" t="s">
        <v>1925</v>
      </c>
      <c r="R103" s="108" t="s">
        <v>1468</v>
      </c>
    </row>
    <row r="104" spans="1:21" s="108" customFormat="1">
      <c r="A104" s="127" t="s">
        <v>1919</v>
      </c>
      <c r="B104" s="148">
        <v>3</v>
      </c>
      <c r="C104" s="134">
        <v>44096</v>
      </c>
      <c r="D104" s="141">
        <f t="shared" si="55"/>
        <v>44096</v>
      </c>
      <c r="E104" s="108" t="s">
        <v>19</v>
      </c>
      <c r="F104" s="113"/>
      <c r="G104" s="113"/>
      <c r="H104" s="108" t="s">
        <v>57</v>
      </c>
      <c r="I104" s="113" t="s">
        <v>21</v>
      </c>
      <c r="J104" s="112" t="str">
        <f t="shared" si="56"/>
        <v>W</v>
      </c>
      <c r="K104" s="108">
        <v>3</v>
      </c>
      <c r="L104" s="108">
        <v>1</v>
      </c>
      <c r="M104" s="108" t="s">
        <v>1923</v>
      </c>
      <c r="N104" s="108">
        <v>91</v>
      </c>
      <c r="O104" t="s">
        <v>82</v>
      </c>
      <c r="P104" s="108" t="s">
        <v>1926</v>
      </c>
      <c r="R104" s="108" t="s">
        <v>1468</v>
      </c>
    </row>
    <row r="105" spans="1:21" s="108" customFormat="1">
      <c r="A105" s="127" t="s">
        <v>1919</v>
      </c>
      <c r="B105" s="148">
        <v>2</v>
      </c>
      <c r="C105" s="134">
        <v>44093</v>
      </c>
      <c r="D105" s="141">
        <f t="shared" si="55"/>
        <v>44093</v>
      </c>
      <c r="E105" s="108" t="s">
        <v>13</v>
      </c>
      <c r="F105" s="113" t="s">
        <v>61</v>
      </c>
      <c r="G105" s="113"/>
      <c r="H105" s="108" t="s">
        <v>364</v>
      </c>
      <c r="I105" s="113" t="s">
        <v>21</v>
      </c>
      <c r="J105" s="112" t="str">
        <f t="shared" si="56"/>
        <v>W</v>
      </c>
      <c r="K105" s="108">
        <v>4</v>
      </c>
      <c r="L105" s="108">
        <v>1</v>
      </c>
      <c r="M105" s="108" t="s">
        <v>1921</v>
      </c>
      <c r="N105" s="108">
        <v>76</v>
      </c>
      <c r="O105" t="s">
        <v>82</v>
      </c>
      <c r="P105" s="108" t="s">
        <v>1922</v>
      </c>
      <c r="R105" s="108" t="s">
        <v>1468</v>
      </c>
    </row>
    <row r="106" spans="1:21" s="108" customFormat="1">
      <c r="A106" s="127" t="s">
        <v>1919</v>
      </c>
      <c r="B106" s="148">
        <v>1</v>
      </c>
      <c r="C106" s="134">
        <v>44086</v>
      </c>
      <c r="D106" s="141">
        <f t="shared" si="55"/>
        <v>44086</v>
      </c>
      <c r="E106" s="108" t="s">
        <v>19</v>
      </c>
      <c r="F106" s="113"/>
      <c r="G106" s="113"/>
      <c r="H106" s="108" t="s">
        <v>41</v>
      </c>
      <c r="I106" s="113" t="s">
        <v>9</v>
      </c>
      <c r="J106" s="112" t="str">
        <f t="shared" si="56"/>
        <v>W</v>
      </c>
      <c r="K106" s="108">
        <v>2</v>
      </c>
      <c r="L106" s="108">
        <v>1</v>
      </c>
      <c r="M106" s="108" t="s">
        <v>1920</v>
      </c>
      <c r="N106" s="108">
        <v>79</v>
      </c>
      <c r="O106" t="s">
        <v>82</v>
      </c>
      <c r="P106" s="108" t="s">
        <v>1526</v>
      </c>
      <c r="R106" s="108" t="s">
        <v>1468</v>
      </c>
      <c r="T106" s="108" t="s">
        <v>2144</v>
      </c>
    </row>
    <row r="107" spans="1:21" s="108" customFormat="1">
      <c r="A107" s="108" t="s">
        <v>1521</v>
      </c>
      <c r="B107" s="147">
        <v>29</v>
      </c>
      <c r="C107" s="133">
        <v>43897</v>
      </c>
      <c r="D107" s="141">
        <f t="shared" si="55"/>
        <v>43897</v>
      </c>
      <c r="E107" s="103" t="s">
        <v>19</v>
      </c>
      <c r="F107" s="111"/>
      <c r="G107" s="111"/>
      <c r="H107" s="103" t="s">
        <v>63</v>
      </c>
      <c r="I107" s="111" t="s">
        <v>21</v>
      </c>
      <c r="J107" s="112" t="str">
        <f t="shared" si="56"/>
        <v>W</v>
      </c>
      <c r="K107" s="103">
        <v>6</v>
      </c>
      <c r="L107" s="103">
        <v>0</v>
      </c>
      <c r="M107" s="103" t="s">
        <v>1562</v>
      </c>
      <c r="N107" s="112">
        <v>71</v>
      </c>
      <c r="O107" t="s">
        <v>82</v>
      </c>
      <c r="P107" s="103" t="s">
        <v>1561</v>
      </c>
      <c r="R107" s="108" t="s">
        <v>1468</v>
      </c>
      <c r="T107" s="112" t="s">
        <v>2143</v>
      </c>
    </row>
    <row r="108" spans="1:21" s="108" customFormat="1">
      <c r="A108" s="108" t="s">
        <v>1521</v>
      </c>
      <c r="B108" s="147">
        <v>28</v>
      </c>
      <c r="C108" s="133">
        <v>43869</v>
      </c>
      <c r="D108" s="141">
        <f t="shared" si="55"/>
        <v>43869</v>
      </c>
      <c r="E108" s="103" t="s">
        <v>19</v>
      </c>
      <c r="F108" s="111"/>
      <c r="G108" s="111"/>
      <c r="H108" s="103" t="s">
        <v>118</v>
      </c>
      <c r="I108" s="111" t="s">
        <v>9</v>
      </c>
      <c r="J108" s="112" t="str">
        <f t="shared" si="56"/>
        <v>L</v>
      </c>
      <c r="K108" s="103">
        <v>0</v>
      </c>
      <c r="L108" s="103">
        <v>1</v>
      </c>
      <c r="M108" s="103" t="s">
        <v>25</v>
      </c>
      <c r="N108" s="112">
        <v>110</v>
      </c>
      <c r="O108" s="108" t="s">
        <v>1559</v>
      </c>
      <c r="P108" s="103" t="s">
        <v>1551</v>
      </c>
      <c r="R108" s="108" t="s">
        <v>1468</v>
      </c>
      <c r="T108" s="112" t="s">
        <v>2139</v>
      </c>
    </row>
    <row r="109" spans="1:21" s="108" customFormat="1">
      <c r="A109" s="108" t="s">
        <v>1521</v>
      </c>
      <c r="B109" s="147">
        <v>27</v>
      </c>
      <c r="C109" s="133">
        <v>43857</v>
      </c>
      <c r="D109" s="141">
        <f t="shared" si="55"/>
        <v>43857</v>
      </c>
      <c r="E109" s="103" t="s">
        <v>19</v>
      </c>
      <c r="F109" s="111"/>
      <c r="G109" s="111"/>
      <c r="H109" s="103" t="s">
        <v>47</v>
      </c>
      <c r="I109" s="111" t="s">
        <v>9</v>
      </c>
      <c r="J109" s="112" t="str">
        <f t="shared" si="56"/>
        <v>L</v>
      </c>
      <c r="K109" s="103">
        <v>1</v>
      </c>
      <c r="L109" s="103">
        <v>3</v>
      </c>
      <c r="M109" s="103" t="s">
        <v>1484</v>
      </c>
      <c r="N109" s="112">
        <v>74</v>
      </c>
      <c r="O109" s="108" t="s">
        <v>1559</v>
      </c>
      <c r="P109" s="103" t="s">
        <v>1560</v>
      </c>
      <c r="R109" s="108" t="s">
        <v>1468</v>
      </c>
      <c r="T109" s="112"/>
    </row>
    <row r="110" spans="1:21" s="108" customFormat="1">
      <c r="A110" s="108" t="s">
        <v>1521</v>
      </c>
      <c r="B110" s="147">
        <v>26</v>
      </c>
      <c r="C110" s="133">
        <v>43855</v>
      </c>
      <c r="D110" s="141">
        <v>43855</v>
      </c>
      <c r="E110" s="103" t="s">
        <v>19</v>
      </c>
      <c r="F110" s="111"/>
      <c r="G110" s="111"/>
      <c r="H110" s="103" t="s">
        <v>30</v>
      </c>
      <c r="I110" s="111" t="s">
        <v>9</v>
      </c>
      <c r="J110" s="112" t="str">
        <f t="shared" si="56"/>
        <v>L</v>
      </c>
      <c r="K110" s="103">
        <v>0</v>
      </c>
      <c r="L110" s="103">
        <v>1</v>
      </c>
      <c r="M110" s="103" t="s">
        <v>25</v>
      </c>
      <c r="N110" s="112">
        <v>80</v>
      </c>
      <c r="O110" s="108" t="s">
        <v>1559</v>
      </c>
      <c r="P110" s="103" t="s">
        <v>1543</v>
      </c>
      <c r="R110" s="108" t="s">
        <v>1468</v>
      </c>
      <c r="T110" s="112"/>
    </row>
    <row r="111" spans="1:21" s="108" customFormat="1">
      <c r="A111" s="108" t="s">
        <v>1521</v>
      </c>
      <c r="B111" s="147">
        <v>25</v>
      </c>
      <c r="C111" s="133">
        <v>43841</v>
      </c>
      <c r="D111" s="141">
        <f t="shared" ref="D111:D142" si="57">C111</f>
        <v>43841</v>
      </c>
      <c r="E111" s="103" t="s">
        <v>19</v>
      </c>
      <c r="F111" s="111"/>
      <c r="G111" s="111"/>
      <c r="H111" s="103" t="s">
        <v>28</v>
      </c>
      <c r="I111" s="111" t="s">
        <v>21</v>
      </c>
      <c r="J111" s="112" t="str">
        <f t="shared" si="56"/>
        <v>W</v>
      </c>
      <c r="K111" s="103">
        <v>4</v>
      </c>
      <c r="L111" s="103">
        <v>0</v>
      </c>
      <c r="M111" s="103" t="s">
        <v>1558</v>
      </c>
      <c r="N111" s="112">
        <v>72</v>
      </c>
      <c r="O111" s="108" t="s">
        <v>1522</v>
      </c>
      <c r="P111" s="103" t="s">
        <v>1492</v>
      </c>
      <c r="R111" s="108" t="s">
        <v>1468</v>
      </c>
      <c r="T111" s="112"/>
    </row>
    <row r="112" spans="1:21" s="108" customFormat="1">
      <c r="A112" s="108" t="s">
        <v>1521</v>
      </c>
      <c r="B112" s="147">
        <v>24</v>
      </c>
      <c r="C112" s="133">
        <v>43837</v>
      </c>
      <c r="D112" s="141">
        <f t="shared" si="57"/>
        <v>43837</v>
      </c>
      <c r="E112" s="103" t="s">
        <v>19</v>
      </c>
      <c r="F112" s="111"/>
      <c r="G112" s="111"/>
      <c r="H112" s="103" t="s">
        <v>30</v>
      </c>
      <c r="I112" s="111" t="s">
        <v>21</v>
      </c>
      <c r="J112" s="112" t="str">
        <f t="shared" si="56"/>
        <v>L</v>
      </c>
      <c r="K112" s="103">
        <v>1</v>
      </c>
      <c r="L112" s="103">
        <v>2</v>
      </c>
      <c r="M112" s="103" t="s">
        <v>1556</v>
      </c>
      <c r="N112" s="112">
        <v>58</v>
      </c>
      <c r="O112" s="108" t="s">
        <v>1522</v>
      </c>
      <c r="P112" s="103" t="s">
        <v>1494</v>
      </c>
      <c r="R112" s="108" t="s">
        <v>1468</v>
      </c>
      <c r="T112" s="112"/>
    </row>
    <row r="113" spans="1:20" s="108" customFormat="1">
      <c r="A113" s="108" t="s">
        <v>1521</v>
      </c>
      <c r="B113" s="147">
        <v>23</v>
      </c>
      <c r="C113" s="133">
        <v>43834</v>
      </c>
      <c r="D113" s="141">
        <f t="shared" si="57"/>
        <v>43834</v>
      </c>
      <c r="E113" s="103" t="s">
        <v>19</v>
      </c>
      <c r="F113" s="111"/>
      <c r="G113" s="111"/>
      <c r="H113" s="103" t="s">
        <v>85</v>
      </c>
      <c r="I113" s="111" t="s">
        <v>9</v>
      </c>
      <c r="J113" s="112" t="str">
        <f t="shared" si="56"/>
        <v>L</v>
      </c>
      <c r="K113" s="103">
        <v>1</v>
      </c>
      <c r="L113" s="103">
        <v>4</v>
      </c>
      <c r="M113" s="103" t="s">
        <v>1479</v>
      </c>
      <c r="N113" s="112">
        <v>50</v>
      </c>
      <c r="O113" s="108" t="s">
        <v>1522</v>
      </c>
      <c r="P113" s="103" t="s">
        <v>1526</v>
      </c>
      <c r="R113" s="108" t="s">
        <v>1468</v>
      </c>
      <c r="T113" s="112"/>
    </row>
    <row r="114" spans="1:20" s="108" customFormat="1">
      <c r="A114" s="108" t="s">
        <v>1521</v>
      </c>
      <c r="B114" s="147">
        <v>22</v>
      </c>
      <c r="C114" s="133">
        <v>43820</v>
      </c>
      <c r="D114" s="141">
        <f t="shared" si="57"/>
        <v>43820</v>
      </c>
      <c r="E114" s="103" t="s">
        <v>19</v>
      </c>
      <c r="F114" s="111"/>
      <c r="G114" s="111"/>
      <c r="H114" s="103" t="s">
        <v>83</v>
      </c>
      <c r="I114" s="111" t="s">
        <v>21</v>
      </c>
      <c r="J114" s="112" t="str">
        <f t="shared" si="56"/>
        <v>L</v>
      </c>
      <c r="K114" s="103">
        <v>0</v>
      </c>
      <c r="L114" s="103">
        <v>1</v>
      </c>
      <c r="M114" s="103" t="s">
        <v>25</v>
      </c>
      <c r="N114" s="112">
        <v>92</v>
      </c>
      <c r="O114" s="108" t="s">
        <v>1522</v>
      </c>
      <c r="P114" s="103" t="s">
        <v>1552</v>
      </c>
      <c r="R114" s="108" t="s">
        <v>1468</v>
      </c>
      <c r="T114" s="112"/>
    </row>
    <row r="115" spans="1:20" s="108" customFormat="1">
      <c r="A115" s="108" t="s">
        <v>1521</v>
      </c>
      <c r="B115" s="147">
        <v>21</v>
      </c>
      <c r="C115" s="133">
        <v>43813</v>
      </c>
      <c r="D115" s="141">
        <f t="shared" si="57"/>
        <v>43813</v>
      </c>
      <c r="E115" s="103" t="s">
        <v>19</v>
      </c>
      <c r="F115" s="111"/>
      <c r="G115" s="111"/>
      <c r="H115" s="103" t="s">
        <v>1539</v>
      </c>
      <c r="I115" s="111" t="s">
        <v>9</v>
      </c>
      <c r="J115" s="112" t="str">
        <f t="shared" si="56"/>
        <v>L</v>
      </c>
      <c r="K115" s="103">
        <v>1</v>
      </c>
      <c r="L115" s="103">
        <v>4</v>
      </c>
      <c r="M115" s="103" t="s">
        <v>1557</v>
      </c>
      <c r="N115" s="112">
        <v>32</v>
      </c>
      <c r="O115" s="108" t="s">
        <v>1522</v>
      </c>
      <c r="P115" s="103" t="s">
        <v>1551</v>
      </c>
      <c r="R115" s="108" t="s">
        <v>1468</v>
      </c>
      <c r="T115" s="112"/>
    </row>
    <row r="116" spans="1:20" s="108" customFormat="1">
      <c r="A116" s="108" t="s">
        <v>1521</v>
      </c>
      <c r="B116" s="147">
        <v>20</v>
      </c>
      <c r="C116" s="133">
        <v>43806</v>
      </c>
      <c r="D116" s="141">
        <f t="shared" si="57"/>
        <v>43806</v>
      </c>
      <c r="E116" s="103" t="s">
        <v>19</v>
      </c>
      <c r="F116" s="111"/>
      <c r="G116" s="111"/>
      <c r="H116" s="103" t="s">
        <v>26</v>
      </c>
      <c r="I116" s="111" t="s">
        <v>21</v>
      </c>
      <c r="J116" s="112" t="str">
        <f t="shared" si="56"/>
        <v>D</v>
      </c>
      <c r="K116" s="103">
        <v>0</v>
      </c>
      <c r="L116" s="103">
        <v>0</v>
      </c>
      <c r="M116" s="103" t="s">
        <v>25</v>
      </c>
      <c r="N116" s="112">
        <v>65</v>
      </c>
      <c r="O116" s="108" t="s">
        <v>1522</v>
      </c>
      <c r="P116" s="103" t="s">
        <v>1491</v>
      </c>
      <c r="R116" s="108" t="s">
        <v>1468</v>
      </c>
      <c r="T116" s="112"/>
    </row>
    <row r="117" spans="1:20" s="108" customFormat="1">
      <c r="A117" s="108" t="s">
        <v>1521</v>
      </c>
      <c r="B117" s="147">
        <v>19</v>
      </c>
      <c r="C117" s="133">
        <v>43799</v>
      </c>
      <c r="D117" s="141">
        <f t="shared" si="57"/>
        <v>43799</v>
      </c>
      <c r="E117" s="103" t="s">
        <v>19</v>
      </c>
      <c r="F117" s="111"/>
      <c r="G117" s="111"/>
      <c r="H117" s="103" t="s">
        <v>49</v>
      </c>
      <c r="I117" s="111" t="s">
        <v>21</v>
      </c>
      <c r="J117" s="112" t="str">
        <f t="shared" si="56"/>
        <v>W</v>
      </c>
      <c r="K117" s="103">
        <v>2</v>
      </c>
      <c r="L117" s="103">
        <v>1</v>
      </c>
      <c r="M117" s="103" t="s">
        <v>1548</v>
      </c>
      <c r="N117" s="112">
        <v>72</v>
      </c>
      <c r="O117" s="108" t="s">
        <v>1522</v>
      </c>
      <c r="P117" s="103" t="s">
        <v>1499</v>
      </c>
      <c r="R117" s="108" t="s">
        <v>1468</v>
      </c>
      <c r="T117" s="112"/>
    </row>
    <row r="118" spans="1:20" s="108" customFormat="1">
      <c r="A118" s="108" t="s">
        <v>1521</v>
      </c>
      <c r="B118" s="147">
        <v>18</v>
      </c>
      <c r="C118" s="133">
        <v>43792</v>
      </c>
      <c r="D118" s="141">
        <f t="shared" si="57"/>
        <v>43792</v>
      </c>
      <c r="E118" s="103" t="s">
        <v>19</v>
      </c>
      <c r="F118" s="111"/>
      <c r="G118" s="111"/>
      <c r="H118" s="103" t="s">
        <v>133</v>
      </c>
      <c r="I118" s="111" t="s">
        <v>9</v>
      </c>
      <c r="J118" s="112" t="str">
        <f t="shared" si="56"/>
        <v>D</v>
      </c>
      <c r="K118" s="103">
        <v>1</v>
      </c>
      <c r="L118" s="103">
        <v>1</v>
      </c>
      <c r="M118" s="103" t="s">
        <v>1549</v>
      </c>
      <c r="N118" s="112">
        <v>74</v>
      </c>
      <c r="O118" s="108" t="s">
        <v>1522</v>
      </c>
      <c r="P118" s="103" t="s">
        <v>1505</v>
      </c>
      <c r="R118" s="108" t="s">
        <v>1468</v>
      </c>
      <c r="T118" s="112"/>
    </row>
    <row r="119" spans="1:20" s="108" customFormat="1">
      <c r="A119" s="108" t="s">
        <v>1521</v>
      </c>
      <c r="B119" s="147">
        <v>17</v>
      </c>
      <c r="C119" s="133">
        <v>43785</v>
      </c>
      <c r="D119" s="141">
        <f t="shared" si="57"/>
        <v>43785</v>
      </c>
      <c r="E119" s="103" t="s">
        <v>19</v>
      </c>
      <c r="F119" s="111"/>
      <c r="G119" s="111"/>
      <c r="H119" s="103" t="s">
        <v>118</v>
      </c>
      <c r="I119" s="111" t="s">
        <v>21</v>
      </c>
      <c r="J119" s="112" t="str">
        <f t="shared" si="56"/>
        <v>L</v>
      </c>
      <c r="K119" s="103">
        <v>0</v>
      </c>
      <c r="L119" s="103">
        <v>3</v>
      </c>
      <c r="M119" s="103" t="s">
        <v>25</v>
      </c>
      <c r="N119" s="112">
        <v>75</v>
      </c>
      <c r="O119" s="108" t="s">
        <v>1522</v>
      </c>
      <c r="P119" s="103" t="s">
        <v>1513</v>
      </c>
      <c r="R119" s="108" t="s">
        <v>1468</v>
      </c>
      <c r="T119" s="112"/>
    </row>
    <row r="120" spans="1:20" s="108" customFormat="1">
      <c r="A120" s="108" t="s">
        <v>1521</v>
      </c>
      <c r="B120" s="147">
        <v>16</v>
      </c>
      <c r="C120" s="133">
        <v>43781</v>
      </c>
      <c r="D120" s="141">
        <f t="shared" si="57"/>
        <v>43781</v>
      </c>
      <c r="E120" s="103" t="s">
        <v>16</v>
      </c>
      <c r="F120" s="111"/>
      <c r="G120" s="111"/>
      <c r="H120" s="103" t="s">
        <v>35</v>
      </c>
      <c r="I120" s="111" t="s">
        <v>21</v>
      </c>
      <c r="J120" s="112" t="str">
        <f t="shared" si="56"/>
        <v>D</v>
      </c>
      <c r="K120" s="103">
        <v>1</v>
      </c>
      <c r="L120" s="103">
        <v>1</v>
      </c>
      <c r="M120" s="103" t="s">
        <v>1546</v>
      </c>
      <c r="N120" s="112"/>
      <c r="O120" s="108" t="s">
        <v>1522</v>
      </c>
      <c r="P120" s="103" t="s">
        <v>1544</v>
      </c>
      <c r="R120" s="108" t="s">
        <v>1468</v>
      </c>
      <c r="T120" s="112" t="s">
        <v>1547</v>
      </c>
    </row>
    <row r="121" spans="1:20" s="108" customFormat="1">
      <c r="A121" s="108" t="s">
        <v>1521</v>
      </c>
      <c r="B121" s="147">
        <v>15</v>
      </c>
      <c r="C121" s="133">
        <v>43778</v>
      </c>
      <c r="D121" s="141">
        <f t="shared" si="57"/>
        <v>43778</v>
      </c>
      <c r="E121" s="103" t="s">
        <v>19</v>
      </c>
      <c r="F121" s="111"/>
      <c r="G121" s="111"/>
      <c r="H121" s="103" t="s">
        <v>63</v>
      </c>
      <c r="I121" s="111" t="s">
        <v>9</v>
      </c>
      <c r="J121" s="112" t="str">
        <f t="shared" si="56"/>
        <v>W</v>
      </c>
      <c r="K121" s="103">
        <v>3</v>
      </c>
      <c r="L121" s="103">
        <v>1</v>
      </c>
      <c r="M121" s="103" t="s">
        <v>1545</v>
      </c>
      <c r="N121" s="112">
        <v>73</v>
      </c>
      <c r="O121" s="108" t="s">
        <v>1522</v>
      </c>
      <c r="P121" s="103" t="s">
        <v>1487</v>
      </c>
      <c r="R121" s="108" t="s">
        <v>1468</v>
      </c>
      <c r="T121" s="112"/>
    </row>
    <row r="122" spans="1:20" s="108" customFormat="1">
      <c r="A122" s="108" t="s">
        <v>1521</v>
      </c>
      <c r="B122" s="147">
        <v>14</v>
      </c>
      <c r="C122" s="133">
        <v>43767</v>
      </c>
      <c r="D122" s="141">
        <f t="shared" si="57"/>
        <v>43767</v>
      </c>
      <c r="E122" s="103" t="s">
        <v>15</v>
      </c>
      <c r="F122" s="111">
        <v>1</v>
      </c>
      <c r="G122" s="111"/>
      <c r="H122" s="103" t="s">
        <v>123</v>
      </c>
      <c r="I122" s="111" t="s">
        <v>9</v>
      </c>
      <c r="J122" s="112" t="str">
        <f t="shared" si="56"/>
        <v>L</v>
      </c>
      <c r="K122" s="103">
        <v>0</v>
      </c>
      <c r="L122" s="103">
        <v>1</v>
      </c>
      <c r="M122" s="103" t="s">
        <v>25</v>
      </c>
      <c r="N122" s="112">
        <v>52</v>
      </c>
      <c r="O122" s="108" t="s">
        <v>1522</v>
      </c>
      <c r="P122" s="103" t="s">
        <v>1541</v>
      </c>
      <c r="R122" s="108" t="s">
        <v>1468</v>
      </c>
      <c r="T122" s="112" t="s">
        <v>2133</v>
      </c>
    </row>
    <row r="123" spans="1:20" s="108" customFormat="1">
      <c r="A123" s="108" t="s">
        <v>1521</v>
      </c>
      <c r="B123" s="147">
        <v>13</v>
      </c>
      <c r="C123" s="133">
        <v>43764</v>
      </c>
      <c r="D123" s="141">
        <f t="shared" si="57"/>
        <v>43764</v>
      </c>
      <c r="E123" s="103" t="s">
        <v>19</v>
      </c>
      <c r="F123" s="111"/>
      <c r="G123" s="111"/>
      <c r="H123" s="103" t="s">
        <v>28</v>
      </c>
      <c r="I123" s="111" t="s">
        <v>9</v>
      </c>
      <c r="J123" s="112" t="str">
        <f t="shared" si="56"/>
        <v>D</v>
      </c>
      <c r="K123" s="103">
        <v>1</v>
      </c>
      <c r="L123" s="103">
        <v>1</v>
      </c>
      <c r="M123" s="103" t="s">
        <v>1542</v>
      </c>
      <c r="N123" s="112">
        <v>60</v>
      </c>
      <c r="O123" s="108" t="s">
        <v>1522</v>
      </c>
      <c r="P123" s="103" t="s">
        <v>1517</v>
      </c>
      <c r="R123" s="108" t="s">
        <v>1468</v>
      </c>
      <c r="T123" s="112"/>
    </row>
    <row r="124" spans="1:20" s="108" customFormat="1">
      <c r="A124" s="108" t="s">
        <v>1521</v>
      </c>
      <c r="B124" s="147">
        <v>12</v>
      </c>
      <c r="C124" s="133">
        <v>43757</v>
      </c>
      <c r="D124" s="141">
        <f t="shared" si="57"/>
        <v>43757</v>
      </c>
      <c r="E124" s="103" t="s">
        <v>19</v>
      </c>
      <c r="F124" s="111"/>
      <c r="G124" s="111"/>
      <c r="H124" s="103" t="s">
        <v>47</v>
      </c>
      <c r="I124" s="111" t="s">
        <v>21</v>
      </c>
      <c r="J124" s="112" t="str">
        <f t="shared" si="56"/>
        <v>L</v>
      </c>
      <c r="K124" s="103">
        <v>1</v>
      </c>
      <c r="L124" s="103">
        <v>2</v>
      </c>
      <c r="M124" s="103" t="s">
        <v>1475</v>
      </c>
      <c r="N124" s="112">
        <v>82</v>
      </c>
      <c r="O124" s="108" t="s">
        <v>1522</v>
      </c>
      <c r="P124" s="103" t="s">
        <v>1543</v>
      </c>
      <c r="R124" s="108" t="s">
        <v>1468</v>
      </c>
      <c r="T124" s="112"/>
    </row>
    <row r="125" spans="1:20" s="108" customFormat="1">
      <c r="A125" s="108" t="s">
        <v>1521</v>
      </c>
      <c r="B125" s="147">
        <v>11</v>
      </c>
      <c r="C125" s="133">
        <v>43750</v>
      </c>
      <c r="D125" s="141">
        <f t="shared" si="57"/>
        <v>43750</v>
      </c>
      <c r="E125" s="103" t="s">
        <v>19</v>
      </c>
      <c r="F125" s="111"/>
      <c r="G125" s="111"/>
      <c r="H125" s="103" t="s">
        <v>1539</v>
      </c>
      <c r="I125" s="111" t="s">
        <v>21</v>
      </c>
      <c r="J125" s="112" t="str">
        <f t="shared" si="56"/>
        <v>W</v>
      </c>
      <c r="K125" s="103">
        <v>3</v>
      </c>
      <c r="L125" s="103">
        <v>2</v>
      </c>
      <c r="M125" s="103" t="s">
        <v>1540</v>
      </c>
      <c r="N125" s="112">
        <v>72</v>
      </c>
      <c r="O125" s="108" t="s">
        <v>1522</v>
      </c>
      <c r="P125" s="103" t="s">
        <v>1508</v>
      </c>
      <c r="R125" s="108" t="s">
        <v>1468</v>
      </c>
      <c r="T125" s="112"/>
    </row>
    <row r="126" spans="1:20" s="108" customFormat="1">
      <c r="A126" s="108" t="s">
        <v>1521</v>
      </c>
      <c r="B126" s="147">
        <v>10</v>
      </c>
      <c r="C126" s="133">
        <v>43746</v>
      </c>
      <c r="D126" s="141">
        <f t="shared" si="57"/>
        <v>43746</v>
      </c>
      <c r="E126" s="103" t="s">
        <v>16</v>
      </c>
      <c r="F126" s="111">
        <v>1</v>
      </c>
      <c r="G126" s="111"/>
      <c r="H126" s="103" t="s">
        <v>112</v>
      </c>
      <c r="I126" s="111" t="s">
        <v>21</v>
      </c>
      <c r="J126" s="112" t="str">
        <f t="shared" si="56"/>
        <v>D</v>
      </c>
      <c r="K126" s="103">
        <v>0</v>
      </c>
      <c r="L126" s="103">
        <v>0</v>
      </c>
      <c r="M126" s="103" t="s">
        <v>25</v>
      </c>
      <c r="N126" s="112">
        <v>68</v>
      </c>
      <c r="O126" s="108" t="s">
        <v>1522</v>
      </c>
      <c r="P126" s="103" t="s">
        <v>1541</v>
      </c>
      <c r="R126" s="108" t="s">
        <v>1468</v>
      </c>
      <c r="T126" s="112"/>
    </row>
    <row r="127" spans="1:20" s="108" customFormat="1">
      <c r="A127" s="108" t="s">
        <v>1521</v>
      </c>
      <c r="B127" s="147">
        <v>9</v>
      </c>
      <c r="C127" s="133">
        <v>43743</v>
      </c>
      <c r="D127" s="141">
        <f t="shared" si="57"/>
        <v>43743</v>
      </c>
      <c r="E127" s="103" t="s">
        <v>19</v>
      </c>
      <c r="F127" s="111"/>
      <c r="G127" s="111"/>
      <c r="H127" s="103" t="s">
        <v>43</v>
      </c>
      <c r="I127" s="111" t="s">
        <v>9</v>
      </c>
      <c r="J127" s="112" t="str">
        <f t="shared" si="56"/>
        <v>L</v>
      </c>
      <c r="K127" s="103">
        <v>0</v>
      </c>
      <c r="L127" s="103">
        <v>2</v>
      </c>
      <c r="M127" s="103" t="s">
        <v>25</v>
      </c>
      <c r="N127" s="112">
        <v>76</v>
      </c>
      <c r="O127" s="108" t="s">
        <v>1522</v>
      </c>
      <c r="P127" s="103" t="s">
        <v>1531</v>
      </c>
      <c r="R127" s="108" t="s">
        <v>1468</v>
      </c>
      <c r="T127" s="112"/>
    </row>
    <row r="128" spans="1:20" s="108" customFormat="1">
      <c r="A128" s="108" t="s">
        <v>1521</v>
      </c>
      <c r="B128" s="147">
        <v>8</v>
      </c>
      <c r="C128" s="133">
        <v>43739</v>
      </c>
      <c r="D128" s="141">
        <f t="shared" si="57"/>
        <v>43739</v>
      </c>
      <c r="E128" s="103" t="s">
        <v>19</v>
      </c>
      <c r="F128" s="111"/>
      <c r="G128" s="111"/>
      <c r="H128" s="103" t="s">
        <v>49</v>
      </c>
      <c r="I128" s="111" t="s">
        <v>9</v>
      </c>
      <c r="J128" s="112" t="str">
        <f t="shared" si="56"/>
        <v>D</v>
      </c>
      <c r="K128" s="103">
        <v>2</v>
      </c>
      <c r="L128" s="103">
        <v>2</v>
      </c>
      <c r="M128" s="103" t="s">
        <v>1537</v>
      </c>
      <c r="N128" s="112">
        <v>48</v>
      </c>
      <c r="O128" s="108" t="s">
        <v>1522</v>
      </c>
      <c r="P128" s="103" t="s">
        <v>1538</v>
      </c>
      <c r="R128" s="108" t="s">
        <v>1468</v>
      </c>
      <c r="T128" s="112"/>
    </row>
    <row r="129" spans="1:20" s="108" customFormat="1">
      <c r="A129" s="108" t="s">
        <v>1521</v>
      </c>
      <c r="B129" s="148">
        <v>7</v>
      </c>
      <c r="C129" s="134">
        <v>43736</v>
      </c>
      <c r="D129" s="141">
        <f t="shared" si="57"/>
        <v>43736</v>
      </c>
      <c r="E129" s="108" t="s">
        <v>19</v>
      </c>
      <c r="F129" s="113"/>
      <c r="G129" s="113"/>
      <c r="H129" s="108" t="s">
        <v>41</v>
      </c>
      <c r="I129" s="113" t="s">
        <v>9</v>
      </c>
      <c r="J129" s="112" t="str">
        <f t="shared" si="56"/>
        <v>L</v>
      </c>
      <c r="K129" s="108">
        <v>1</v>
      </c>
      <c r="L129" s="108">
        <v>5</v>
      </c>
      <c r="M129" s="108" t="s">
        <v>1525</v>
      </c>
      <c r="N129" s="108">
        <v>77</v>
      </c>
      <c r="O129" s="108" t="s">
        <v>1522</v>
      </c>
      <c r="P129" s="108" t="s">
        <v>1492</v>
      </c>
      <c r="R129" s="108" t="s">
        <v>1468</v>
      </c>
    </row>
    <row r="130" spans="1:20" s="108" customFormat="1">
      <c r="A130" s="108" t="s">
        <v>1521</v>
      </c>
      <c r="B130" s="148">
        <v>6</v>
      </c>
      <c r="C130" s="134">
        <v>43729</v>
      </c>
      <c r="D130" s="141">
        <f t="shared" si="57"/>
        <v>43729</v>
      </c>
      <c r="E130" s="108" t="s">
        <v>19</v>
      </c>
      <c r="F130" s="113"/>
      <c r="G130" s="113"/>
      <c r="H130" s="108" t="s">
        <v>26</v>
      </c>
      <c r="I130" s="113" t="s">
        <v>9</v>
      </c>
      <c r="J130" s="112" t="str">
        <f t="shared" si="56"/>
        <v>L</v>
      </c>
      <c r="K130" s="108">
        <v>2</v>
      </c>
      <c r="L130" s="108">
        <v>3</v>
      </c>
      <c r="M130" s="108" t="s">
        <v>1536</v>
      </c>
      <c r="N130" s="108">
        <v>39</v>
      </c>
      <c r="O130" s="108" t="s">
        <v>1522</v>
      </c>
      <c r="P130" s="108" t="s">
        <v>1528</v>
      </c>
      <c r="R130" s="108" t="s">
        <v>1468</v>
      </c>
    </row>
    <row r="131" spans="1:20" s="108" customFormat="1">
      <c r="A131" s="108" t="s">
        <v>1521</v>
      </c>
      <c r="B131" s="148">
        <v>5</v>
      </c>
      <c r="C131" s="134">
        <v>43715</v>
      </c>
      <c r="D131" s="141">
        <f t="shared" si="57"/>
        <v>43715</v>
      </c>
      <c r="E131" s="108" t="s">
        <v>19</v>
      </c>
      <c r="F131" s="113"/>
      <c r="G131" s="113"/>
      <c r="H131" s="108" t="s">
        <v>85</v>
      </c>
      <c r="I131" s="113" t="s">
        <v>21</v>
      </c>
      <c r="J131" s="112" t="str">
        <f t="shared" si="56"/>
        <v>W</v>
      </c>
      <c r="K131" s="108">
        <v>1</v>
      </c>
      <c r="L131" s="108">
        <v>0</v>
      </c>
      <c r="M131" s="108" t="s">
        <v>1525</v>
      </c>
      <c r="N131" s="108">
        <v>77</v>
      </c>
      <c r="O131" s="108" t="s">
        <v>1522</v>
      </c>
      <c r="P131" s="108" t="s">
        <v>1505</v>
      </c>
      <c r="R131" s="108" t="s">
        <v>1468</v>
      </c>
    </row>
    <row r="132" spans="1:20" s="108" customFormat="1">
      <c r="A132" s="108" t="s">
        <v>1521</v>
      </c>
      <c r="B132" s="148">
        <v>4</v>
      </c>
      <c r="C132" s="134">
        <v>43708</v>
      </c>
      <c r="D132" s="141">
        <f t="shared" si="57"/>
        <v>43708</v>
      </c>
      <c r="E132" s="108" t="s">
        <v>13</v>
      </c>
      <c r="F132" s="113" t="s">
        <v>143</v>
      </c>
      <c r="G132" s="113"/>
      <c r="H132" s="108" t="s">
        <v>1524</v>
      </c>
      <c r="I132" s="113" t="s">
        <v>21</v>
      </c>
      <c r="J132" s="112" t="str">
        <f t="shared" si="56"/>
        <v>L</v>
      </c>
      <c r="K132" s="108">
        <v>0</v>
      </c>
      <c r="L132" s="108">
        <v>4</v>
      </c>
      <c r="M132" s="108" t="s">
        <v>25</v>
      </c>
      <c r="N132" s="108">
        <v>62</v>
      </c>
      <c r="O132" s="108" t="s">
        <v>1522</v>
      </c>
      <c r="P132" s="108" t="s">
        <v>1527</v>
      </c>
      <c r="R132" s="108" t="s">
        <v>1468</v>
      </c>
    </row>
    <row r="133" spans="1:20" s="108" customFormat="1">
      <c r="A133" s="108" t="s">
        <v>1521</v>
      </c>
      <c r="B133" s="148">
        <v>3</v>
      </c>
      <c r="C133" s="134">
        <v>43701</v>
      </c>
      <c r="D133" s="141">
        <f t="shared" si="57"/>
        <v>43701</v>
      </c>
      <c r="E133" s="108" t="s">
        <v>19</v>
      </c>
      <c r="F133" s="113"/>
      <c r="G133" s="113"/>
      <c r="H133" s="108" t="s">
        <v>73</v>
      </c>
      <c r="I133" s="113" t="s">
        <v>21</v>
      </c>
      <c r="J133" s="112" t="str">
        <f t="shared" si="56"/>
        <v>L</v>
      </c>
      <c r="K133" s="108">
        <v>1</v>
      </c>
      <c r="L133" s="108">
        <v>2</v>
      </c>
      <c r="M133" s="108" t="s">
        <v>1479</v>
      </c>
      <c r="N133" s="108">
        <v>79</v>
      </c>
      <c r="O133" s="108" t="s">
        <v>1522</v>
      </c>
      <c r="P133" s="108" t="s">
        <v>1526</v>
      </c>
      <c r="R133" s="108" t="s">
        <v>1468</v>
      </c>
    </row>
    <row r="134" spans="1:20" s="108" customFormat="1">
      <c r="A134" s="108" t="s">
        <v>1521</v>
      </c>
      <c r="B134" s="148">
        <v>2</v>
      </c>
      <c r="C134" s="134">
        <v>43687</v>
      </c>
      <c r="D134" s="141">
        <f t="shared" si="57"/>
        <v>43687</v>
      </c>
      <c r="E134" s="108" t="s">
        <v>19</v>
      </c>
      <c r="F134" s="113"/>
      <c r="G134" s="113"/>
      <c r="H134" s="108" t="s">
        <v>32</v>
      </c>
      <c r="I134" s="113" t="s">
        <v>21</v>
      </c>
      <c r="J134" s="112" t="str">
        <f t="shared" si="56"/>
        <v>L</v>
      </c>
      <c r="K134" s="108">
        <v>0</v>
      </c>
      <c r="L134" s="108">
        <v>3</v>
      </c>
      <c r="M134" s="108" t="s">
        <v>25</v>
      </c>
      <c r="N134" s="108">
        <v>87</v>
      </c>
      <c r="O134" s="108" t="s">
        <v>1522</v>
      </c>
      <c r="P134" s="108" t="s">
        <v>1490</v>
      </c>
      <c r="R134" s="108" t="s">
        <v>1468</v>
      </c>
    </row>
    <row r="135" spans="1:20" s="108" customFormat="1">
      <c r="A135" s="108" t="s">
        <v>1521</v>
      </c>
      <c r="B135" s="148">
        <v>1</v>
      </c>
      <c r="C135" s="134">
        <v>43680</v>
      </c>
      <c r="D135" s="141">
        <f t="shared" si="57"/>
        <v>43680</v>
      </c>
      <c r="E135" s="108" t="s">
        <v>19</v>
      </c>
      <c r="F135" s="113"/>
      <c r="G135" s="113"/>
      <c r="H135" s="108" t="s">
        <v>52</v>
      </c>
      <c r="I135" s="113" t="s">
        <v>9</v>
      </c>
      <c r="J135" s="112" t="str">
        <f t="shared" si="56"/>
        <v>W</v>
      </c>
      <c r="K135" s="108">
        <v>1</v>
      </c>
      <c r="L135" s="108">
        <v>0</v>
      </c>
      <c r="M135" s="108" t="s">
        <v>1479</v>
      </c>
      <c r="N135" s="108">
        <v>174</v>
      </c>
      <c r="O135" s="108" t="s">
        <v>1522</v>
      </c>
      <c r="P135" s="108" t="s">
        <v>1517</v>
      </c>
      <c r="R135" s="108" t="s">
        <v>1468</v>
      </c>
    </row>
    <row r="136" spans="1:20">
      <c r="A136" s="103" t="s">
        <v>1450</v>
      </c>
      <c r="B136" s="147">
        <v>44</v>
      </c>
      <c r="C136" s="133">
        <v>43582</v>
      </c>
      <c r="D136" s="141">
        <f t="shared" si="57"/>
        <v>43582</v>
      </c>
      <c r="E136" s="103" t="s">
        <v>19</v>
      </c>
      <c r="F136" s="111"/>
      <c r="G136" s="111"/>
      <c r="H136" s="103" t="s">
        <v>32</v>
      </c>
      <c r="I136" s="111" t="s">
        <v>21</v>
      </c>
      <c r="J136" s="112" t="str">
        <f t="shared" si="56"/>
        <v>L</v>
      </c>
      <c r="K136" s="103">
        <v>0</v>
      </c>
      <c r="L136" s="103">
        <v>2</v>
      </c>
      <c r="M136" s="103" t="s">
        <v>25</v>
      </c>
      <c r="N136" s="112">
        <v>65</v>
      </c>
      <c r="O136" s="103" t="s">
        <v>103</v>
      </c>
      <c r="P136" s="103" t="s">
        <v>1529</v>
      </c>
      <c r="R136" s="108" t="s">
        <v>1468</v>
      </c>
      <c r="T136" s="112"/>
    </row>
    <row r="137" spans="1:20">
      <c r="A137" s="103" t="s">
        <v>1450</v>
      </c>
      <c r="B137" s="147">
        <v>43</v>
      </c>
      <c r="C137" s="133">
        <v>43577</v>
      </c>
      <c r="D137" s="141">
        <f t="shared" si="57"/>
        <v>43577</v>
      </c>
      <c r="E137" s="103" t="s">
        <v>19</v>
      </c>
      <c r="F137" s="111"/>
      <c r="G137" s="111"/>
      <c r="H137" s="103" t="s">
        <v>47</v>
      </c>
      <c r="I137" s="111" t="s">
        <v>9</v>
      </c>
      <c r="J137" s="112" t="str">
        <f t="shared" si="56"/>
        <v>W</v>
      </c>
      <c r="K137" s="103">
        <v>3</v>
      </c>
      <c r="L137" s="103">
        <v>0</v>
      </c>
      <c r="M137" s="103" t="s">
        <v>1518</v>
      </c>
      <c r="N137" s="112">
        <v>104</v>
      </c>
      <c r="O137" s="103" t="s">
        <v>103</v>
      </c>
      <c r="P137" s="103" t="s">
        <v>1530</v>
      </c>
      <c r="R137" s="108" t="s">
        <v>1468</v>
      </c>
      <c r="T137" s="112"/>
    </row>
    <row r="138" spans="1:20">
      <c r="A138" s="103" t="s">
        <v>1450</v>
      </c>
      <c r="B138" s="147">
        <v>42</v>
      </c>
      <c r="C138" s="133">
        <v>43574</v>
      </c>
      <c r="D138" s="141">
        <f t="shared" si="57"/>
        <v>43574</v>
      </c>
      <c r="E138" s="103" t="s">
        <v>19</v>
      </c>
      <c r="F138" s="111"/>
      <c r="G138" s="111"/>
      <c r="H138" s="103" t="s">
        <v>24</v>
      </c>
      <c r="I138" s="111" t="s">
        <v>9</v>
      </c>
      <c r="J138" s="112" t="str">
        <f t="shared" si="56"/>
        <v>W</v>
      </c>
      <c r="K138" s="103">
        <v>2</v>
      </c>
      <c r="L138" s="103">
        <v>1</v>
      </c>
      <c r="M138" s="103" t="s">
        <v>1519</v>
      </c>
      <c r="N138" s="112">
        <v>291</v>
      </c>
      <c r="O138" s="103" t="s">
        <v>103</v>
      </c>
      <c r="P138" s="103" t="s">
        <v>1531</v>
      </c>
      <c r="R138" s="108" t="s">
        <v>1468</v>
      </c>
      <c r="T138" s="112"/>
    </row>
    <row r="139" spans="1:20">
      <c r="A139" s="103" t="s">
        <v>1450</v>
      </c>
      <c r="B139" s="147">
        <v>41</v>
      </c>
      <c r="C139" s="133">
        <v>43568</v>
      </c>
      <c r="D139" s="141">
        <f t="shared" si="57"/>
        <v>43568</v>
      </c>
      <c r="E139" s="103" t="s">
        <v>19</v>
      </c>
      <c r="F139" s="111"/>
      <c r="G139" s="111"/>
      <c r="H139" s="103" t="s">
        <v>54</v>
      </c>
      <c r="I139" s="111" t="s">
        <v>21</v>
      </c>
      <c r="J139" s="112" t="str">
        <f t="shared" si="56"/>
        <v>L</v>
      </c>
      <c r="K139" s="103">
        <v>2</v>
      </c>
      <c r="L139" s="103">
        <v>3</v>
      </c>
      <c r="M139" s="103" t="s">
        <v>1520</v>
      </c>
      <c r="N139" s="112">
        <v>55</v>
      </c>
      <c r="O139" s="103" t="s">
        <v>103</v>
      </c>
      <c r="P139" s="103" t="s">
        <v>1503</v>
      </c>
      <c r="R139" s="108" t="s">
        <v>1468</v>
      </c>
      <c r="T139" s="112"/>
    </row>
    <row r="140" spans="1:20">
      <c r="A140" s="103" t="s">
        <v>1450</v>
      </c>
      <c r="B140" s="147">
        <v>40</v>
      </c>
      <c r="C140" s="133">
        <v>43561</v>
      </c>
      <c r="D140" s="141">
        <f t="shared" si="57"/>
        <v>43561</v>
      </c>
      <c r="E140" s="103" t="s">
        <v>19</v>
      </c>
      <c r="F140" s="111"/>
      <c r="G140" s="111"/>
      <c r="H140" s="103" t="s">
        <v>85</v>
      </c>
      <c r="I140" s="111" t="s">
        <v>9</v>
      </c>
      <c r="J140" s="112" t="str">
        <f t="shared" si="56"/>
        <v>L</v>
      </c>
      <c r="K140" s="103">
        <v>0</v>
      </c>
      <c r="L140" s="103">
        <v>2</v>
      </c>
      <c r="M140" s="103" t="s">
        <v>25</v>
      </c>
      <c r="N140" s="112">
        <v>38</v>
      </c>
      <c r="O140" s="103" t="s">
        <v>103</v>
      </c>
      <c r="P140" s="103" t="s">
        <v>1526</v>
      </c>
      <c r="R140" s="108" t="s">
        <v>1468</v>
      </c>
      <c r="T140" s="112"/>
    </row>
    <row r="141" spans="1:20">
      <c r="A141" s="103" t="s">
        <v>1450</v>
      </c>
      <c r="B141" s="147">
        <v>39</v>
      </c>
      <c r="C141" s="133">
        <v>43557</v>
      </c>
      <c r="D141" s="141">
        <f t="shared" si="57"/>
        <v>43557</v>
      </c>
      <c r="E141" s="103" t="s">
        <v>19</v>
      </c>
      <c r="F141" s="111"/>
      <c r="G141" s="111"/>
      <c r="H141" s="103" t="s">
        <v>59</v>
      </c>
      <c r="I141" s="111" t="s">
        <v>9</v>
      </c>
      <c r="J141" s="112" t="str">
        <f t="shared" si="56"/>
        <v>W</v>
      </c>
      <c r="K141" s="103">
        <v>1</v>
      </c>
      <c r="L141" s="103">
        <v>0</v>
      </c>
      <c r="M141" s="103" t="s">
        <v>1514</v>
      </c>
      <c r="N141" s="112">
        <v>49</v>
      </c>
      <c r="O141" s="103" t="s">
        <v>103</v>
      </c>
      <c r="P141" s="103" t="s">
        <v>1516</v>
      </c>
      <c r="R141" s="108" t="s">
        <v>1468</v>
      </c>
      <c r="T141" s="112"/>
    </row>
    <row r="142" spans="1:20">
      <c r="A142" s="103" t="s">
        <v>1450</v>
      </c>
      <c r="B142" s="147">
        <v>38</v>
      </c>
      <c r="C142" s="133">
        <v>43554</v>
      </c>
      <c r="D142" s="141">
        <f t="shared" si="57"/>
        <v>43554</v>
      </c>
      <c r="E142" s="103" t="s">
        <v>19</v>
      </c>
      <c r="F142" s="111"/>
      <c r="G142" s="111"/>
      <c r="H142" s="103" t="s">
        <v>43</v>
      </c>
      <c r="I142" s="111" t="s">
        <v>9</v>
      </c>
      <c r="J142" s="112" t="str">
        <f t="shared" si="56"/>
        <v>L</v>
      </c>
      <c r="K142" s="103">
        <v>0</v>
      </c>
      <c r="L142" s="103">
        <v>1</v>
      </c>
      <c r="M142" s="103" t="s">
        <v>25</v>
      </c>
      <c r="N142" s="112">
        <v>93</v>
      </c>
      <c r="O142" s="103" t="s">
        <v>103</v>
      </c>
      <c r="P142" s="103" t="s">
        <v>1496</v>
      </c>
      <c r="R142" s="108" t="s">
        <v>1468</v>
      </c>
      <c r="T142" s="112"/>
    </row>
    <row r="143" spans="1:20">
      <c r="A143" s="103" t="s">
        <v>1450</v>
      </c>
      <c r="B143" s="147">
        <v>37</v>
      </c>
      <c r="C143" s="133">
        <v>43547</v>
      </c>
      <c r="D143" s="141">
        <f t="shared" ref="D143:D174" si="58">C143</f>
        <v>43547</v>
      </c>
      <c r="E143" s="103" t="s">
        <v>19</v>
      </c>
      <c r="F143" s="111"/>
      <c r="G143" s="111"/>
      <c r="H143" s="103" t="s">
        <v>73</v>
      </c>
      <c r="I143" s="111" t="s">
        <v>21</v>
      </c>
      <c r="J143" s="112" t="str">
        <f t="shared" si="56"/>
        <v>W</v>
      </c>
      <c r="K143" s="103">
        <v>1</v>
      </c>
      <c r="L143" s="103">
        <v>0</v>
      </c>
      <c r="M143" s="103" t="s">
        <v>80</v>
      </c>
      <c r="N143" s="112">
        <v>55</v>
      </c>
      <c r="O143" s="103" t="s">
        <v>103</v>
      </c>
      <c r="P143" s="103" t="s">
        <v>1515</v>
      </c>
      <c r="R143" s="108" t="s">
        <v>1468</v>
      </c>
      <c r="T143" s="112"/>
    </row>
    <row r="144" spans="1:20">
      <c r="A144" s="103" t="s">
        <v>1450</v>
      </c>
      <c r="B144" s="147">
        <v>36</v>
      </c>
      <c r="C144" s="133">
        <v>43540</v>
      </c>
      <c r="D144" s="141">
        <f t="shared" si="58"/>
        <v>43540</v>
      </c>
      <c r="E144" s="103" t="s">
        <v>19</v>
      </c>
      <c r="F144" s="111"/>
      <c r="G144" s="111"/>
      <c r="H144" s="103" t="s">
        <v>63</v>
      </c>
      <c r="I144" s="111" t="s">
        <v>21</v>
      </c>
      <c r="J144" s="112" t="str">
        <f t="shared" si="56"/>
        <v>L</v>
      </c>
      <c r="K144" s="103">
        <v>0</v>
      </c>
      <c r="L144" s="103">
        <v>1</v>
      </c>
      <c r="M144" s="103" t="s">
        <v>25</v>
      </c>
      <c r="N144" s="112">
        <v>51</v>
      </c>
      <c r="O144" s="103" t="s">
        <v>103</v>
      </c>
      <c r="P144" s="103" t="s">
        <v>1511</v>
      </c>
      <c r="R144" s="108" t="s">
        <v>1468</v>
      </c>
      <c r="T144" s="112"/>
    </row>
    <row r="145" spans="1:20">
      <c r="A145" s="103" t="s">
        <v>1450</v>
      </c>
      <c r="B145" s="147">
        <v>35</v>
      </c>
      <c r="C145" s="133">
        <v>43537</v>
      </c>
      <c r="D145" s="141">
        <f t="shared" si="58"/>
        <v>43537</v>
      </c>
      <c r="E145" s="103" t="s">
        <v>16</v>
      </c>
      <c r="F145" s="111" t="s">
        <v>165</v>
      </c>
      <c r="G145" s="111"/>
      <c r="H145" s="103" t="s">
        <v>226</v>
      </c>
      <c r="I145" s="111" t="s">
        <v>9</v>
      </c>
      <c r="J145" s="112" t="str">
        <f t="shared" si="56"/>
        <v>L</v>
      </c>
      <c r="K145" s="103">
        <v>0</v>
      </c>
      <c r="L145" s="103">
        <v>1</v>
      </c>
      <c r="M145" s="103" t="s">
        <v>25</v>
      </c>
      <c r="N145" s="112">
        <v>143</v>
      </c>
      <c r="O145" s="103" t="s">
        <v>103</v>
      </c>
      <c r="P145" s="103"/>
      <c r="R145" s="108" t="s">
        <v>1468</v>
      </c>
      <c r="T145" s="112"/>
    </row>
    <row r="146" spans="1:20">
      <c r="A146" s="103" t="s">
        <v>1450</v>
      </c>
      <c r="B146" s="147">
        <v>34</v>
      </c>
      <c r="C146" s="133">
        <v>43533</v>
      </c>
      <c r="D146" s="141">
        <f t="shared" si="58"/>
        <v>43533</v>
      </c>
      <c r="E146" s="103" t="s">
        <v>19</v>
      </c>
      <c r="F146" s="111"/>
      <c r="G146" s="111"/>
      <c r="H146" s="103" t="s">
        <v>30</v>
      </c>
      <c r="I146" s="111" t="s">
        <v>9</v>
      </c>
      <c r="J146" s="112" t="str">
        <f t="shared" si="56"/>
        <v>L</v>
      </c>
      <c r="K146" s="103">
        <v>0</v>
      </c>
      <c r="L146" s="103">
        <v>2</v>
      </c>
      <c r="M146" s="103" t="s">
        <v>25</v>
      </c>
      <c r="N146" s="112">
        <v>47</v>
      </c>
      <c r="O146" s="103" t="s">
        <v>103</v>
      </c>
      <c r="P146" s="103" t="s">
        <v>1517</v>
      </c>
      <c r="R146" s="108" t="s">
        <v>1468</v>
      </c>
      <c r="T146" s="112"/>
    </row>
    <row r="147" spans="1:20">
      <c r="A147" s="103" t="s">
        <v>1450</v>
      </c>
      <c r="B147" s="147">
        <v>33</v>
      </c>
      <c r="C147" s="133">
        <v>43526</v>
      </c>
      <c r="D147" s="141">
        <f t="shared" si="58"/>
        <v>43526</v>
      </c>
      <c r="E147" s="103" t="s">
        <v>19</v>
      </c>
      <c r="F147" s="111"/>
      <c r="G147" s="111"/>
      <c r="H147" s="103" t="s">
        <v>45</v>
      </c>
      <c r="I147" s="111" t="s">
        <v>21</v>
      </c>
      <c r="J147" s="112" t="str">
        <f t="shared" si="56"/>
        <v>W</v>
      </c>
      <c r="K147" s="103">
        <v>2</v>
      </c>
      <c r="L147" s="103">
        <v>1</v>
      </c>
      <c r="M147" s="103" t="s">
        <v>1512</v>
      </c>
      <c r="N147" s="112">
        <v>80</v>
      </c>
      <c r="O147" s="103" t="s">
        <v>103</v>
      </c>
      <c r="P147" s="103" t="s">
        <v>1513</v>
      </c>
      <c r="R147" s="108" t="s">
        <v>1468</v>
      </c>
      <c r="T147" s="112"/>
    </row>
    <row r="148" spans="1:20">
      <c r="A148" s="103" t="s">
        <v>1450</v>
      </c>
      <c r="B148" s="147">
        <v>32</v>
      </c>
      <c r="C148" s="133">
        <v>43519</v>
      </c>
      <c r="D148" s="141">
        <f t="shared" si="58"/>
        <v>43519</v>
      </c>
      <c r="E148" s="103" t="s">
        <v>19</v>
      </c>
      <c r="F148" s="111"/>
      <c r="G148" s="111"/>
      <c r="H148" s="103" t="s">
        <v>118</v>
      </c>
      <c r="I148" s="111" t="s">
        <v>21</v>
      </c>
      <c r="J148" s="112" t="str">
        <f t="shared" si="56"/>
        <v>L</v>
      </c>
      <c r="K148" s="103">
        <v>0</v>
      </c>
      <c r="L148" s="103">
        <v>2</v>
      </c>
      <c r="M148" s="103" t="s">
        <v>25</v>
      </c>
      <c r="N148" s="112">
        <v>63</v>
      </c>
      <c r="O148" s="103" t="s">
        <v>103</v>
      </c>
      <c r="P148" s="103" t="s">
        <v>1511</v>
      </c>
      <c r="R148" s="108" t="s">
        <v>1468</v>
      </c>
      <c r="T148" s="112"/>
    </row>
    <row r="149" spans="1:20">
      <c r="A149" s="103" t="s">
        <v>1450</v>
      </c>
      <c r="B149" s="147">
        <v>31</v>
      </c>
      <c r="C149" s="133">
        <v>43512</v>
      </c>
      <c r="D149" s="141">
        <f t="shared" si="58"/>
        <v>43512</v>
      </c>
      <c r="E149" s="103" t="s">
        <v>19</v>
      </c>
      <c r="F149" s="111"/>
      <c r="G149" s="111"/>
      <c r="H149" s="103" t="s">
        <v>28</v>
      </c>
      <c r="I149" s="111" t="s">
        <v>9</v>
      </c>
      <c r="J149" s="112" t="str">
        <f t="shared" si="56"/>
        <v>L</v>
      </c>
      <c r="K149" s="103">
        <v>1</v>
      </c>
      <c r="L149" s="103">
        <v>2</v>
      </c>
      <c r="M149" s="103" t="s">
        <v>80</v>
      </c>
      <c r="N149" s="112">
        <v>92</v>
      </c>
      <c r="O149" s="103" t="s">
        <v>103</v>
      </c>
      <c r="P149" s="103" t="s">
        <v>1491</v>
      </c>
      <c r="R149" s="108" t="s">
        <v>1468</v>
      </c>
      <c r="T149" s="112"/>
    </row>
    <row r="150" spans="1:20">
      <c r="A150" s="103" t="s">
        <v>1450</v>
      </c>
      <c r="B150" s="147">
        <v>30</v>
      </c>
      <c r="C150" s="133">
        <v>43508</v>
      </c>
      <c r="D150" s="141">
        <f t="shared" si="58"/>
        <v>43508</v>
      </c>
      <c r="E150" s="103" t="s">
        <v>16</v>
      </c>
      <c r="F150" s="111">
        <v>2</v>
      </c>
      <c r="G150" s="111"/>
      <c r="H150" s="103" t="s">
        <v>444</v>
      </c>
      <c r="I150" s="111" t="s">
        <v>21</v>
      </c>
      <c r="J150" s="112" t="str">
        <f t="shared" si="56"/>
        <v>D</v>
      </c>
      <c r="K150" s="103">
        <v>1</v>
      </c>
      <c r="L150" s="103">
        <v>1</v>
      </c>
      <c r="M150" s="103" t="s">
        <v>72</v>
      </c>
      <c r="N150" s="112">
        <v>251</v>
      </c>
      <c r="O150" s="103" t="s">
        <v>103</v>
      </c>
      <c r="P150" s="103" t="s">
        <v>1509</v>
      </c>
      <c r="R150" s="108" t="s">
        <v>1468</v>
      </c>
      <c r="T150" s="112" t="s">
        <v>1510</v>
      </c>
    </row>
    <row r="151" spans="1:20">
      <c r="A151" s="103" t="s">
        <v>1450</v>
      </c>
      <c r="B151" s="147">
        <v>29</v>
      </c>
      <c r="C151" s="133">
        <v>43491</v>
      </c>
      <c r="D151" s="141">
        <f t="shared" si="58"/>
        <v>43491</v>
      </c>
      <c r="E151" s="103" t="s">
        <v>19</v>
      </c>
      <c r="F151" s="111"/>
      <c r="G151" s="111"/>
      <c r="H151" s="103" t="s">
        <v>49</v>
      </c>
      <c r="I151" s="111" t="s">
        <v>9</v>
      </c>
      <c r="J151" s="112" t="str">
        <f t="shared" si="56"/>
        <v>W</v>
      </c>
      <c r="K151" s="103">
        <v>2</v>
      </c>
      <c r="L151" s="103">
        <v>0</v>
      </c>
      <c r="M151" s="103" t="s">
        <v>1507</v>
      </c>
      <c r="N151" s="112">
        <v>72</v>
      </c>
      <c r="O151" s="103" t="s">
        <v>103</v>
      </c>
      <c r="P151" s="103" t="s">
        <v>1508</v>
      </c>
      <c r="R151" s="108" t="s">
        <v>1468</v>
      </c>
      <c r="T151" s="112"/>
    </row>
    <row r="152" spans="1:20">
      <c r="A152" s="103" t="s">
        <v>1450</v>
      </c>
      <c r="B152" s="147">
        <v>28</v>
      </c>
      <c r="C152" s="133">
        <v>43484</v>
      </c>
      <c r="D152" s="141">
        <f t="shared" si="58"/>
        <v>43484</v>
      </c>
      <c r="E152" s="103" t="s">
        <v>19</v>
      </c>
      <c r="F152" s="111"/>
      <c r="G152" s="111"/>
      <c r="H152" s="103" t="s">
        <v>133</v>
      </c>
      <c r="I152" s="111" t="s">
        <v>21</v>
      </c>
      <c r="J152" s="112" t="str">
        <f t="shared" si="56"/>
        <v>D</v>
      </c>
      <c r="K152" s="103">
        <v>0</v>
      </c>
      <c r="L152" s="103">
        <v>0</v>
      </c>
      <c r="M152" s="103" t="s">
        <v>25</v>
      </c>
      <c r="N152" s="112">
        <v>68</v>
      </c>
      <c r="O152" s="103" t="s">
        <v>103</v>
      </c>
      <c r="P152" s="103" t="s">
        <v>1506</v>
      </c>
      <c r="R152" s="108" t="s">
        <v>1468</v>
      </c>
      <c r="T152" s="112"/>
    </row>
    <row r="153" spans="1:20">
      <c r="A153" s="103" t="s">
        <v>1450</v>
      </c>
      <c r="B153" s="147">
        <v>27</v>
      </c>
      <c r="C153" s="133">
        <v>43481</v>
      </c>
      <c r="D153" s="141">
        <f t="shared" si="58"/>
        <v>43481</v>
      </c>
      <c r="E153" s="103" t="s">
        <v>19</v>
      </c>
      <c r="F153" s="111"/>
      <c r="G153" s="111"/>
      <c r="H153" s="103" t="s">
        <v>54</v>
      </c>
      <c r="I153" s="111" t="s">
        <v>9</v>
      </c>
      <c r="J153" s="112" t="str">
        <f t="shared" si="56"/>
        <v>D</v>
      </c>
      <c r="K153" s="103">
        <v>1</v>
      </c>
      <c r="L153" s="103">
        <v>1</v>
      </c>
      <c r="M153" s="103" t="s">
        <v>1484</v>
      </c>
      <c r="N153" s="112">
        <v>78</v>
      </c>
      <c r="O153" s="103" t="s">
        <v>103</v>
      </c>
      <c r="P153" s="103" t="s">
        <v>1486</v>
      </c>
      <c r="R153" s="108" t="s">
        <v>1468</v>
      </c>
      <c r="T153" s="112"/>
    </row>
    <row r="154" spans="1:20">
      <c r="A154" s="103" t="s">
        <v>1450</v>
      </c>
      <c r="B154" s="147">
        <v>26</v>
      </c>
      <c r="C154" s="133">
        <v>43477</v>
      </c>
      <c r="D154" s="141">
        <f t="shared" si="58"/>
        <v>43477</v>
      </c>
      <c r="E154" s="103" t="s">
        <v>19</v>
      </c>
      <c r="F154" s="111"/>
      <c r="G154" s="111"/>
      <c r="H154" s="103" t="s">
        <v>28</v>
      </c>
      <c r="I154" s="111" t="s">
        <v>21</v>
      </c>
      <c r="J154" s="112" t="str">
        <f t="shared" si="56"/>
        <v>L</v>
      </c>
      <c r="K154" s="103">
        <v>0</v>
      </c>
      <c r="L154" s="103">
        <v>3</v>
      </c>
      <c r="M154" s="103" t="s">
        <v>25</v>
      </c>
      <c r="N154" s="112">
        <v>75</v>
      </c>
      <c r="O154" s="103" t="s">
        <v>103</v>
      </c>
      <c r="P154" s="103" t="s">
        <v>1532</v>
      </c>
      <c r="R154" s="108" t="s">
        <v>1468</v>
      </c>
      <c r="T154" s="112"/>
    </row>
    <row r="155" spans="1:20">
      <c r="A155" s="103" t="s">
        <v>1450</v>
      </c>
      <c r="B155" s="147">
        <v>25</v>
      </c>
      <c r="C155" s="133">
        <v>43470</v>
      </c>
      <c r="D155" s="141">
        <f t="shared" si="58"/>
        <v>43470</v>
      </c>
      <c r="E155" s="103" t="s">
        <v>19</v>
      </c>
      <c r="F155" s="111"/>
      <c r="G155" s="111"/>
      <c r="H155" s="103" t="s">
        <v>32</v>
      </c>
      <c r="I155" s="111" t="s">
        <v>9</v>
      </c>
      <c r="J155" s="112" t="str">
        <f t="shared" si="56"/>
        <v>W</v>
      </c>
      <c r="K155" s="103">
        <v>5</v>
      </c>
      <c r="L155" s="103">
        <v>1</v>
      </c>
      <c r="M155" s="103" t="s">
        <v>1483</v>
      </c>
      <c r="N155" s="112">
        <v>47</v>
      </c>
      <c r="O155" s="103" t="s">
        <v>103</v>
      </c>
      <c r="P155" s="103" t="s">
        <v>1487</v>
      </c>
      <c r="R155" s="108" t="s">
        <v>1468</v>
      </c>
      <c r="T155" s="112"/>
    </row>
    <row r="156" spans="1:20">
      <c r="A156" s="103" t="s">
        <v>1450</v>
      </c>
      <c r="B156" s="147">
        <v>24</v>
      </c>
      <c r="C156" s="133">
        <v>43463</v>
      </c>
      <c r="D156" s="141">
        <f t="shared" si="58"/>
        <v>43463</v>
      </c>
      <c r="E156" s="103" t="s">
        <v>19</v>
      </c>
      <c r="F156" s="111"/>
      <c r="G156" s="111"/>
      <c r="H156" s="103" t="s">
        <v>52</v>
      </c>
      <c r="I156" s="111" t="s">
        <v>21</v>
      </c>
      <c r="J156" s="112" t="str">
        <f t="shared" si="56"/>
        <v>D</v>
      </c>
      <c r="K156" s="103">
        <v>0</v>
      </c>
      <c r="L156" s="103">
        <v>0</v>
      </c>
      <c r="M156" s="103" t="s">
        <v>25</v>
      </c>
      <c r="N156" s="112">
        <v>98</v>
      </c>
      <c r="O156" s="103" t="s">
        <v>103</v>
      </c>
      <c r="P156" s="103" t="s">
        <v>1488</v>
      </c>
      <c r="R156" s="108" t="s">
        <v>1468</v>
      </c>
      <c r="T156" s="112"/>
    </row>
    <row r="157" spans="1:20">
      <c r="A157" s="103" t="s">
        <v>1450</v>
      </c>
      <c r="B157" s="147">
        <v>23</v>
      </c>
      <c r="C157" s="133">
        <v>43460</v>
      </c>
      <c r="D157" s="141">
        <f t="shared" si="58"/>
        <v>43460</v>
      </c>
      <c r="E157" s="103" t="s">
        <v>19</v>
      </c>
      <c r="F157" s="111"/>
      <c r="G157" s="111"/>
      <c r="H157" s="103" t="s">
        <v>24</v>
      </c>
      <c r="I157" s="111" t="s">
        <v>21</v>
      </c>
      <c r="J157" s="112" t="str">
        <f t="shared" si="56"/>
        <v>L</v>
      </c>
      <c r="K157" s="103">
        <v>0</v>
      </c>
      <c r="L157" s="103">
        <v>1</v>
      </c>
      <c r="M157" s="103" t="s">
        <v>25</v>
      </c>
      <c r="N157" s="112">
        <v>323</v>
      </c>
      <c r="O157" s="103" t="s">
        <v>103</v>
      </c>
      <c r="P157" s="103" t="s">
        <v>1489</v>
      </c>
      <c r="R157" s="108" t="s">
        <v>1468</v>
      </c>
      <c r="T157" s="112"/>
    </row>
    <row r="158" spans="1:20">
      <c r="A158" s="103" t="s">
        <v>1450</v>
      </c>
      <c r="B158" s="147">
        <v>22</v>
      </c>
      <c r="C158" s="133">
        <v>43456</v>
      </c>
      <c r="D158" s="141">
        <f t="shared" si="58"/>
        <v>43456</v>
      </c>
      <c r="E158" s="103" t="s">
        <v>19</v>
      </c>
      <c r="F158" s="111"/>
      <c r="G158" s="111"/>
      <c r="H158" s="103" t="s">
        <v>73</v>
      </c>
      <c r="I158" s="111" t="s">
        <v>9</v>
      </c>
      <c r="J158" s="112" t="str">
        <f t="shared" ref="J158:J221" si="59">IF(K158&gt;L158,"W",IF(K158&lt;L158,"L","D"))</f>
        <v>W</v>
      </c>
      <c r="K158" s="103">
        <v>4</v>
      </c>
      <c r="L158" s="103">
        <v>2</v>
      </c>
      <c r="M158" s="103" t="s">
        <v>1482</v>
      </c>
      <c r="N158" s="112">
        <v>55</v>
      </c>
      <c r="O158" s="103" t="s">
        <v>103</v>
      </c>
      <c r="P158" s="103" t="s">
        <v>1490</v>
      </c>
      <c r="R158" s="108" t="s">
        <v>1468</v>
      </c>
      <c r="T158" s="112"/>
    </row>
    <row r="159" spans="1:20">
      <c r="A159" s="103" t="s">
        <v>1450</v>
      </c>
      <c r="B159" s="147">
        <v>21</v>
      </c>
      <c r="C159" s="133">
        <v>43449</v>
      </c>
      <c r="D159" s="141">
        <f t="shared" si="58"/>
        <v>43449</v>
      </c>
      <c r="E159" s="103" t="s">
        <v>19</v>
      </c>
      <c r="F159" s="111"/>
      <c r="G159" s="111"/>
      <c r="H159" s="103" t="s">
        <v>39</v>
      </c>
      <c r="I159" s="111" t="s">
        <v>21</v>
      </c>
      <c r="J159" s="112" t="str">
        <f t="shared" si="59"/>
        <v>L</v>
      </c>
      <c r="K159" s="103">
        <v>2</v>
      </c>
      <c r="L159" s="103">
        <v>3</v>
      </c>
      <c r="M159" s="103" t="s">
        <v>1481</v>
      </c>
      <c r="N159" s="112">
        <v>64</v>
      </c>
      <c r="O159" s="103" t="s">
        <v>23</v>
      </c>
      <c r="P159" s="103" t="s">
        <v>1491</v>
      </c>
      <c r="R159" s="108" t="s">
        <v>1468</v>
      </c>
      <c r="T159" s="112"/>
    </row>
    <row r="160" spans="1:20">
      <c r="A160" s="103" t="s">
        <v>1450</v>
      </c>
      <c r="B160" s="147">
        <v>20</v>
      </c>
      <c r="C160" s="133">
        <v>43428</v>
      </c>
      <c r="D160" s="141">
        <f t="shared" si="58"/>
        <v>43428</v>
      </c>
      <c r="E160" s="103" t="s">
        <v>19</v>
      </c>
      <c r="F160" s="111"/>
      <c r="G160" s="111"/>
      <c r="H160" s="114" t="s">
        <v>41</v>
      </c>
      <c r="I160" s="111" t="s">
        <v>9</v>
      </c>
      <c r="J160" s="112" t="str">
        <f t="shared" si="59"/>
        <v>L</v>
      </c>
      <c r="K160" s="103">
        <v>1</v>
      </c>
      <c r="L160" s="103">
        <v>5</v>
      </c>
      <c r="M160" s="103" t="s">
        <v>22</v>
      </c>
      <c r="N160" s="112">
        <v>41</v>
      </c>
      <c r="O160" s="103" t="s">
        <v>23</v>
      </c>
      <c r="P160" s="103" t="s">
        <v>1492</v>
      </c>
      <c r="Q160" s="115"/>
      <c r="R160" s="108" t="s">
        <v>1468</v>
      </c>
      <c r="T160" s="112"/>
    </row>
    <row r="161" spans="1:20">
      <c r="A161" s="103" t="s">
        <v>1450</v>
      </c>
      <c r="B161" s="147">
        <v>19</v>
      </c>
      <c r="C161" s="133">
        <v>43421</v>
      </c>
      <c r="D161" s="141">
        <f t="shared" si="58"/>
        <v>43421</v>
      </c>
      <c r="E161" s="103" t="s">
        <v>19</v>
      </c>
      <c r="F161" s="111"/>
      <c r="G161" s="111"/>
      <c r="H161" s="114" t="s">
        <v>63</v>
      </c>
      <c r="I161" s="111" t="s">
        <v>9</v>
      </c>
      <c r="J161" s="112" t="str">
        <f t="shared" si="59"/>
        <v>W</v>
      </c>
      <c r="K161" s="103">
        <v>4</v>
      </c>
      <c r="L161" s="103">
        <v>1</v>
      </c>
      <c r="M161" s="103" t="s">
        <v>1478</v>
      </c>
      <c r="N161" s="112">
        <v>60</v>
      </c>
      <c r="O161" s="103" t="s">
        <v>23</v>
      </c>
      <c r="P161" s="103" t="s">
        <v>1486</v>
      </c>
      <c r="Q161" s="115"/>
      <c r="T161" s="112"/>
    </row>
    <row r="162" spans="1:20">
      <c r="A162" s="103" t="s">
        <v>1450</v>
      </c>
      <c r="B162" s="147">
        <v>18</v>
      </c>
      <c r="C162" s="133">
        <v>43417</v>
      </c>
      <c r="D162" s="141">
        <f t="shared" si="58"/>
        <v>43417</v>
      </c>
      <c r="E162" s="103" t="s">
        <v>16</v>
      </c>
      <c r="F162" s="111"/>
      <c r="G162" s="111"/>
      <c r="H162" s="114" t="s">
        <v>444</v>
      </c>
      <c r="I162" s="111" t="s">
        <v>21</v>
      </c>
      <c r="J162" s="112" t="str">
        <f t="shared" si="59"/>
        <v>L</v>
      </c>
      <c r="K162" s="103">
        <v>1</v>
      </c>
      <c r="L162" s="103">
        <v>3</v>
      </c>
      <c r="M162" s="103" t="s">
        <v>1479</v>
      </c>
      <c r="N162" s="112">
        <v>259</v>
      </c>
      <c r="O162" s="103" t="s">
        <v>23</v>
      </c>
      <c r="P162" s="103"/>
      <c r="Q162" s="115"/>
      <c r="T162" s="112" t="s">
        <v>1534</v>
      </c>
    </row>
    <row r="163" spans="1:20">
      <c r="A163" s="103" t="s">
        <v>1450</v>
      </c>
      <c r="B163" s="147">
        <v>17</v>
      </c>
      <c r="C163" s="133">
        <v>43414</v>
      </c>
      <c r="D163" s="141">
        <f t="shared" si="58"/>
        <v>43414</v>
      </c>
      <c r="E163" s="103" t="s">
        <v>19</v>
      </c>
      <c r="F163" s="111"/>
      <c r="G163" s="111"/>
      <c r="H163" s="114" t="s">
        <v>47</v>
      </c>
      <c r="I163" s="111" t="s">
        <v>21</v>
      </c>
      <c r="J163" s="112" t="str">
        <f t="shared" si="59"/>
        <v>L</v>
      </c>
      <c r="K163" s="103">
        <v>1</v>
      </c>
      <c r="L163" s="103">
        <v>5</v>
      </c>
      <c r="M163" s="103" t="s">
        <v>72</v>
      </c>
      <c r="N163" s="112">
        <v>62</v>
      </c>
      <c r="O163" s="103" t="s">
        <v>23</v>
      </c>
      <c r="P163" s="103" t="s">
        <v>1493</v>
      </c>
      <c r="T163" s="112"/>
    </row>
    <row r="164" spans="1:20">
      <c r="A164" s="103" t="s">
        <v>1450</v>
      </c>
      <c r="B164" s="147">
        <v>16</v>
      </c>
      <c r="C164" s="133">
        <v>43407</v>
      </c>
      <c r="D164" s="141">
        <f t="shared" si="58"/>
        <v>43407</v>
      </c>
      <c r="E164" s="103" t="s">
        <v>19</v>
      </c>
      <c r="F164" s="111"/>
      <c r="G164" s="111"/>
      <c r="H164" s="114" t="s">
        <v>57</v>
      </c>
      <c r="I164" s="111" t="s">
        <v>9</v>
      </c>
      <c r="J164" s="112" t="str">
        <f t="shared" si="59"/>
        <v>W</v>
      </c>
      <c r="K164" s="103">
        <v>2</v>
      </c>
      <c r="L164" s="103">
        <v>1</v>
      </c>
      <c r="M164" s="103" t="s">
        <v>1477</v>
      </c>
      <c r="N164" s="112">
        <v>78</v>
      </c>
      <c r="O164" s="103" t="s">
        <v>23</v>
      </c>
      <c r="P164" s="103" t="s">
        <v>1494</v>
      </c>
      <c r="Q164" s="115"/>
      <c r="T164" s="112"/>
    </row>
    <row r="165" spans="1:20">
      <c r="A165" s="103" t="s">
        <v>1450</v>
      </c>
      <c r="B165" s="147">
        <v>15</v>
      </c>
      <c r="C165" s="133">
        <v>43403</v>
      </c>
      <c r="D165" s="141">
        <f t="shared" si="58"/>
        <v>43403</v>
      </c>
      <c r="E165" s="103" t="s">
        <v>15</v>
      </c>
      <c r="F165" s="111"/>
      <c r="G165" s="111"/>
      <c r="H165" s="114" t="s">
        <v>94</v>
      </c>
      <c r="I165" s="111" t="s">
        <v>21</v>
      </c>
      <c r="J165" s="112" t="str">
        <f t="shared" si="59"/>
        <v>L</v>
      </c>
      <c r="K165" s="103">
        <v>1</v>
      </c>
      <c r="L165" s="103">
        <v>3</v>
      </c>
      <c r="M165" s="103" t="s">
        <v>1475</v>
      </c>
      <c r="N165" s="112">
        <v>79</v>
      </c>
      <c r="O165" s="103" t="s">
        <v>23</v>
      </c>
      <c r="P165" s="103" t="s">
        <v>1495</v>
      </c>
      <c r="Q165" s="115"/>
      <c r="R165" s="108" t="s">
        <v>1468</v>
      </c>
      <c r="T165" s="112"/>
    </row>
    <row r="166" spans="1:20">
      <c r="A166" s="103" t="s">
        <v>1450</v>
      </c>
      <c r="B166" s="147">
        <v>14</v>
      </c>
      <c r="C166" s="133">
        <v>43400</v>
      </c>
      <c r="D166" s="141">
        <f t="shared" si="58"/>
        <v>43400</v>
      </c>
      <c r="E166" s="103" t="s">
        <v>19</v>
      </c>
      <c r="F166" s="111"/>
      <c r="G166" s="111"/>
      <c r="H166" s="114" t="s">
        <v>41</v>
      </c>
      <c r="I166" s="111" t="s">
        <v>21</v>
      </c>
      <c r="J166" s="112" t="str">
        <f t="shared" si="59"/>
        <v>L</v>
      </c>
      <c r="K166" s="103">
        <v>0</v>
      </c>
      <c r="L166" s="103">
        <v>3</v>
      </c>
      <c r="M166" s="103" t="s">
        <v>25</v>
      </c>
      <c r="N166" s="112">
        <v>68</v>
      </c>
      <c r="O166" s="103" t="s">
        <v>23</v>
      </c>
      <c r="P166" s="103" t="s">
        <v>1496</v>
      </c>
      <c r="R166" s="108" t="s">
        <v>1468</v>
      </c>
      <c r="T166" s="112"/>
    </row>
    <row r="167" spans="1:20">
      <c r="A167" s="103" t="s">
        <v>1450</v>
      </c>
      <c r="B167" s="147">
        <v>13</v>
      </c>
      <c r="C167" s="133">
        <v>43393</v>
      </c>
      <c r="D167" s="141">
        <f t="shared" si="58"/>
        <v>43393</v>
      </c>
      <c r="E167" s="103" t="s">
        <v>19</v>
      </c>
      <c r="F167" s="111"/>
      <c r="G167" s="111"/>
      <c r="H167" s="114" t="s">
        <v>39</v>
      </c>
      <c r="I167" s="111" t="s">
        <v>9</v>
      </c>
      <c r="J167" s="112" t="str">
        <f t="shared" si="59"/>
        <v>L</v>
      </c>
      <c r="K167" s="103">
        <v>1</v>
      </c>
      <c r="L167" s="103">
        <v>4</v>
      </c>
      <c r="M167" s="103" t="s">
        <v>1480</v>
      </c>
      <c r="N167" s="112">
        <v>82</v>
      </c>
      <c r="O167" s="103" t="s">
        <v>23</v>
      </c>
      <c r="P167" s="103" t="s">
        <v>1497</v>
      </c>
      <c r="Q167" s="115"/>
      <c r="R167" s="108" t="s">
        <v>1468</v>
      </c>
      <c r="T167" s="112"/>
    </row>
    <row r="168" spans="1:20">
      <c r="A168" s="103" t="s">
        <v>1450</v>
      </c>
      <c r="B168" s="147">
        <v>12</v>
      </c>
      <c r="C168" s="133">
        <v>43386</v>
      </c>
      <c r="D168" s="141">
        <f t="shared" si="58"/>
        <v>43386</v>
      </c>
      <c r="E168" s="103" t="s">
        <v>19</v>
      </c>
      <c r="F168" s="111"/>
      <c r="G168" s="111"/>
      <c r="H168" s="103" t="s">
        <v>57</v>
      </c>
      <c r="I168" s="111" t="s">
        <v>21</v>
      </c>
      <c r="J168" s="112" t="str">
        <f t="shared" si="59"/>
        <v>W</v>
      </c>
      <c r="K168" s="103">
        <v>2</v>
      </c>
      <c r="L168" s="103">
        <v>1</v>
      </c>
      <c r="M168" s="103" t="s">
        <v>1477</v>
      </c>
      <c r="N168" s="112">
        <v>75</v>
      </c>
      <c r="O168" s="103" t="s">
        <v>23</v>
      </c>
      <c r="P168" s="103" t="s">
        <v>1493</v>
      </c>
      <c r="R168" s="108" t="s">
        <v>1468</v>
      </c>
      <c r="T168" s="112"/>
    </row>
    <row r="169" spans="1:20">
      <c r="A169" s="103" t="s">
        <v>1450</v>
      </c>
      <c r="B169" s="147">
        <v>11</v>
      </c>
      <c r="C169" s="133">
        <v>43383</v>
      </c>
      <c r="D169" s="141">
        <f t="shared" si="58"/>
        <v>43383</v>
      </c>
      <c r="E169" s="103" t="s">
        <v>16</v>
      </c>
      <c r="F169" s="111">
        <v>1</v>
      </c>
      <c r="G169" s="111"/>
      <c r="H169" s="103" t="s">
        <v>35</v>
      </c>
      <c r="I169" s="111" t="s">
        <v>9</v>
      </c>
      <c r="J169" s="112" t="str">
        <f t="shared" si="59"/>
        <v>D</v>
      </c>
      <c r="K169" s="103">
        <v>1</v>
      </c>
      <c r="L169" s="103">
        <v>1</v>
      </c>
      <c r="M169" s="103" t="s">
        <v>1475</v>
      </c>
      <c r="O169" s="103" t="s">
        <v>23</v>
      </c>
      <c r="P169" s="103"/>
      <c r="R169" s="108" t="s">
        <v>1468</v>
      </c>
      <c r="T169" s="112" t="s">
        <v>1476</v>
      </c>
    </row>
    <row r="170" spans="1:20">
      <c r="A170" s="103" t="s">
        <v>1450</v>
      </c>
      <c r="B170" s="147">
        <v>10</v>
      </c>
      <c r="C170" s="133">
        <v>43379</v>
      </c>
      <c r="D170" s="141">
        <f t="shared" si="58"/>
        <v>43379</v>
      </c>
      <c r="E170" s="103" t="s">
        <v>19</v>
      </c>
      <c r="F170" s="111"/>
      <c r="G170" s="111"/>
      <c r="H170" s="103" t="s">
        <v>118</v>
      </c>
      <c r="I170" s="111" t="s">
        <v>9</v>
      </c>
      <c r="J170" s="112" t="str">
        <f t="shared" si="59"/>
        <v>W</v>
      </c>
      <c r="K170" s="103">
        <v>3</v>
      </c>
      <c r="L170" s="103">
        <v>2</v>
      </c>
      <c r="M170" s="103" t="s">
        <v>1473</v>
      </c>
      <c r="N170" s="112">
        <v>213</v>
      </c>
      <c r="O170" s="103" t="s">
        <v>23</v>
      </c>
      <c r="P170" s="103" t="s">
        <v>1498</v>
      </c>
      <c r="R170" s="108" t="s">
        <v>1468</v>
      </c>
      <c r="T170" s="112"/>
    </row>
    <row r="171" spans="1:20">
      <c r="A171" s="103" t="s">
        <v>1450</v>
      </c>
      <c r="B171" s="147">
        <v>9</v>
      </c>
      <c r="C171" s="133">
        <v>43372</v>
      </c>
      <c r="D171" s="141">
        <f t="shared" si="58"/>
        <v>43372</v>
      </c>
      <c r="E171" s="103" t="s">
        <v>19</v>
      </c>
      <c r="F171" s="111"/>
      <c r="G171" s="111"/>
      <c r="H171" s="103" t="s">
        <v>49</v>
      </c>
      <c r="I171" s="111" t="s">
        <v>21</v>
      </c>
      <c r="J171" s="112" t="str">
        <f t="shared" si="59"/>
        <v>W</v>
      </c>
      <c r="K171" s="103">
        <v>5</v>
      </c>
      <c r="L171" s="103">
        <v>1</v>
      </c>
      <c r="M171" s="103" t="s">
        <v>1474</v>
      </c>
      <c r="N171" s="112">
        <v>75</v>
      </c>
      <c r="O171" s="103" t="s">
        <v>23</v>
      </c>
      <c r="P171" s="103" t="s">
        <v>1499</v>
      </c>
      <c r="R171" s="108" t="s">
        <v>1468</v>
      </c>
      <c r="T171" s="112"/>
    </row>
    <row r="172" spans="1:20">
      <c r="A172" s="103" t="s">
        <v>1450</v>
      </c>
      <c r="B172" s="147">
        <v>8</v>
      </c>
      <c r="C172" s="133">
        <v>43365</v>
      </c>
      <c r="D172" s="141">
        <f t="shared" si="58"/>
        <v>43365</v>
      </c>
      <c r="E172" s="103" t="s">
        <v>19</v>
      </c>
      <c r="F172" s="111"/>
      <c r="G172" s="111"/>
      <c r="H172" s="103" t="s">
        <v>59</v>
      </c>
      <c r="I172" s="111" t="s">
        <v>21</v>
      </c>
      <c r="J172" s="112" t="str">
        <f t="shared" si="59"/>
        <v>W</v>
      </c>
      <c r="K172" s="103">
        <v>4</v>
      </c>
      <c r="L172" s="103">
        <v>1</v>
      </c>
      <c r="M172" s="103" t="s">
        <v>1472</v>
      </c>
      <c r="N172" s="112">
        <v>52</v>
      </c>
      <c r="O172" s="103" t="s">
        <v>23</v>
      </c>
      <c r="P172" s="103" t="s">
        <v>1500</v>
      </c>
      <c r="T172" s="112"/>
    </row>
    <row r="173" spans="1:20">
      <c r="A173" s="103" t="s">
        <v>1450</v>
      </c>
      <c r="B173" s="147">
        <v>7</v>
      </c>
      <c r="C173" s="133">
        <v>43358</v>
      </c>
      <c r="D173" s="141">
        <f t="shared" si="58"/>
        <v>43358</v>
      </c>
      <c r="E173" s="103" t="s">
        <v>13</v>
      </c>
      <c r="F173" s="111" t="s">
        <v>143</v>
      </c>
      <c r="G173" s="111"/>
      <c r="H173" s="103" t="s">
        <v>107</v>
      </c>
      <c r="I173" s="111" t="s">
        <v>9</v>
      </c>
      <c r="J173" s="112" t="str">
        <f t="shared" si="59"/>
        <v>L</v>
      </c>
      <c r="K173" s="103">
        <v>1</v>
      </c>
      <c r="L173" s="103">
        <v>2</v>
      </c>
      <c r="M173" s="103" t="s">
        <v>78</v>
      </c>
      <c r="N173" s="112">
        <v>104</v>
      </c>
      <c r="O173" s="103" t="s">
        <v>23</v>
      </c>
      <c r="P173" s="103"/>
      <c r="R173" s="108" t="s">
        <v>1468</v>
      </c>
      <c r="T173" s="112"/>
    </row>
    <row r="174" spans="1:20">
      <c r="A174" s="103" t="s">
        <v>1450</v>
      </c>
      <c r="B174" s="147">
        <v>6</v>
      </c>
      <c r="C174" s="133">
        <v>43351</v>
      </c>
      <c r="D174" s="141">
        <f t="shared" si="58"/>
        <v>43351</v>
      </c>
      <c r="E174" s="103" t="s">
        <v>19</v>
      </c>
      <c r="F174" s="111"/>
      <c r="G174" s="111"/>
      <c r="H174" s="103" t="s">
        <v>85</v>
      </c>
      <c r="I174" s="111" t="s">
        <v>21</v>
      </c>
      <c r="J174" s="112" t="str">
        <f t="shared" si="59"/>
        <v>W</v>
      </c>
      <c r="K174" s="103">
        <v>3</v>
      </c>
      <c r="L174" s="103">
        <v>0</v>
      </c>
      <c r="M174" s="103" t="s">
        <v>1471</v>
      </c>
      <c r="N174" s="112">
        <v>95</v>
      </c>
      <c r="O174" s="103" t="s">
        <v>23</v>
      </c>
      <c r="P174" s="103" t="s">
        <v>1501</v>
      </c>
      <c r="R174" s="108" t="s">
        <v>1468</v>
      </c>
      <c r="T174" s="112"/>
    </row>
    <row r="175" spans="1:20">
      <c r="A175" s="103" t="s">
        <v>1450</v>
      </c>
      <c r="B175" s="147">
        <v>5</v>
      </c>
      <c r="C175" s="133">
        <v>43344</v>
      </c>
      <c r="D175" s="141">
        <f t="shared" ref="D175:D179" si="60">C175</f>
        <v>43344</v>
      </c>
      <c r="E175" s="103" t="s">
        <v>19</v>
      </c>
      <c r="F175" s="111"/>
      <c r="G175" s="111"/>
      <c r="H175" s="103" t="s">
        <v>133</v>
      </c>
      <c r="I175" s="111" t="s">
        <v>9</v>
      </c>
      <c r="J175" s="112" t="str">
        <f t="shared" si="59"/>
        <v>W</v>
      </c>
      <c r="K175" s="103">
        <v>2</v>
      </c>
      <c r="L175" s="103">
        <v>0</v>
      </c>
      <c r="M175" s="103" t="s">
        <v>1470</v>
      </c>
      <c r="N175" s="112">
        <v>60</v>
      </c>
      <c r="O175" s="103" t="s">
        <v>23</v>
      </c>
      <c r="P175" s="103" t="s">
        <v>1502</v>
      </c>
      <c r="R175" s="108" t="s">
        <v>1468</v>
      </c>
      <c r="T175" s="112"/>
    </row>
    <row r="176" spans="1:20">
      <c r="A176" s="103" t="s">
        <v>1450</v>
      </c>
      <c r="B176" s="147">
        <v>4</v>
      </c>
      <c r="C176" s="133">
        <v>43337</v>
      </c>
      <c r="D176" s="141">
        <f t="shared" si="60"/>
        <v>43337</v>
      </c>
      <c r="E176" s="103" t="s">
        <v>19</v>
      </c>
      <c r="F176" s="111"/>
      <c r="G176" s="111"/>
      <c r="H176" s="103" t="s">
        <v>52</v>
      </c>
      <c r="I176" s="111" t="s">
        <v>9</v>
      </c>
      <c r="J176" s="112" t="str">
        <f t="shared" si="59"/>
        <v>W</v>
      </c>
      <c r="K176" s="103">
        <v>2</v>
      </c>
      <c r="L176" s="103">
        <v>0</v>
      </c>
      <c r="M176" s="103" t="s">
        <v>1469</v>
      </c>
      <c r="N176" s="112">
        <v>112</v>
      </c>
      <c r="O176" s="103" t="s">
        <v>23</v>
      </c>
      <c r="P176" s="103" t="s">
        <v>1503</v>
      </c>
      <c r="R176" s="108" t="s">
        <v>1468</v>
      </c>
      <c r="T176" s="112"/>
    </row>
    <row r="177" spans="1:20">
      <c r="A177" s="103" t="s">
        <v>1450</v>
      </c>
      <c r="B177" s="147">
        <v>3</v>
      </c>
      <c r="C177" s="133">
        <v>43330</v>
      </c>
      <c r="D177" s="141">
        <f t="shared" si="60"/>
        <v>43330</v>
      </c>
      <c r="E177" s="103" t="s">
        <v>19</v>
      </c>
      <c r="F177" s="111"/>
      <c r="G177" s="111"/>
      <c r="H177" s="103" t="s">
        <v>45</v>
      </c>
      <c r="I177" s="111" t="s">
        <v>9</v>
      </c>
      <c r="J177" s="112" t="str">
        <f t="shared" si="59"/>
        <v>D</v>
      </c>
      <c r="K177" s="103">
        <v>1</v>
      </c>
      <c r="L177" s="103">
        <v>1</v>
      </c>
      <c r="M177" s="103" t="s">
        <v>44</v>
      </c>
      <c r="N177" s="112">
        <v>126</v>
      </c>
      <c r="O177" s="103" t="s">
        <v>23</v>
      </c>
      <c r="P177" s="103" t="s">
        <v>1504</v>
      </c>
      <c r="R177" s="108" t="s">
        <v>1468</v>
      </c>
      <c r="T177" s="112"/>
    </row>
    <row r="178" spans="1:20">
      <c r="A178" s="103" t="s">
        <v>1450</v>
      </c>
      <c r="B178" s="147">
        <v>2</v>
      </c>
      <c r="C178" s="133">
        <v>43323</v>
      </c>
      <c r="D178" s="141">
        <f t="shared" si="60"/>
        <v>43323</v>
      </c>
      <c r="E178" s="103" t="s">
        <v>19</v>
      </c>
      <c r="F178" s="111"/>
      <c r="G178" s="111"/>
      <c r="H178" s="103" t="s">
        <v>30</v>
      </c>
      <c r="I178" s="111" t="s">
        <v>21</v>
      </c>
      <c r="J178" s="112" t="str">
        <f t="shared" si="59"/>
        <v>D</v>
      </c>
      <c r="K178" s="103">
        <v>3</v>
      </c>
      <c r="L178" s="103">
        <v>3</v>
      </c>
      <c r="M178" s="103" t="s">
        <v>1451</v>
      </c>
      <c r="N178" s="112">
        <v>55</v>
      </c>
      <c r="O178" s="103" t="s">
        <v>23</v>
      </c>
      <c r="P178" s="103" t="s">
        <v>1505</v>
      </c>
      <c r="R178" s="108" t="s">
        <v>1468</v>
      </c>
      <c r="T178" s="112"/>
    </row>
    <row r="179" spans="1:20">
      <c r="A179" s="103" t="s">
        <v>1450</v>
      </c>
      <c r="B179" s="147">
        <v>1</v>
      </c>
      <c r="C179" s="133">
        <v>43316</v>
      </c>
      <c r="D179" s="141">
        <f t="shared" si="60"/>
        <v>43316</v>
      </c>
      <c r="E179" s="103" t="s">
        <v>19</v>
      </c>
      <c r="F179" s="111"/>
      <c r="G179" s="111"/>
      <c r="H179" s="103" t="s">
        <v>43</v>
      </c>
      <c r="I179" s="111" t="s">
        <v>21</v>
      </c>
      <c r="J179" s="112" t="str">
        <f t="shared" si="59"/>
        <v>L</v>
      </c>
      <c r="K179" s="103">
        <v>0</v>
      </c>
      <c r="L179" s="103">
        <v>1</v>
      </c>
      <c r="M179" s="103" t="s">
        <v>25</v>
      </c>
      <c r="N179" s="112">
        <v>82</v>
      </c>
      <c r="O179" s="103" t="s">
        <v>23</v>
      </c>
      <c r="P179" s="103" t="s">
        <v>1533</v>
      </c>
      <c r="T179" s="112"/>
    </row>
    <row r="180" spans="1:20">
      <c r="A180" s="103" t="s">
        <v>18</v>
      </c>
      <c r="B180" s="147">
        <v>46</v>
      </c>
      <c r="C180" s="133">
        <v>43225</v>
      </c>
      <c r="D180" s="141">
        <v>43225</v>
      </c>
      <c r="E180" s="103" t="s">
        <v>19</v>
      </c>
      <c r="F180" s="111"/>
      <c r="G180" s="111"/>
      <c r="H180" s="103" t="s">
        <v>49</v>
      </c>
      <c r="I180" s="111" t="s">
        <v>21</v>
      </c>
      <c r="J180" s="112" t="str">
        <f t="shared" si="59"/>
        <v>L</v>
      </c>
      <c r="K180" s="103">
        <v>2</v>
      </c>
      <c r="L180" s="103">
        <v>4</v>
      </c>
      <c r="M180" s="103" t="s">
        <v>1448</v>
      </c>
      <c r="N180" s="112">
        <v>72</v>
      </c>
      <c r="O180" s="103" t="s">
        <v>23</v>
      </c>
      <c r="P180" s="103"/>
      <c r="T180" s="112"/>
    </row>
    <row r="181" spans="1:20">
      <c r="A181" s="103" t="s">
        <v>18</v>
      </c>
      <c r="B181" s="147">
        <v>45</v>
      </c>
      <c r="C181" s="133">
        <v>43222</v>
      </c>
      <c r="D181" s="141">
        <v>43222</v>
      </c>
      <c r="E181" s="103" t="s">
        <v>19</v>
      </c>
      <c r="F181" s="111"/>
      <c r="G181" s="111"/>
      <c r="H181" s="103" t="s">
        <v>24</v>
      </c>
      <c r="I181" s="111" t="s">
        <v>21</v>
      </c>
      <c r="J181" s="112" t="str">
        <f t="shared" si="59"/>
        <v>W</v>
      </c>
      <c r="K181" s="103">
        <v>2</v>
      </c>
      <c r="L181" s="103">
        <v>0</v>
      </c>
      <c r="M181" s="103" t="s">
        <v>1446</v>
      </c>
      <c r="N181" s="112">
        <v>92</v>
      </c>
      <c r="O181" s="103" t="s">
        <v>23</v>
      </c>
      <c r="P181" s="103"/>
      <c r="T181" s="112"/>
    </row>
    <row r="182" spans="1:20">
      <c r="A182" s="103" t="s">
        <v>18</v>
      </c>
      <c r="B182" s="147">
        <v>44</v>
      </c>
      <c r="C182" s="133">
        <v>43218</v>
      </c>
      <c r="D182" s="141">
        <v>43218</v>
      </c>
      <c r="E182" s="103" t="s">
        <v>19</v>
      </c>
      <c r="F182" s="111"/>
      <c r="G182" s="111"/>
      <c r="H182" s="103" t="s">
        <v>85</v>
      </c>
      <c r="I182" s="111" t="s">
        <v>21</v>
      </c>
      <c r="J182" s="112" t="str">
        <f t="shared" si="59"/>
        <v>L</v>
      </c>
      <c r="K182" s="103">
        <v>0</v>
      </c>
      <c r="L182" s="103">
        <v>1</v>
      </c>
      <c r="M182" s="103" t="s">
        <v>25</v>
      </c>
      <c r="N182" s="112">
        <v>45</v>
      </c>
      <c r="O182" s="103" t="s">
        <v>23</v>
      </c>
      <c r="P182" s="103"/>
      <c r="T182" s="112"/>
    </row>
    <row r="183" spans="1:20">
      <c r="A183" s="103" t="s">
        <v>18</v>
      </c>
      <c r="B183" s="147">
        <v>43</v>
      </c>
      <c r="C183" s="133">
        <v>43215</v>
      </c>
      <c r="D183" s="141">
        <v>43215</v>
      </c>
      <c r="E183" s="103" t="s">
        <v>19</v>
      </c>
      <c r="F183" s="111"/>
      <c r="G183" s="111"/>
      <c r="H183" s="103" t="s">
        <v>41</v>
      </c>
      <c r="I183" s="111" t="s">
        <v>9</v>
      </c>
      <c r="J183" s="112" t="str">
        <f t="shared" si="59"/>
        <v>W</v>
      </c>
      <c r="K183" s="103">
        <v>3</v>
      </c>
      <c r="L183" s="103">
        <v>2</v>
      </c>
      <c r="M183" s="103" t="s">
        <v>1445</v>
      </c>
      <c r="N183" s="112">
        <v>31</v>
      </c>
      <c r="O183" s="103" t="s">
        <v>23</v>
      </c>
      <c r="P183" s="103"/>
      <c r="T183" s="112"/>
    </row>
    <row r="184" spans="1:20">
      <c r="A184" s="103" t="s">
        <v>18</v>
      </c>
      <c r="B184" s="147">
        <v>42</v>
      </c>
      <c r="C184" s="133">
        <v>43213</v>
      </c>
      <c r="D184" s="141">
        <v>43213</v>
      </c>
      <c r="E184" s="103" t="s">
        <v>19</v>
      </c>
      <c r="F184" s="111"/>
      <c r="G184" s="111"/>
      <c r="H184" s="103" t="s">
        <v>73</v>
      </c>
      <c r="I184" s="111" t="s">
        <v>9</v>
      </c>
      <c r="J184" s="112" t="str">
        <f t="shared" si="59"/>
        <v>D</v>
      </c>
      <c r="K184" s="103">
        <v>1</v>
      </c>
      <c r="L184" s="103">
        <v>1</v>
      </c>
      <c r="M184" s="103" t="s">
        <v>1444</v>
      </c>
      <c r="N184" s="112">
        <v>50</v>
      </c>
      <c r="O184" s="103" t="s">
        <v>23</v>
      </c>
      <c r="P184" s="103"/>
      <c r="T184" s="112"/>
    </row>
    <row r="185" spans="1:20">
      <c r="A185" s="103" t="s">
        <v>18</v>
      </c>
      <c r="B185" s="147">
        <v>41</v>
      </c>
      <c r="C185" s="133">
        <v>43211</v>
      </c>
      <c r="D185" s="141">
        <v>43211</v>
      </c>
      <c r="E185" s="103" t="s">
        <v>19</v>
      </c>
      <c r="F185" s="111"/>
      <c r="G185" s="111"/>
      <c r="H185" s="103" t="s">
        <v>45</v>
      </c>
      <c r="I185" s="111" t="s">
        <v>9</v>
      </c>
      <c r="J185" s="112" t="str">
        <f t="shared" si="59"/>
        <v>L</v>
      </c>
      <c r="K185" s="103">
        <v>0</v>
      </c>
      <c r="L185" s="103">
        <v>4</v>
      </c>
      <c r="M185" s="103" t="s">
        <v>25</v>
      </c>
      <c r="N185" s="112">
        <v>159</v>
      </c>
      <c r="O185" s="112" t="s">
        <v>23</v>
      </c>
      <c r="T185" s="112"/>
    </row>
    <row r="186" spans="1:20">
      <c r="A186" s="103" t="s">
        <v>18</v>
      </c>
      <c r="B186" s="149">
        <v>40</v>
      </c>
      <c r="C186" s="135">
        <v>43209</v>
      </c>
      <c r="D186" s="141">
        <v>43209</v>
      </c>
      <c r="E186" s="103" t="s">
        <v>19</v>
      </c>
      <c r="H186" s="103" t="s">
        <v>73</v>
      </c>
      <c r="I186" s="116" t="s">
        <v>21</v>
      </c>
      <c r="J186" s="112" t="str">
        <f t="shared" si="59"/>
        <v>L</v>
      </c>
      <c r="K186" s="103">
        <v>2</v>
      </c>
      <c r="L186" s="103">
        <v>3</v>
      </c>
      <c r="M186" s="103" t="s">
        <v>1442</v>
      </c>
      <c r="N186" s="112">
        <v>62</v>
      </c>
      <c r="O186" s="112" t="s">
        <v>23</v>
      </c>
      <c r="P186" s="103"/>
      <c r="T186" s="112"/>
    </row>
    <row r="187" spans="1:20">
      <c r="A187" s="103" t="s">
        <v>18</v>
      </c>
      <c r="B187" s="149">
        <v>39</v>
      </c>
      <c r="C187" s="135">
        <v>43207</v>
      </c>
      <c r="D187" s="141">
        <v>43207</v>
      </c>
      <c r="E187" s="103" t="s">
        <v>19</v>
      </c>
      <c r="H187" s="103" t="s">
        <v>54</v>
      </c>
      <c r="I187" s="116" t="s">
        <v>21</v>
      </c>
      <c r="J187" s="112" t="str">
        <f t="shared" si="59"/>
        <v>L</v>
      </c>
      <c r="K187" s="103">
        <v>0</v>
      </c>
      <c r="L187" s="103">
        <v>1</v>
      </c>
      <c r="M187" s="103" t="s">
        <v>25</v>
      </c>
      <c r="N187" s="112">
        <v>41</v>
      </c>
      <c r="O187" s="103" t="s">
        <v>23</v>
      </c>
      <c r="P187" s="103"/>
      <c r="T187" s="112"/>
    </row>
    <row r="188" spans="1:20">
      <c r="A188" s="103" t="s">
        <v>18</v>
      </c>
      <c r="B188" s="149">
        <v>38</v>
      </c>
      <c r="C188" s="135">
        <v>43204</v>
      </c>
      <c r="D188" s="141">
        <v>43204</v>
      </c>
      <c r="E188" s="103" t="s">
        <v>19</v>
      </c>
      <c r="H188" s="103" t="s">
        <v>52</v>
      </c>
      <c r="I188" s="116" t="s">
        <v>21</v>
      </c>
      <c r="J188" s="112" t="str">
        <f t="shared" si="59"/>
        <v>W</v>
      </c>
      <c r="K188" s="103">
        <v>2</v>
      </c>
      <c r="L188" s="103">
        <v>1</v>
      </c>
      <c r="M188" s="103" t="s">
        <v>1439</v>
      </c>
      <c r="N188" s="112">
        <v>59</v>
      </c>
      <c r="O188" s="103" t="s">
        <v>23</v>
      </c>
      <c r="P188" s="103"/>
      <c r="T188" s="112"/>
    </row>
    <row r="189" spans="1:20">
      <c r="A189" s="103" t="s">
        <v>18</v>
      </c>
      <c r="B189" s="149">
        <v>37</v>
      </c>
      <c r="C189" s="135">
        <v>43201</v>
      </c>
      <c r="D189" s="141">
        <v>43201</v>
      </c>
      <c r="E189" s="103" t="s">
        <v>19</v>
      </c>
      <c r="H189" s="103" t="s">
        <v>20</v>
      </c>
      <c r="I189" s="116" t="s">
        <v>9</v>
      </c>
      <c r="J189" s="112" t="str">
        <f t="shared" si="59"/>
        <v>L</v>
      </c>
      <c r="K189" s="103">
        <v>1</v>
      </c>
      <c r="L189" s="103">
        <v>4</v>
      </c>
      <c r="M189" s="103" t="s">
        <v>1440</v>
      </c>
      <c r="N189" s="112">
        <v>89</v>
      </c>
      <c r="O189" s="103" t="s">
        <v>23</v>
      </c>
      <c r="P189" s="103"/>
      <c r="T189" s="112"/>
    </row>
    <row r="190" spans="1:20">
      <c r="A190" s="103" t="s">
        <v>18</v>
      </c>
      <c r="B190" s="149">
        <v>36</v>
      </c>
      <c r="C190" s="135">
        <v>43199</v>
      </c>
      <c r="D190" s="141">
        <v>43199</v>
      </c>
      <c r="E190" s="103" t="s">
        <v>19</v>
      </c>
      <c r="H190" s="103" t="s">
        <v>85</v>
      </c>
      <c r="I190" s="116" t="s">
        <v>9</v>
      </c>
      <c r="J190" s="112" t="str">
        <f t="shared" si="59"/>
        <v>W</v>
      </c>
      <c r="K190" s="103">
        <v>6</v>
      </c>
      <c r="L190" s="103">
        <v>2</v>
      </c>
      <c r="M190" s="103" t="s">
        <v>1441</v>
      </c>
      <c r="N190" s="112">
        <v>43</v>
      </c>
      <c r="O190" s="103" t="s">
        <v>23</v>
      </c>
      <c r="P190" s="103"/>
      <c r="T190" s="112"/>
    </row>
    <row r="191" spans="1:20">
      <c r="A191" s="103" t="s">
        <v>18</v>
      </c>
      <c r="B191" s="149">
        <v>35</v>
      </c>
      <c r="C191" s="135">
        <v>43183</v>
      </c>
      <c r="D191" s="141">
        <v>43183</v>
      </c>
      <c r="E191" s="103" t="s">
        <v>19</v>
      </c>
      <c r="H191" s="103" t="s">
        <v>34</v>
      </c>
      <c r="I191" s="116" t="s">
        <v>21</v>
      </c>
      <c r="J191" s="112" t="str">
        <f t="shared" si="59"/>
        <v>L</v>
      </c>
      <c r="K191" s="103">
        <v>0</v>
      </c>
      <c r="L191" s="103">
        <v>1</v>
      </c>
      <c r="M191" s="103" t="s">
        <v>25</v>
      </c>
      <c r="N191" s="112">
        <v>87</v>
      </c>
      <c r="O191" s="103" t="s">
        <v>23</v>
      </c>
      <c r="P191" s="103"/>
      <c r="T191" s="112"/>
    </row>
    <row r="192" spans="1:20">
      <c r="A192" s="103" t="s">
        <v>18</v>
      </c>
      <c r="B192" s="149">
        <v>34</v>
      </c>
      <c r="C192" s="135">
        <v>43180</v>
      </c>
      <c r="D192" s="141">
        <v>43180</v>
      </c>
      <c r="E192" s="103" t="s">
        <v>19</v>
      </c>
      <c r="H192" s="103" t="s">
        <v>63</v>
      </c>
      <c r="I192" s="116" t="s">
        <v>9</v>
      </c>
      <c r="J192" s="112" t="str">
        <f t="shared" si="59"/>
        <v>L</v>
      </c>
      <c r="K192" s="103">
        <v>2</v>
      </c>
      <c r="L192" s="103">
        <v>4</v>
      </c>
      <c r="M192" s="103" t="s">
        <v>1429</v>
      </c>
      <c r="N192" s="112">
        <v>64</v>
      </c>
      <c r="O192" s="103" t="s">
        <v>23</v>
      </c>
      <c r="P192" s="103"/>
      <c r="T192" s="112"/>
    </row>
    <row r="193" spans="1:20">
      <c r="A193" s="103" t="s">
        <v>18</v>
      </c>
      <c r="B193" s="149">
        <v>33</v>
      </c>
      <c r="C193" s="135">
        <v>43176</v>
      </c>
      <c r="D193" s="141">
        <v>43176</v>
      </c>
      <c r="E193" s="103" t="s">
        <v>19</v>
      </c>
      <c r="H193" s="103" t="s">
        <v>59</v>
      </c>
      <c r="I193" s="116" t="s">
        <v>21</v>
      </c>
      <c r="J193" s="112" t="str">
        <f t="shared" si="59"/>
        <v>L</v>
      </c>
      <c r="K193" s="103">
        <v>0</v>
      </c>
      <c r="L193" s="103">
        <v>1</v>
      </c>
      <c r="M193" s="103" t="s">
        <v>25</v>
      </c>
      <c r="N193" s="112">
        <v>54</v>
      </c>
      <c r="O193" s="103" t="s">
        <v>23</v>
      </c>
      <c r="P193" s="103"/>
      <c r="T193" s="112"/>
    </row>
    <row r="194" spans="1:20">
      <c r="A194" s="103" t="s">
        <v>18</v>
      </c>
      <c r="B194" s="149">
        <v>32</v>
      </c>
      <c r="C194" s="136">
        <v>43155</v>
      </c>
      <c r="D194" s="141">
        <v>43155</v>
      </c>
      <c r="E194" s="103" t="s">
        <v>19</v>
      </c>
      <c r="H194" s="103" t="s">
        <v>37</v>
      </c>
      <c r="I194" s="111" t="s">
        <v>9</v>
      </c>
      <c r="J194" s="112" t="str">
        <f t="shared" si="59"/>
        <v>W</v>
      </c>
      <c r="K194" s="103">
        <v>4</v>
      </c>
      <c r="L194" s="103">
        <v>0</v>
      </c>
      <c r="M194" s="103" t="s">
        <v>1403</v>
      </c>
      <c r="N194" s="103">
        <v>64</v>
      </c>
      <c r="O194" s="103" t="s">
        <v>23</v>
      </c>
      <c r="P194" s="103"/>
      <c r="T194" s="112"/>
    </row>
    <row r="195" spans="1:20">
      <c r="A195" s="103" t="s">
        <v>18</v>
      </c>
      <c r="B195" s="149">
        <v>31</v>
      </c>
      <c r="C195" s="136">
        <v>43151</v>
      </c>
      <c r="D195" s="141">
        <v>43151</v>
      </c>
      <c r="E195" s="103" t="s">
        <v>16</v>
      </c>
      <c r="F195" s="116" t="s">
        <v>165</v>
      </c>
      <c r="H195" s="103" t="s">
        <v>444</v>
      </c>
      <c r="I195" s="111" t="s">
        <v>9</v>
      </c>
      <c r="J195" s="112" t="str">
        <f t="shared" si="59"/>
        <v>L</v>
      </c>
      <c r="K195" s="103">
        <v>1</v>
      </c>
      <c r="L195" s="103">
        <v>8</v>
      </c>
      <c r="M195" s="103" t="s">
        <v>44</v>
      </c>
      <c r="N195" s="103">
        <v>389</v>
      </c>
      <c r="O195" s="103" t="s">
        <v>23</v>
      </c>
      <c r="P195" s="103"/>
      <c r="T195" s="112" t="s">
        <v>1404</v>
      </c>
    </row>
    <row r="196" spans="1:20">
      <c r="A196" s="103" t="s">
        <v>18</v>
      </c>
      <c r="B196" s="149">
        <v>30</v>
      </c>
      <c r="C196" s="136">
        <v>43148</v>
      </c>
      <c r="D196" s="141">
        <v>43148</v>
      </c>
      <c r="E196" s="103" t="s">
        <v>19</v>
      </c>
      <c r="H196" s="103" t="s">
        <v>47</v>
      </c>
      <c r="I196" s="111" t="s">
        <v>9</v>
      </c>
      <c r="J196" s="112" t="str">
        <f t="shared" si="59"/>
        <v>W</v>
      </c>
      <c r="K196" s="103">
        <v>4</v>
      </c>
      <c r="L196" s="103">
        <v>1</v>
      </c>
      <c r="M196" s="103" t="s">
        <v>1402</v>
      </c>
      <c r="N196" s="103">
        <v>102</v>
      </c>
      <c r="O196" s="103" t="s">
        <v>23</v>
      </c>
      <c r="P196" s="103"/>
      <c r="T196" s="112"/>
    </row>
    <row r="197" spans="1:20">
      <c r="A197" s="103" t="s">
        <v>18</v>
      </c>
      <c r="B197" s="149">
        <v>29</v>
      </c>
      <c r="C197" s="136">
        <v>43135</v>
      </c>
      <c r="D197" s="141">
        <v>43135</v>
      </c>
      <c r="E197" s="103" t="s">
        <v>19</v>
      </c>
      <c r="H197" s="103" t="s">
        <v>57</v>
      </c>
      <c r="I197" s="111" t="s">
        <v>21</v>
      </c>
      <c r="J197" s="112" t="str">
        <f t="shared" si="59"/>
        <v>W</v>
      </c>
      <c r="K197" s="103">
        <v>3</v>
      </c>
      <c r="L197" s="103">
        <v>0</v>
      </c>
      <c r="M197" s="103" t="s">
        <v>1388</v>
      </c>
      <c r="N197" s="103">
        <v>61</v>
      </c>
      <c r="O197" s="103" t="s">
        <v>23</v>
      </c>
      <c r="P197" s="103"/>
      <c r="T197" s="112"/>
    </row>
    <row r="198" spans="1:20">
      <c r="A198" s="103" t="s">
        <v>18</v>
      </c>
      <c r="B198" s="149">
        <v>28</v>
      </c>
      <c r="C198" s="136">
        <v>43113</v>
      </c>
      <c r="D198" s="141">
        <f t="shared" ref="D198:D261" si="61">C198</f>
        <v>43113</v>
      </c>
      <c r="E198" s="103" t="s">
        <v>19</v>
      </c>
      <c r="H198" s="103" t="s">
        <v>39</v>
      </c>
      <c r="I198" s="111" t="s">
        <v>21</v>
      </c>
      <c r="J198" s="112" t="str">
        <f t="shared" si="59"/>
        <v>D</v>
      </c>
      <c r="K198" s="103">
        <v>1</v>
      </c>
      <c r="L198" s="103">
        <v>1</v>
      </c>
      <c r="M198" s="103" t="s">
        <v>1333</v>
      </c>
      <c r="N198" s="103">
        <v>67</v>
      </c>
      <c r="O198" s="103" t="s">
        <v>23</v>
      </c>
      <c r="P198" s="103"/>
      <c r="T198" s="112"/>
    </row>
    <row r="199" spans="1:20">
      <c r="A199" s="103" t="s">
        <v>18</v>
      </c>
      <c r="B199" s="149">
        <v>27</v>
      </c>
      <c r="C199" s="136">
        <v>43106</v>
      </c>
      <c r="D199" s="141">
        <f t="shared" si="61"/>
        <v>43106</v>
      </c>
      <c r="E199" s="103" t="s">
        <v>19</v>
      </c>
      <c r="H199" s="103" t="s">
        <v>20</v>
      </c>
      <c r="I199" s="111" t="s">
        <v>21</v>
      </c>
      <c r="J199" s="117" t="str">
        <f t="shared" si="59"/>
        <v>L</v>
      </c>
      <c r="K199" s="103">
        <v>1</v>
      </c>
      <c r="L199" s="103">
        <v>3</v>
      </c>
      <c r="M199" s="103" t="s">
        <v>22</v>
      </c>
      <c r="N199" s="103">
        <v>95</v>
      </c>
      <c r="O199" s="103" t="s">
        <v>23</v>
      </c>
      <c r="P199" s="103"/>
      <c r="T199" s="112"/>
    </row>
    <row r="200" spans="1:20">
      <c r="A200" s="103" t="s">
        <v>18</v>
      </c>
      <c r="B200" s="149">
        <v>26</v>
      </c>
      <c r="C200" s="136">
        <v>43095</v>
      </c>
      <c r="D200" s="141">
        <f t="shared" si="61"/>
        <v>43095</v>
      </c>
      <c r="E200" s="103" t="s">
        <v>19</v>
      </c>
      <c r="H200" s="103" t="s">
        <v>24</v>
      </c>
      <c r="I200" s="111" t="s">
        <v>9</v>
      </c>
      <c r="J200" s="112" t="str">
        <f t="shared" si="59"/>
        <v>L</v>
      </c>
      <c r="K200" s="103">
        <v>0</v>
      </c>
      <c r="L200" s="103">
        <v>3</v>
      </c>
      <c r="M200" s="103" t="s">
        <v>25</v>
      </c>
      <c r="N200" s="103">
        <v>216</v>
      </c>
      <c r="O200" s="103" t="s">
        <v>23</v>
      </c>
      <c r="P200" s="103"/>
      <c r="T200" s="112"/>
    </row>
    <row r="201" spans="1:20">
      <c r="A201" s="103" t="s">
        <v>18</v>
      </c>
      <c r="B201" s="149">
        <v>25</v>
      </c>
      <c r="C201" s="136">
        <v>43092</v>
      </c>
      <c r="D201" s="141">
        <f t="shared" si="61"/>
        <v>43092</v>
      </c>
      <c r="E201" s="103" t="s">
        <v>19</v>
      </c>
      <c r="H201" s="103" t="s">
        <v>26</v>
      </c>
      <c r="I201" s="111" t="s">
        <v>9</v>
      </c>
      <c r="J201" s="112" t="str">
        <f t="shared" si="59"/>
        <v>W</v>
      </c>
      <c r="K201" s="103">
        <v>1</v>
      </c>
      <c r="L201" s="103">
        <v>0</v>
      </c>
      <c r="M201" s="103" t="s">
        <v>27</v>
      </c>
      <c r="N201" s="103">
        <v>43</v>
      </c>
      <c r="O201" s="103" t="s">
        <v>23</v>
      </c>
      <c r="P201" s="103"/>
      <c r="T201" s="112"/>
    </row>
    <row r="202" spans="1:20">
      <c r="A202" s="103" t="s">
        <v>18</v>
      </c>
      <c r="B202" s="149">
        <v>24</v>
      </c>
      <c r="C202" s="136">
        <v>43085</v>
      </c>
      <c r="D202" s="141">
        <f t="shared" si="61"/>
        <v>43085</v>
      </c>
      <c r="E202" s="103" t="s">
        <v>19</v>
      </c>
      <c r="H202" s="103" t="s">
        <v>28</v>
      </c>
      <c r="I202" s="111" t="s">
        <v>21</v>
      </c>
      <c r="J202" s="112" t="str">
        <f t="shared" si="59"/>
        <v>W</v>
      </c>
      <c r="K202" s="103">
        <v>3</v>
      </c>
      <c r="L202" s="103">
        <v>2</v>
      </c>
      <c r="M202" s="103" t="s">
        <v>29</v>
      </c>
      <c r="N202" s="103">
        <v>78</v>
      </c>
      <c r="O202" s="103" t="s">
        <v>23</v>
      </c>
      <c r="P202" s="103"/>
      <c r="T202" s="112"/>
    </row>
    <row r="203" spans="1:20">
      <c r="A203" s="103" t="s">
        <v>18</v>
      </c>
      <c r="B203" s="149">
        <v>23</v>
      </c>
      <c r="C203" s="136">
        <v>43078</v>
      </c>
      <c r="D203" s="141">
        <f t="shared" si="61"/>
        <v>43078</v>
      </c>
      <c r="E203" s="103" t="s">
        <v>19</v>
      </c>
      <c r="H203" s="103" t="s">
        <v>30</v>
      </c>
      <c r="I203" s="111" t="s">
        <v>21</v>
      </c>
      <c r="J203" s="112" t="str">
        <f t="shared" si="59"/>
        <v>D</v>
      </c>
      <c r="K203" s="103">
        <v>1</v>
      </c>
      <c r="L203" s="103">
        <v>1</v>
      </c>
      <c r="M203" s="103" t="s">
        <v>31</v>
      </c>
      <c r="N203" s="103">
        <v>68</v>
      </c>
      <c r="O203" s="103" t="s">
        <v>23</v>
      </c>
      <c r="P203" s="103"/>
      <c r="T203" s="112"/>
    </row>
    <row r="204" spans="1:20">
      <c r="A204" s="103" t="s">
        <v>18</v>
      </c>
      <c r="B204" s="149">
        <v>22</v>
      </c>
      <c r="C204" s="136">
        <v>43071</v>
      </c>
      <c r="D204" s="141">
        <f t="shared" si="61"/>
        <v>43071</v>
      </c>
      <c r="E204" s="103" t="s">
        <v>19</v>
      </c>
      <c r="H204" s="103" t="s">
        <v>32</v>
      </c>
      <c r="I204" s="111" t="s">
        <v>21</v>
      </c>
      <c r="J204" s="112" t="str">
        <f t="shared" si="59"/>
        <v>W</v>
      </c>
      <c r="K204" s="103">
        <v>2</v>
      </c>
      <c r="L204" s="103">
        <v>0</v>
      </c>
      <c r="M204" s="103" t="s">
        <v>33</v>
      </c>
      <c r="N204" s="103">
        <v>65</v>
      </c>
      <c r="O204" s="103" t="s">
        <v>23</v>
      </c>
      <c r="P204" s="103"/>
      <c r="T204" s="112"/>
    </row>
    <row r="205" spans="1:20">
      <c r="A205" s="103" t="s">
        <v>18</v>
      </c>
      <c r="B205" s="149">
        <v>21</v>
      </c>
      <c r="C205" s="136">
        <v>43064</v>
      </c>
      <c r="D205" s="141">
        <f t="shared" si="61"/>
        <v>43064</v>
      </c>
      <c r="E205" s="103" t="s">
        <v>19</v>
      </c>
      <c r="H205" s="103" t="s">
        <v>34</v>
      </c>
      <c r="I205" s="111" t="s">
        <v>9</v>
      </c>
      <c r="J205" s="112" t="str">
        <f t="shared" si="59"/>
        <v>L</v>
      </c>
      <c r="K205" s="103">
        <v>0</v>
      </c>
      <c r="L205" s="103">
        <v>3</v>
      </c>
      <c r="M205" s="103" t="s">
        <v>25</v>
      </c>
      <c r="N205" s="103">
        <v>58</v>
      </c>
      <c r="O205" s="103" t="s">
        <v>23</v>
      </c>
      <c r="P205" s="103"/>
      <c r="T205" s="112"/>
    </row>
    <row r="206" spans="1:20">
      <c r="A206" s="103" t="s">
        <v>18</v>
      </c>
      <c r="B206" s="149">
        <v>20</v>
      </c>
      <c r="C206" s="136">
        <v>43053</v>
      </c>
      <c r="D206" s="141">
        <f t="shared" si="61"/>
        <v>43053</v>
      </c>
      <c r="E206" s="103" t="s">
        <v>16</v>
      </c>
      <c r="F206" s="111">
        <v>2</v>
      </c>
      <c r="G206" s="111"/>
      <c r="H206" s="103" t="s">
        <v>35</v>
      </c>
      <c r="I206" s="111" t="s">
        <v>21</v>
      </c>
      <c r="J206" s="112" t="str">
        <f t="shared" si="59"/>
        <v>W</v>
      </c>
      <c r="K206" s="103">
        <v>5</v>
      </c>
      <c r="L206" s="103">
        <v>3</v>
      </c>
      <c r="M206" s="103" t="s">
        <v>36</v>
      </c>
      <c r="N206" s="103">
        <v>74</v>
      </c>
      <c r="O206" s="103" t="s">
        <v>23</v>
      </c>
      <c r="P206" s="103"/>
      <c r="T206" s="103" t="s">
        <v>1065</v>
      </c>
    </row>
    <row r="207" spans="1:20">
      <c r="A207" s="103" t="s">
        <v>18</v>
      </c>
      <c r="B207" s="149">
        <v>19</v>
      </c>
      <c r="C207" s="136">
        <v>43043</v>
      </c>
      <c r="D207" s="141">
        <f t="shared" si="61"/>
        <v>43043</v>
      </c>
      <c r="E207" s="103" t="s">
        <v>19</v>
      </c>
      <c r="H207" s="103" t="s">
        <v>37</v>
      </c>
      <c r="I207" s="111" t="s">
        <v>21</v>
      </c>
      <c r="J207" s="112" t="str">
        <f t="shared" si="59"/>
        <v>W</v>
      </c>
      <c r="K207" s="103">
        <v>2</v>
      </c>
      <c r="L207" s="103">
        <v>0</v>
      </c>
      <c r="M207" s="103" t="s">
        <v>38</v>
      </c>
      <c r="N207" s="103">
        <v>72</v>
      </c>
      <c r="O207" s="103" t="s">
        <v>23</v>
      </c>
      <c r="P207" s="103"/>
      <c r="R207" s="108" t="s">
        <v>1468</v>
      </c>
      <c r="T207" s="112"/>
    </row>
    <row r="208" spans="1:20">
      <c r="A208" s="103" t="s">
        <v>18</v>
      </c>
      <c r="B208" s="149">
        <v>18</v>
      </c>
      <c r="C208" s="136">
        <v>43036</v>
      </c>
      <c r="D208" s="141">
        <f t="shared" si="61"/>
        <v>43036</v>
      </c>
      <c r="E208" s="103" t="s">
        <v>19</v>
      </c>
      <c r="H208" s="103" t="s">
        <v>39</v>
      </c>
      <c r="I208" s="111" t="s">
        <v>9</v>
      </c>
      <c r="J208" s="112" t="str">
        <f t="shared" si="59"/>
        <v>W</v>
      </c>
      <c r="K208" s="103">
        <v>3</v>
      </c>
      <c r="L208" s="103">
        <v>0</v>
      </c>
      <c r="M208" s="103" t="s">
        <v>40</v>
      </c>
      <c r="N208" s="103">
        <v>68</v>
      </c>
      <c r="O208" s="103" t="s">
        <v>23</v>
      </c>
      <c r="P208" s="103"/>
      <c r="T208" s="112"/>
    </row>
    <row r="209" spans="1:20">
      <c r="A209" s="103" t="s">
        <v>18</v>
      </c>
      <c r="B209" s="149">
        <v>17</v>
      </c>
      <c r="C209" s="136">
        <v>43032</v>
      </c>
      <c r="D209" s="141">
        <f t="shared" si="61"/>
        <v>43032</v>
      </c>
      <c r="E209" s="103" t="s">
        <v>19</v>
      </c>
      <c r="H209" s="103" t="s">
        <v>41</v>
      </c>
      <c r="I209" s="111" t="s">
        <v>21</v>
      </c>
      <c r="J209" s="112" t="str">
        <f t="shared" si="59"/>
        <v>D</v>
      </c>
      <c r="K209" s="103">
        <v>2</v>
      </c>
      <c r="L209" s="103">
        <v>2</v>
      </c>
      <c r="M209" s="103" t="s">
        <v>42</v>
      </c>
      <c r="N209" s="103">
        <v>55</v>
      </c>
      <c r="O209" s="103" t="s">
        <v>23</v>
      </c>
      <c r="P209" s="103"/>
      <c r="R209" s="108" t="s">
        <v>1468</v>
      </c>
      <c r="T209" s="112"/>
    </row>
    <row r="210" spans="1:20">
      <c r="A210" s="103" t="s">
        <v>18</v>
      </c>
      <c r="B210" s="149">
        <v>16</v>
      </c>
      <c r="C210" s="136">
        <v>43029</v>
      </c>
      <c r="D210" s="141">
        <f t="shared" si="61"/>
        <v>43029</v>
      </c>
      <c r="E210" s="103" t="s">
        <v>19</v>
      </c>
      <c r="H210" s="103" t="s">
        <v>43</v>
      </c>
      <c r="I210" s="111" t="s">
        <v>9</v>
      </c>
      <c r="J210" s="112" t="str">
        <f t="shared" si="59"/>
        <v>W</v>
      </c>
      <c r="K210" s="103">
        <v>1</v>
      </c>
      <c r="L210" s="103">
        <v>0</v>
      </c>
      <c r="M210" s="103" t="s">
        <v>44</v>
      </c>
      <c r="N210" s="103">
        <v>139</v>
      </c>
      <c r="O210" s="103" t="s">
        <v>23</v>
      </c>
      <c r="P210" s="103"/>
      <c r="T210" s="112"/>
    </row>
    <row r="211" spans="1:20">
      <c r="A211" s="103" t="s">
        <v>18</v>
      </c>
      <c r="B211" s="149">
        <v>15</v>
      </c>
      <c r="C211" s="136">
        <v>43015</v>
      </c>
      <c r="D211" s="141">
        <f t="shared" si="61"/>
        <v>43015</v>
      </c>
      <c r="E211" s="103" t="s">
        <v>19</v>
      </c>
      <c r="H211" s="103" t="s">
        <v>45</v>
      </c>
      <c r="I211" s="111" t="s">
        <v>21</v>
      </c>
      <c r="J211" s="112" t="str">
        <f t="shared" si="59"/>
        <v>W</v>
      </c>
      <c r="K211" s="103">
        <v>3</v>
      </c>
      <c r="L211" s="103">
        <v>1</v>
      </c>
      <c r="M211" s="103" t="s">
        <v>46</v>
      </c>
      <c r="N211" s="103">
        <v>247</v>
      </c>
      <c r="O211" s="103" t="s">
        <v>23</v>
      </c>
      <c r="P211" s="103"/>
      <c r="T211" s="103" t="s">
        <v>1066</v>
      </c>
    </row>
    <row r="212" spans="1:20">
      <c r="A212" s="103" t="s">
        <v>18</v>
      </c>
      <c r="B212" s="149">
        <v>14</v>
      </c>
      <c r="C212" s="136">
        <v>43008</v>
      </c>
      <c r="D212" s="141">
        <f t="shared" si="61"/>
        <v>43008</v>
      </c>
      <c r="E212" s="103" t="s">
        <v>19</v>
      </c>
      <c r="H212" s="103" t="s">
        <v>47</v>
      </c>
      <c r="I212" s="111" t="s">
        <v>21</v>
      </c>
      <c r="J212" s="112" t="str">
        <f t="shared" si="59"/>
        <v>W</v>
      </c>
      <c r="K212" s="103">
        <v>3</v>
      </c>
      <c r="L212" s="103">
        <v>0</v>
      </c>
      <c r="M212" s="103" t="s">
        <v>48</v>
      </c>
      <c r="N212" s="103">
        <v>67</v>
      </c>
      <c r="O212" s="103" t="s">
        <v>23</v>
      </c>
      <c r="P212" s="103"/>
      <c r="T212" s="112"/>
    </row>
    <row r="213" spans="1:20">
      <c r="A213" s="103" t="s">
        <v>18</v>
      </c>
      <c r="B213" s="149">
        <v>13</v>
      </c>
      <c r="C213" s="136">
        <v>43004</v>
      </c>
      <c r="D213" s="141">
        <f t="shared" si="61"/>
        <v>43004</v>
      </c>
      <c r="E213" s="103" t="s">
        <v>19</v>
      </c>
      <c r="H213" s="103" t="s">
        <v>49</v>
      </c>
      <c r="I213" s="111" t="s">
        <v>9</v>
      </c>
      <c r="J213" s="112" t="str">
        <f t="shared" si="59"/>
        <v>L</v>
      </c>
      <c r="K213" s="103">
        <v>3</v>
      </c>
      <c r="L213" s="103">
        <v>4</v>
      </c>
      <c r="M213" s="103" t="s">
        <v>50</v>
      </c>
      <c r="N213" s="103">
        <v>110</v>
      </c>
      <c r="O213" s="103" t="s">
        <v>23</v>
      </c>
      <c r="P213" s="103"/>
      <c r="T213" s="112"/>
    </row>
    <row r="214" spans="1:20">
      <c r="A214" s="103" t="s">
        <v>18</v>
      </c>
      <c r="B214" s="149">
        <v>12</v>
      </c>
      <c r="C214" s="136">
        <v>43001</v>
      </c>
      <c r="D214" s="141">
        <f t="shared" si="61"/>
        <v>43001</v>
      </c>
      <c r="E214" s="103" t="s">
        <v>19</v>
      </c>
      <c r="H214" s="103" t="s">
        <v>43</v>
      </c>
      <c r="I214" s="111" t="s">
        <v>21</v>
      </c>
      <c r="J214" s="112" t="str">
        <f t="shared" si="59"/>
        <v>D</v>
      </c>
      <c r="K214" s="103">
        <v>2</v>
      </c>
      <c r="L214" s="103">
        <v>2</v>
      </c>
      <c r="M214" s="103" t="s">
        <v>51</v>
      </c>
      <c r="N214" s="103">
        <v>79</v>
      </c>
      <c r="O214" s="103" t="s">
        <v>23</v>
      </c>
      <c r="P214" s="103"/>
      <c r="T214" s="112"/>
    </row>
    <row r="215" spans="1:20">
      <c r="A215" s="103" t="s">
        <v>18</v>
      </c>
      <c r="B215" s="149">
        <v>11</v>
      </c>
      <c r="C215" s="136">
        <v>42998</v>
      </c>
      <c r="D215" s="141">
        <f t="shared" si="61"/>
        <v>42998</v>
      </c>
      <c r="E215" s="103" t="s">
        <v>19</v>
      </c>
      <c r="H215" s="103" t="s">
        <v>52</v>
      </c>
      <c r="I215" s="111" t="s">
        <v>9</v>
      </c>
      <c r="J215" s="112" t="str">
        <f t="shared" si="59"/>
        <v>D</v>
      </c>
      <c r="K215" s="103">
        <v>2</v>
      </c>
      <c r="L215" s="103">
        <v>2</v>
      </c>
      <c r="M215" s="103" t="s">
        <v>53</v>
      </c>
      <c r="N215" s="103">
        <v>99</v>
      </c>
      <c r="O215" s="103" t="s">
        <v>23</v>
      </c>
      <c r="P215" s="103"/>
      <c r="T215" s="112"/>
    </row>
    <row r="216" spans="1:20">
      <c r="A216" s="103" t="s">
        <v>18</v>
      </c>
      <c r="B216" s="149">
        <v>10</v>
      </c>
      <c r="C216" s="136">
        <v>42991</v>
      </c>
      <c r="D216" s="141">
        <f t="shared" si="61"/>
        <v>42991</v>
      </c>
      <c r="E216" s="103" t="s">
        <v>19</v>
      </c>
      <c r="H216" s="103" t="s">
        <v>54</v>
      </c>
      <c r="I216" s="111" t="s">
        <v>9</v>
      </c>
      <c r="J216" s="112" t="str">
        <f t="shared" si="59"/>
        <v>W</v>
      </c>
      <c r="K216" s="103">
        <v>3</v>
      </c>
      <c r="L216" s="103">
        <v>0</v>
      </c>
      <c r="M216" s="103" t="s">
        <v>55</v>
      </c>
      <c r="N216" s="103">
        <v>82</v>
      </c>
      <c r="O216" s="103" t="s">
        <v>23</v>
      </c>
      <c r="P216" s="103"/>
      <c r="T216" s="112"/>
    </row>
    <row r="217" spans="1:20">
      <c r="A217" s="103" t="s">
        <v>18</v>
      </c>
      <c r="B217" s="149">
        <v>9</v>
      </c>
      <c r="C217" s="136">
        <v>42987</v>
      </c>
      <c r="D217" s="141">
        <f t="shared" si="61"/>
        <v>42987</v>
      </c>
      <c r="E217" s="103" t="s">
        <v>13</v>
      </c>
      <c r="H217" s="103" t="s">
        <v>56</v>
      </c>
      <c r="I217" s="111" t="s">
        <v>21</v>
      </c>
      <c r="J217" s="112" t="str">
        <f t="shared" si="59"/>
        <v>L</v>
      </c>
      <c r="K217" s="103">
        <v>0</v>
      </c>
      <c r="L217" s="103">
        <v>1</v>
      </c>
      <c r="M217" s="103" t="s">
        <v>25</v>
      </c>
      <c r="N217" s="103">
        <v>67</v>
      </c>
      <c r="O217" s="103" t="s">
        <v>23</v>
      </c>
      <c r="P217" s="103"/>
      <c r="T217" s="112"/>
    </row>
    <row r="218" spans="1:20">
      <c r="A218" s="103" t="s">
        <v>18</v>
      </c>
      <c r="B218" s="149">
        <v>8</v>
      </c>
      <c r="C218" s="136">
        <v>42984</v>
      </c>
      <c r="D218" s="141">
        <f t="shared" si="61"/>
        <v>42984</v>
      </c>
      <c r="E218" s="103" t="s">
        <v>19</v>
      </c>
      <c r="H218" s="103" t="s">
        <v>57</v>
      </c>
      <c r="I218" s="111" t="s">
        <v>9</v>
      </c>
      <c r="J218" s="112" t="str">
        <f t="shared" si="59"/>
        <v>W</v>
      </c>
      <c r="K218" s="103">
        <v>4</v>
      </c>
      <c r="L218" s="103">
        <v>0</v>
      </c>
      <c r="M218" s="103" t="s">
        <v>58</v>
      </c>
      <c r="N218" s="103">
        <v>101</v>
      </c>
      <c r="O218" s="103" t="s">
        <v>23</v>
      </c>
      <c r="P218" s="103"/>
      <c r="T218" s="112"/>
    </row>
    <row r="219" spans="1:20">
      <c r="A219" s="103" t="s">
        <v>18</v>
      </c>
      <c r="B219" s="149">
        <v>7</v>
      </c>
      <c r="C219" s="136">
        <v>42980</v>
      </c>
      <c r="D219" s="141">
        <f t="shared" si="61"/>
        <v>42980</v>
      </c>
      <c r="E219" s="103" t="s">
        <v>19</v>
      </c>
      <c r="H219" s="103" t="s">
        <v>59</v>
      </c>
      <c r="I219" s="111" t="s">
        <v>9</v>
      </c>
      <c r="J219" s="112" t="str">
        <f t="shared" si="59"/>
        <v>L</v>
      </c>
      <c r="K219" s="103">
        <v>1</v>
      </c>
      <c r="L219" s="103">
        <v>3</v>
      </c>
      <c r="M219" s="103" t="s">
        <v>60</v>
      </c>
      <c r="N219" s="103">
        <v>60</v>
      </c>
      <c r="O219" s="103" t="s">
        <v>23</v>
      </c>
      <c r="P219" s="103"/>
      <c r="T219" s="112"/>
    </row>
    <row r="220" spans="1:20">
      <c r="A220" s="103" t="s">
        <v>18</v>
      </c>
      <c r="B220" s="149">
        <v>6</v>
      </c>
      <c r="C220" s="136">
        <v>42973</v>
      </c>
      <c r="D220" s="141">
        <f t="shared" si="61"/>
        <v>42973</v>
      </c>
      <c r="E220" s="103" t="s">
        <v>15</v>
      </c>
      <c r="F220" s="111" t="s">
        <v>61</v>
      </c>
      <c r="G220" s="111"/>
      <c r="H220" s="103" t="s">
        <v>62</v>
      </c>
      <c r="I220" s="111" t="s">
        <v>9</v>
      </c>
      <c r="J220" s="112" t="str">
        <f t="shared" si="59"/>
        <v>L</v>
      </c>
      <c r="K220" s="103">
        <v>0</v>
      </c>
      <c r="L220" s="103">
        <v>4</v>
      </c>
      <c r="M220" s="103" t="s">
        <v>25</v>
      </c>
      <c r="N220" s="103">
        <v>50</v>
      </c>
      <c r="O220" s="103" t="s">
        <v>23</v>
      </c>
      <c r="P220" s="103"/>
      <c r="T220" s="112"/>
    </row>
    <row r="221" spans="1:20">
      <c r="A221" s="103" t="s">
        <v>18</v>
      </c>
      <c r="B221" s="149">
        <v>5</v>
      </c>
      <c r="C221" s="136">
        <v>42966</v>
      </c>
      <c r="D221" s="141">
        <f t="shared" si="61"/>
        <v>42966</v>
      </c>
      <c r="E221" s="103" t="s">
        <v>19</v>
      </c>
      <c r="H221" s="103" t="s">
        <v>63</v>
      </c>
      <c r="I221" s="111" t="s">
        <v>21</v>
      </c>
      <c r="J221" s="112" t="str">
        <f t="shared" si="59"/>
        <v>L</v>
      </c>
      <c r="K221" s="103">
        <v>1</v>
      </c>
      <c r="L221" s="103">
        <v>2</v>
      </c>
      <c r="M221" s="103" t="s">
        <v>64</v>
      </c>
      <c r="N221" s="103">
        <v>52</v>
      </c>
      <c r="O221" s="103" t="s">
        <v>23</v>
      </c>
      <c r="P221" s="103"/>
      <c r="T221" s="112"/>
    </row>
    <row r="222" spans="1:20">
      <c r="A222" s="103" t="s">
        <v>18</v>
      </c>
      <c r="B222" s="149">
        <v>4</v>
      </c>
      <c r="C222" s="136">
        <v>42962</v>
      </c>
      <c r="D222" s="141">
        <f t="shared" si="61"/>
        <v>42962</v>
      </c>
      <c r="E222" s="103" t="s">
        <v>19</v>
      </c>
      <c r="H222" s="103" t="s">
        <v>28</v>
      </c>
      <c r="I222" s="111" t="s">
        <v>9</v>
      </c>
      <c r="J222" s="112" t="str">
        <f t="shared" ref="J222:J285" si="62">IF(K222&gt;L222,"W",IF(K222&lt;L222,"L","D"))</f>
        <v>D</v>
      </c>
      <c r="K222" s="103">
        <v>2</v>
      </c>
      <c r="L222" s="103">
        <v>2</v>
      </c>
      <c r="M222" s="103" t="s">
        <v>65</v>
      </c>
      <c r="N222" s="103">
        <v>127</v>
      </c>
      <c r="O222" s="103" t="s">
        <v>23</v>
      </c>
      <c r="P222" s="103"/>
      <c r="T222" s="112"/>
    </row>
    <row r="223" spans="1:20">
      <c r="A223" s="103" t="s">
        <v>18</v>
      </c>
      <c r="B223" s="149">
        <v>3</v>
      </c>
      <c r="C223" s="136">
        <v>42959</v>
      </c>
      <c r="D223" s="141">
        <f t="shared" si="61"/>
        <v>42959</v>
      </c>
      <c r="E223" s="103" t="s">
        <v>19</v>
      </c>
      <c r="H223" s="103" t="s">
        <v>32</v>
      </c>
      <c r="I223" s="111" t="s">
        <v>9</v>
      </c>
      <c r="J223" s="112" t="str">
        <f t="shared" si="62"/>
        <v>D</v>
      </c>
      <c r="K223" s="103">
        <v>2</v>
      </c>
      <c r="L223" s="103">
        <v>2</v>
      </c>
      <c r="M223" s="103" t="s">
        <v>66</v>
      </c>
      <c r="N223" s="103">
        <v>75</v>
      </c>
      <c r="O223" s="103" t="s">
        <v>23</v>
      </c>
      <c r="P223" s="103"/>
      <c r="T223" s="112"/>
    </row>
    <row r="224" spans="1:20">
      <c r="A224" s="103" t="s">
        <v>18</v>
      </c>
      <c r="B224" s="149">
        <v>2</v>
      </c>
      <c r="C224" s="136">
        <v>42955</v>
      </c>
      <c r="D224" s="141">
        <f t="shared" si="61"/>
        <v>42955</v>
      </c>
      <c r="E224" s="103" t="s">
        <v>19</v>
      </c>
      <c r="H224" s="103" t="s">
        <v>26</v>
      </c>
      <c r="I224" s="111" t="s">
        <v>21</v>
      </c>
      <c r="J224" s="112" t="str">
        <f t="shared" si="62"/>
        <v>W</v>
      </c>
      <c r="K224" s="103">
        <v>3</v>
      </c>
      <c r="L224" s="103">
        <v>0</v>
      </c>
      <c r="M224" s="103" t="s">
        <v>67</v>
      </c>
      <c r="N224" s="103">
        <v>62</v>
      </c>
      <c r="O224" s="103" t="s">
        <v>23</v>
      </c>
      <c r="P224" s="103"/>
      <c r="T224" s="112"/>
    </row>
    <row r="225" spans="1:21">
      <c r="A225" s="103" t="s">
        <v>18</v>
      </c>
      <c r="B225" s="149">
        <v>1</v>
      </c>
      <c r="C225" s="136">
        <v>42952</v>
      </c>
      <c r="D225" s="141">
        <f t="shared" si="61"/>
        <v>42952</v>
      </c>
      <c r="E225" s="103" t="s">
        <v>19</v>
      </c>
      <c r="H225" s="103" t="s">
        <v>30</v>
      </c>
      <c r="I225" s="111" t="s">
        <v>9</v>
      </c>
      <c r="J225" s="112" t="str">
        <f t="shared" si="62"/>
        <v>D</v>
      </c>
      <c r="K225" s="103">
        <v>2</v>
      </c>
      <c r="L225" s="103">
        <v>2</v>
      </c>
      <c r="M225" s="103" t="s">
        <v>68</v>
      </c>
      <c r="N225" s="103">
        <v>72</v>
      </c>
      <c r="O225" s="103" t="s">
        <v>23</v>
      </c>
      <c r="P225" s="103"/>
      <c r="Q225" s="118"/>
      <c r="T225" s="112"/>
    </row>
    <row r="226" spans="1:21">
      <c r="A226" s="103" t="s">
        <v>69</v>
      </c>
      <c r="B226" s="149">
        <v>46</v>
      </c>
      <c r="C226" s="136">
        <v>42854</v>
      </c>
      <c r="D226" s="141">
        <f t="shared" si="61"/>
        <v>42854</v>
      </c>
      <c r="E226" s="103" t="s">
        <v>19</v>
      </c>
      <c r="H226" s="103" t="s">
        <v>37</v>
      </c>
      <c r="I226" s="111" t="s">
        <v>21</v>
      </c>
      <c r="J226" s="112" t="str">
        <f t="shared" si="62"/>
        <v>L</v>
      </c>
      <c r="K226" s="103">
        <v>1</v>
      </c>
      <c r="L226" s="103">
        <v>2</v>
      </c>
      <c r="M226" s="103" t="s">
        <v>70</v>
      </c>
      <c r="N226" s="103">
        <v>66</v>
      </c>
      <c r="O226" s="103" t="s">
        <v>23</v>
      </c>
      <c r="P226" s="103"/>
      <c r="T226" s="112"/>
    </row>
    <row r="227" spans="1:21">
      <c r="A227" s="103" t="s">
        <v>69</v>
      </c>
      <c r="B227" s="149">
        <v>45</v>
      </c>
      <c r="C227" s="136">
        <v>42847</v>
      </c>
      <c r="D227" s="141">
        <f t="shared" si="61"/>
        <v>42847</v>
      </c>
      <c r="E227" s="103" t="s">
        <v>19</v>
      </c>
      <c r="H227" s="103" t="s">
        <v>43</v>
      </c>
      <c r="I227" s="111" t="s">
        <v>21</v>
      </c>
      <c r="J227" s="112" t="str">
        <f t="shared" si="62"/>
        <v>L</v>
      </c>
      <c r="K227" s="103">
        <v>1</v>
      </c>
      <c r="L227" s="103">
        <v>2</v>
      </c>
      <c r="M227" s="103" t="s">
        <v>71</v>
      </c>
      <c r="N227" s="103">
        <v>72</v>
      </c>
      <c r="O227" s="103" t="s">
        <v>23</v>
      </c>
      <c r="P227" s="103"/>
      <c r="S227" s="119"/>
      <c r="T227" s="112"/>
      <c r="U227" s="119"/>
    </row>
    <row r="228" spans="1:21">
      <c r="A228" s="103" t="s">
        <v>69</v>
      </c>
      <c r="B228" s="149">
        <v>44</v>
      </c>
      <c r="C228" s="136">
        <v>42842</v>
      </c>
      <c r="D228" s="141">
        <f t="shared" si="61"/>
        <v>42842</v>
      </c>
      <c r="E228" s="103" t="s">
        <v>19</v>
      </c>
      <c r="H228" s="103" t="s">
        <v>73</v>
      </c>
      <c r="I228" s="111" t="s">
        <v>9</v>
      </c>
      <c r="J228" s="112" t="str">
        <f t="shared" si="62"/>
        <v>L</v>
      </c>
      <c r="K228" s="103">
        <v>2</v>
      </c>
      <c r="L228" s="103">
        <v>4</v>
      </c>
      <c r="M228" s="103" t="s">
        <v>74</v>
      </c>
      <c r="N228" s="112">
        <v>65</v>
      </c>
      <c r="O228" s="103" t="s">
        <v>23</v>
      </c>
      <c r="P228" s="103"/>
      <c r="S228" s="119"/>
      <c r="T228" s="112"/>
      <c r="U228" s="119"/>
    </row>
    <row r="229" spans="1:21">
      <c r="A229" s="103" t="s">
        <v>69</v>
      </c>
      <c r="B229" s="149">
        <v>43</v>
      </c>
      <c r="C229" s="136">
        <v>42839</v>
      </c>
      <c r="D229" s="141">
        <f t="shared" si="61"/>
        <v>42839</v>
      </c>
      <c r="E229" s="103" t="s">
        <v>19</v>
      </c>
      <c r="H229" s="103" t="s">
        <v>24</v>
      </c>
      <c r="I229" s="111" t="s">
        <v>9</v>
      </c>
      <c r="J229" s="112" t="str">
        <f t="shared" si="62"/>
        <v>L</v>
      </c>
      <c r="K229" s="103">
        <v>0</v>
      </c>
      <c r="L229" s="103">
        <v>1</v>
      </c>
      <c r="M229" s="103" t="s">
        <v>25</v>
      </c>
      <c r="N229" s="112">
        <v>191</v>
      </c>
      <c r="O229" s="103" t="s">
        <v>23</v>
      </c>
      <c r="P229" s="103"/>
      <c r="S229" s="119"/>
      <c r="T229" s="112"/>
      <c r="U229" s="119"/>
    </row>
    <row r="230" spans="1:21">
      <c r="A230" s="103" t="s">
        <v>69</v>
      </c>
      <c r="B230" s="149">
        <v>42</v>
      </c>
      <c r="C230" s="136">
        <v>42826</v>
      </c>
      <c r="D230" s="141">
        <f t="shared" si="61"/>
        <v>42826</v>
      </c>
      <c r="E230" s="103" t="s">
        <v>19</v>
      </c>
      <c r="H230" s="103" t="s">
        <v>39</v>
      </c>
      <c r="I230" s="111" t="s">
        <v>9</v>
      </c>
      <c r="J230" s="112" t="str">
        <f t="shared" si="62"/>
        <v>W</v>
      </c>
      <c r="K230" s="103">
        <v>2</v>
      </c>
      <c r="L230" s="103">
        <v>1</v>
      </c>
      <c r="M230" s="103" t="s">
        <v>76</v>
      </c>
      <c r="N230" s="112">
        <v>66</v>
      </c>
      <c r="O230" s="103" t="s">
        <v>23</v>
      </c>
      <c r="P230" s="103"/>
      <c r="S230" s="119"/>
      <c r="T230" s="112"/>
      <c r="U230" s="119"/>
    </row>
    <row r="231" spans="1:21">
      <c r="A231" s="103" t="s">
        <v>69</v>
      </c>
      <c r="B231" s="149">
        <v>41</v>
      </c>
      <c r="C231" s="136">
        <v>42812</v>
      </c>
      <c r="D231" s="141">
        <f t="shared" si="61"/>
        <v>42812</v>
      </c>
      <c r="E231" s="103" t="s">
        <v>19</v>
      </c>
      <c r="H231" s="103" t="s">
        <v>54</v>
      </c>
      <c r="I231" s="111" t="s">
        <v>21</v>
      </c>
      <c r="J231" s="112" t="str">
        <f t="shared" si="62"/>
        <v>D</v>
      </c>
      <c r="K231" s="103">
        <v>0</v>
      </c>
      <c r="L231" s="103">
        <v>0</v>
      </c>
      <c r="M231" s="103" t="s">
        <v>25</v>
      </c>
      <c r="N231" s="112">
        <v>51</v>
      </c>
      <c r="O231" s="103" t="s">
        <v>23</v>
      </c>
      <c r="P231" s="103"/>
      <c r="S231" s="119"/>
      <c r="T231" s="112"/>
      <c r="U231" s="119"/>
    </row>
    <row r="232" spans="1:21">
      <c r="A232" s="103" t="s">
        <v>69</v>
      </c>
      <c r="B232" s="149">
        <v>40</v>
      </c>
      <c r="C232" s="136">
        <v>42805</v>
      </c>
      <c r="D232" s="141">
        <f t="shared" si="61"/>
        <v>42805</v>
      </c>
      <c r="E232" s="103" t="s">
        <v>19</v>
      </c>
      <c r="H232" s="103" t="s">
        <v>26</v>
      </c>
      <c r="I232" s="111" t="s">
        <v>9</v>
      </c>
      <c r="J232" s="112" t="str">
        <f t="shared" si="62"/>
        <v>L</v>
      </c>
      <c r="K232" s="103">
        <v>3</v>
      </c>
      <c r="L232" s="103">
        <v>4</v>
      </c>
      <c r="M232" s="103" t="s">
        <v>77</v>
      </c>
      <c r="N232" s="112">
        <v>54</v>
      </c>
      <c r="O232" s="103" t="s">
        <v>23</v>
      </c>
      <c r="P232" s="103"/>
      <c r="S232" s="119"/>
      <c r="T232" s="112"/>
      <c r="U232" s="119"/>
    </row>
    <row r="233" spans="1:21">
      <c r="A233" s="103" t="s">
        <v>69</v>
      </c>
      <c r="B233" s="149">
        <v>39</v>
      </c>
      <c r="C233" s="136">
        <v>42798</v>
      </c>
      <c r="D233" s="141">
        <f t="shared" si="61"/>
        <v>42798</v>
      </c>
      <c r="E233" s="103" t="s">
        <v>19</v>
      </c>
      <c r="H233" s="103" t="s">
        <v>45</v>
      </c>
      <c r="I233" s="111" t="s">
        <v>21</v>
      </c>
      <c r="J233" s="112" t="str">
        <f t="shared" si="62"/>
        <v>W</v>
      </c>
      <c r="K233" s="103">
        <v>3</v>
      </c>
      <c r="L233" s="103">
        <v>0</v>
      </c>
      <c r="M233" s="103" t="s">
        <v>79</v>
      </c>
      <c r="N233" s="112">
        <v>69</v>
      </c>
      <c r="O233" s="103" t="s">
        <v>23</v>
      </c>
      <c r="P233" s="103"/>
      <c r="S233" s="119"/>
      <c r="T233" s="112"/>
      <c r="U233" s="119"/>
    </row>
    <row r="234" spans="1:21">
      <c r="A234" s="103" t="s">
        <v>69</v>
      </c>
      <c r="B234" s="149">
        <v>38</v>
      </c>
      <c r="C234" s="136">
        <v>42791</v>
      </c>
      <c r="D234" s="141">
        <f t="shared" si="61"/>
        <v>42791</v>
      </c>
      <c r="E234" s="103" t="s">
        <v>19</v>
      </c>
      <c r="H234" s="103" t="s">
        <v>20</v>
      </c>
      <c r="I234" s="111" t="s">
        <v>9</v>
      </c>
      <c r="J234" s="112" t="str">
        <f t="shared" si="62"/>
        <v>L</v>
      </c>
      <c r="K234" s="103">
        <v>0</v>
      </c>
      <c r="L234" s="103">
        <v>2</v>
      </c>
      <c r="M234" s="103" t="s">
        <v>25</v>
      </c>
      <c r="N234" s="112">
        <v>80</v>
      </c>
      <c r="O234" s="103" t="s">
        <v>23</v>
      </c>
      <c r="P234" s="103"/>
      <c r="S234" s="119"/>
      <c r="T234" s="112"/>
      <c r="U234" s="119"/>
    </row>
    <row r="235" spans="1:21">
      <c r="A235" s="103" t="s">
        <v>69</v>
      </c>
      <c r="B235" s="149">
        <v>37</v>
      </c>
      <c r="C235" s="136">
        <v>42784</v>
      </c>
      <c r="D235" s="141">
        <f t="shared" si="61"/>
        <v>42784</v>
      </c>
      <c r="E235" s="103" t="s">
        <v>19</v>
      </c>
      <c r="H235" s="103" t="s">
        <v>59</v>
      </c>
      <c r="I235" s="111" t="s">
        <v>9</v>
      </c>
      <c r="J235" s="112" t="str">
        <f t="shared" si="62"/>
        <v>L</v>
      </c>
      <c r="K235" s="103">
        <v>0</v>
      </c>
      <c r="L235" s="103">
        <v>1</v>
      </c>
      <c r="M235" s="103" t="s">
        <v>25</v>
      </c>
      <c r="N235" s="112">
        <v>80</v>
      </c>
      <c r="O235" s="103" t="s">
        <v>23</v>
      </c>
      <c r="P235" s="103"/>
      <c r="S235" s="119"/>
      <c r="T235" s="112"/>
      <c r="U235" s="119"/>
    </row>
    <row r="236" spans="1:21">
      <c r="A236" s="103" t="s">
        <v>69</v>
      </c>
      <c r="B236" s="149">
        <v>36</v>
      </c>
      <c r="C236" s="136">
        <v>42780</v>
      </c>
      <c r="D236" s="141">
        <f t="shared" si="61"/>
        <v>42780</v>
      </c>
      <c r="E236" s="103" t="s">
        <v>19</v>
      </c>
      <c r="H236" s="103" t="s">
        <v>49</v>
      </c>
      <c r="I236" s="111" t="s">
        <v>21</v>
      </c>
      <c r="J236" s="112" t="str">
        <f t="shared" si="62"/>
        <v>D</v>
      </c>
      <c r="K236" s="103">
        <v>2</v>
      </c>
      <c r="L236" s="103">
        <v>2</v>
      </c>
      <c r="M236" s="103" t="s">
        <v>81</v>
      </c>
      <c r="N236" s="112">
        <v>60</v>
      </c>
      <c r="O236" s="103" t="s">
        <v>23</v>
      </c>
      <c r="P236" s="103"/>
      <c r="S236" s="119"/>
      <c r="T236" s="112"/>
      <c r="U236" s="119"/>
    </row>
    <row r="237" spans="1:21">
      <c r="A237" s="103" t="s">
        <v>69</v>
      </c>
      <c r="B237" s="149">
        <v>35</v>
      </c>
      <c r="C237" s="136">
        <v>42777</v>
      </c>
      <c r="D237" s="141">
        <f t="shared" si="61"/>
        <v>42777</v>
      </c>
      <c r="E237" s="103" t="s">
        <v>19</v>
      </c>
      <c r="H237" s="103" t="s">
        <v>83</v>
      </c>
      <c r="I237" s="111" t="s">
        <v>21</v>
      </c>
      <c r="J237" s="112" t="str">
        <f t="shared" si="62"/>
        <v>L</v>
      </c>
      <c r="K237" s="103">
        <v>2</v>
      </c>
      <c r="L237" s="103">
        <v>3</v>
      </c>
      <c r="M237" s="103" t="s">
        <v>84</v>
      </c>
      <c r="N237" s="112">
        <v>51</v>
      </c>
      <c r="O237" s="103" t="s">
        <v>23</v>
      </c>
      <c r="P237" s="103"/>
      <c r="S237" s="119"/>
      <c r="T237" s="112"/>
      <c r="U237" s="119"/>
    </row>
    <row r="238" spans="1:21">
      <c r="A238" s="103" t="s">
        <v>69</v>
      </c>
      <c r="B238" s="149">
        <v>34</v>
      </c>
      <c r="C238" s="136">
        <v>42770</v>
      </c>
      <c r="D238" s="141">
        <f t="shared" si="61"/>
        <v>42770</v>
      </c>
      <c r="E238" s="103" t="s">
        <v>19</v>
      </c>
      <c r="H238" s="103" t="s">
        <v>52</v>
      </c>
      <c r="I238" s="111" t="s">
        <v>9</v>
      </c>
      <c r="J238" s="112" t="str">
        <f t="shared" si="62"/>
        <v>D</v>
      </c>
      <c r="K238" s="103">
        <v>1</v>
      </c>
      <c r="L238" s="103">
        <v>1</v>
      </c>
      <c r="M238" s="103" t="s">
        <v>75</v>
      </c>
      <c r="N238" s="112">
        <v>92</v>
      </c>
      <c r="O238" s="103" t="s">
        <v>23</v>
      </c>
      <c r="P238" s="103"/>
      <c r="S238" s="119"/>
      <c r="T238" s="112"/>
      <c r="U238" s="119"/>
    </row>
    <row r="239" spans="1:21">
      <c r="A239" s="103" t="s">
        <v>69</v>
      </c>
      <c r="B239" s="149">
        <v>33</v>
      </c>
      <c r="C239" s="136">
        <v>42763</v>
      </c>
      <c r="D239" s="141">
        <f t="shared" si="61"/>
        <v>42763</v>
      </c>
      <c r="E239" s="103" t="s">
        <v>19</v>
      </c>
      <c r="H239" s="103" t="s">
        <v>41</v>
      </c>
      <c r="I239" s="111" t="s">
        <v>9</v>
      </c>
      <c r="J239" s="112" t="str">
        <f t="shared" si="62"/>
        <v>D</v>
      </c>
      <c r="K239" s="103">
        <v>0</v>
      </c>
      <c r="L239" s="103">
        <v>0</v>
      </c>
      <c r="M239" s="103" t="s">
        <v>25</v>
      </c>
      <c r="N239" s="112">
        <v>42</v>
      </c>
      <c r="O239" s="103" t="s">
        <v>23</v>
      </c>
      <c r="P239" s="103"/>
      <c r="S239" s="119"/>
      <c r="T239" s="112"/>
      <c r="U239" s="119"/>
    </row>
    <row r="240" spans="1:21">
      <c r="A240" s="103" t="s">
        <v>69</v>
      </c>
      <c r="B240" s="149">
        <v>32</v>
      </c>
      <c r="C240" s="136">
        <v>42749</v>
      </c>
      <c r="D240" s="141">
        <f t="shared" si="61"/>
        <v>42749</v>
      </c>
      <c r="E240" s="103" t="s">
        <v>19</v>
      </c>
      <c r="H240" s="103" t="s">
        <v>34</v>
      </c>
      <c r="I240" s="111" t="s">
        <v>9</v>
      </c>
      <c r="J240" s="112" t="str">
        <f t="shared" si="62"/>
        <v>L</v>
      </c>
      <c r="K240" s="103">
        <v>1</v>
      </c>
      <c r="L240" s="103">
        <v>4</v>
      </c>
      <c r="M240" s="103" t="s">
        <v>72</v>
      </c>
      <c r="N240" s="112">
        <v>52</v>
      </c>
      <c r="O240" s="103" t="s">
        <v>23</v>
      </c>
      <c r="P240" s="103"/>
      <c r="T240" s="112"/>
    </row>
    <row r="241" spans="1:20">
      <c r="A241" s="103" t="s">
        <v>69</v>
      </c>
      <c r="B241" s="149">
        <v>31</v>
      </c>
      <c r="C241" s="136">
        <v>42742</v>
      </c>
      <c r="D241" s="141">
        <f t="shared" si="61"/>
        <v>42742</v>
      </c>
      <c r="E241" s="103" t="s">
        <v>19</v>
      </c>
      <c r="H241" s="103" t="s">
        <v>85</v>
      </c>
      <c r="I241" s="111" t="s">
        <v>9</v>
      </c>
      <c r="J241" s="112" t="str">
        <f t="shared" si="62"/>
        <v>L</v>
      </c>
      <c r="K241" s="103">
        <v>0</v>
      </c>
      <c r="L241" s="103">
        <v>5</v>
      </c>
      <c r="M241" s="103" t="s">
        <v>25</v>
      </c>
      <c r="O241" s="103" t="s">
        <v>23</v>
      </c>
      <c r="P241" s="103"/>
      <c r="T241" s="112"/>
    </row>
    <row r="242" spans="1:20">
      <c r="A242" s="103" t="s">
        <v>69</v>
      </c>
      <c r="B242" s="149">
        <v>30</v>
      </c>
      <c r="C242" s="136">
        <v>42730</v>
      </c>
      <c r="D242" s="141">
        <f t="shared" si="61"/>
        <v>42730</v>
      </c>
      <c r="E242" s="103" t="s">
        <v>19</v>
      </c>
      <c r="H242" s="103" t="s">
        <v>24</v>
      </c>
      <c r="I242" s="111" t="s">
        <v>21</v>
      </c>
      <c r="J242" s="112" t="str">
        <f t="shared" si="62"/>
        <v>L</v>
      </c>
      <c r="K242" s="103">
        <v>0</v>
      </c>
      <c r="L242" s="103">
        <v>5</v>
      </c>
      <c r="M242" s="103" t="s">
        <v>25</v>
      </c>
      <c r="N242" s="112">
        <v>262</v>
      </c>
      <c r="O242" s="103" t="s">
        <v>23</v>
      </c>
      <c r="P242" s="103"/>
      <c r="T242" s="112"/>
    </row>
    <row r="243" spans="1:20">
      <c r="A243" s="103" t="s">
        <v>69</v>
      </c>
      <c r="B243" s="149">
        <v>29</v>
      </c>
      <c r="C243" s="136">
        <v>42721</v>
      </c>
      <c r="D243" s="141">
        <f t="shared" si="61"/>
        <v>42721</v>
      </c>
      <c r="E243" s="103" t="s">
        <v>19</v>
      </c>
      <c r="H243" s="103" t="s">
        <v>47</v>
      </c>
      <c r="I243" s="111" t="s">
        <v>9</v>
      </c>
      <c r="J243" s="112" t="str">
        <f t="shared" si="62"/>
        <v>D</v>
      </c>
      <c r="K243" s="103">
        <v>1</v>
      </c>
      <c r="L243" s="103">
        <v>1</v>
      </c>
      <c r="M243" s="103" t="s">
        <v>72</v>
      </c>
      <c r="N243" s="112">
        <v>66</v>
      </c>
      <c r="O243" s="103" t="s">
        <v>23</v>
      </c>
      <c r="P243" s="103"/>
      <c r="T243" s="112"/>
    </row>
    <row r="244" spans="1:20">
      <c r="A244" s="103" t="s">
        <v>69</v>
      </c>
      <c r="B244" s="149">
        <v>28</v>
      </c>
      <c r="C244" s="136">
        <v>42714</v>
      </c>
      <c r="D244" s="141">
        <f t="shared" si="61"/>
        <v>42714</v>
      </c>
      <c r="E244" s="103" t="s">
        <v>19</v>
      </c>
      <c r="H244" s="103" t="s">
        <v>30</v>
      </c>
      <c r="I244" s="111" t="s">
        <v>21</v>
      </c>
      <c r="J244" s="112" t="str">
        <f t="shared" si="62"/>
        <v>L</v>
      </c>
      <c r="K244" s="103">
        <v>3</v>
      </c>
      <c r="L244" s="103">
        <v>4</v>
      </c>
      <c r="M244" s="103" t="s">
        <v>86</v>
      </c>
      <c r="N244" s="112">
        <v>52</v>
      </c>
      <c r="O244" s="103" t="s">
        <v>23</v>
      </c>
      <c r="P244" s="103"/>
      <c r="T244" s="112"/>
    </row>
    <row r="245" spans="1:20">
      <c r="A245" s="103" t="s">
        <v>69</v>
      </c>
      <c r="B245" s="149">
        <v>27</v>
      </c>
      <c r="C245" s="136">
        <v>42707</v>
      </c>
      <c r="D245" s="141">
        <f t="shared" si="61"/>
        <v>42707</v>
      </c>
      <c r="E245" s="103" t="s">
        <v>19</v>
      </c>
      <c r="H245" s="103" t="s">
        <v>28</v>
      </c>
      <c r="I245" s="111" t="s">
        <v>21</v>
      </c>
      <c r="J245" s="112" t="str">
        <f t="shared" si="62"/>
        <v>L</v>
      </c>
      <c r="K245" s="103">
        <v>0</v>
      </c>
      <c r="L245" s="103">
        <v>3</v>
      </c>
      <c r="M245" s="103" t="s">
        <v>25</v>
      </c>
      <c r="N245" s="112">
        <v>68</v>
      </c>
      <c r="O245" s="103" t="s">
        <v>23</v>
      </c>
      <c r="P245" s="103"/>
      <c r="T245" s="112"/>
    </row>
    <row r="246" spans="1:20">
      <c r="A246" s="103" t="s">
        <v>69</v>
      </c>
      <c r="B246" s="149">
        <v>26</v>
      </c>
      <c r="C246" s="136">
        <v>42700</v>
      </c>
      <c r="D246" s="141">
        <f t="shared" si="61"/>
        <v>42700</v>
      </c>
      <c r="E246" s="103" t="s">
        <v>19</v>
      </c>
      <c r="H246" s="103" t="s">
        <v>87</v>
      </c>
      <c r="I246" s="111" t="s">
        <v>9</v>
      </c>
      <c r="J246" s="112" t="str">
        <f t="shared" si="62"/>
        <v>L</v>
      </c>
      <c r="K246" s="103">
        <v>1</v>
      </c>
      <c r="L246" s="103">
        <v>2</v>
      </c>
      <c r="M246" s="103" t="s">
        <v>31</v>
      </c>
      <c r="N246" s="112">
        <v>63</v>
      </c>
      <c r="O246" s="103" t="s">
        <v>23</v>
      </c>
      <c r="P246" s="103"/>
      <c r="T246" s="112"/>
    </row>
    <row r="247" spans="1:20">
      <c r="A247" s="103" t="s">
        <v>69</v>
      </c>
      <c r="B247" s="149">
        <v>25</v>
      </c>
      <c r="C247" s="136">
        <v>42686</v>
      </c>
      <c r="D247" s="141">
        <f t="shared" si="61"/>
        <v>42686</v>
      </c>
      <c r="E247" s="103" t="s">
        <v>19</v>
      </c>
      <c r="H247" s="103" t="s">
        <v>32</v>
      </c>
      <c r="I247" s="111" t="s">
        <v>9</v>
      </c>
      <c r="J247" s="112" t="str">
        <f t="shared" si="62"/>
        <v>W</v>
      </c>
      <c r="K247" s="103">
        <v>1</v>
      </c>
      <c r="L247" s="103">
        <v>0</v>
      </c>
      <c r="M247" s="103" t="s">
        <v>72</v>
      </c>
      <c r="N247" s="112">
        <v>63</v>
      </c>
      <c r="O247" s="103" t="s">
        <v>23</v>
      </c>
      <c r="P247" s="103"/>
      <c r="T247" s="112"/>
    </row>
    <row r="248" spans="1:20">
      <c r="A248" s="103" t="s">
        <v>69</v>
      </c>
      <c r="B248" s="149">
        <v>24</v>
      </c>
      <c r="C248" s="136">
        <v>42682</v>
      </c>
      <c r="D248" s="141">
        <f t="shared" si="61"/>
        <v>42682</v>
      </c>
      <c r="E248" s="103" t="s">
        <v>19</v>
      </c>
      <c r="H248" s="103" t="s">
        <v>41</v>
      </c>
      <c r="I248" s="111" t="s">
        <v>21</v>
      </c>
      <c r="J248" s="112" t="str">
        <f t="shared" si="62"/>
        <v>D</v>
      </c>
      <c r="K248" s="103">
        <v>1</v>
      </c>
      <c r="L248" s="103">
        <v>1</v>
      </c>
      <c r="M248" s="103" t="s">
        <v>78</v>
      </c>
      <c r="N248" s="112">
        <v>45</v>
      </c>
      <c r="O248" s="103" t="s">
        <v>23</v>
      </c>
      <c r="P248" s="103"/>
      <c r="T248" s="112"/>
    </row>
    <row r="249" spans="1:20">
      <c r="A249" s="103" t="s">
        <v>69</v>
      </c>
      <c r="B249" s="149">
        <v>23</v>
      </c>
      <c r="C249" s="136">
        <v>42679</v>
      </c>
      <c r="D249" s="141">
        <f t="shared" si="61"/>
        <v>42679</v>
      </c>
      <c r="E249" s="103" t="s">
        <v>19</v>
      </c>
      <c r="H249" s="103" t="s">
        <v>73</v>
      </c>
      <c r="I249" s="111" t="s">
        <v>21</v>
      </c>
      <c r="J249" s="112" t="str">
        <f t="shared" si="62"/>
        <v>W</v>
      </c>
      <c r="K249" s="103">
        <v>3</v>
      </c>
      <c r="L249" s="103">
        <v>2</v>
      </c>
      <c r="M249" s="103" t="s">
        <v>88</v>
      </c>
      <c r="N249" s="112">
        <v>55</v>
      </c>
      <c r="O249" s="103" t="s">
        <v>23</v>
      </c>
      <c r="P249" s="103"/>
      <c r="T249" s="112"/>
    </row>
    <row r="250" spans="1:20">
      <c r="A250" s="103" t="s">
        <v>69</v>
      </c>
      <c r="B250" s="149">
        <v>22</v>
      </c>
      <c r="C250" s="136">
        <v>42672</v>
      </c>
      <c r="D250" s="141">
        <f t="shared" si="61"/>
        <v>42672</v>
      </c>
      <c r="E250" s="103" t="s">
        <v>19</v>
      </c>
      <c r="H250" s="103" t="s">
        <v>45</v>
      </c>
      <c r="I250" s="111" t="s">
        <v>9</v>
      </c>
      <c r="J250" s="112" t="str">
        <f t="shared" si="62"/>
        <v>D</v>
      </c>
      <c r="K250" s="103">
        <v>3</v>
      </c>
      <c r="L250" s="103">
        <v>3</v>
      </c>
      <c r="M250" s="103" t="s">
        <v>89</v>
      </c>
      <c r="N250" s="112">
        <v>101</v>
      </c>
      <c r="O250" s="103" t="s">
        <v>23</v>
      </c>
      <c r="P250" s="103"/>
      <c r="T250" s="112"/>
    </row>
    <row r="251" spans="1:20">
      <c r="A251" s="103" t="s">
        <v>69</v>
      </c>
      <c r="B251" s="149">
        <v>21</v>
      </c>
      <c r="C251" s="136">
        <v>42665</v>
      </c>
      <c r="D251" s="141">
        <f t="shared" si="61"/>
        <v>42665</v>
      </c>
      <c r="E251" s="103" t="s">
        <v>19</v>
      </c>
      <c r="H251" s="103" t="s">
        <v>20</v>
      </c>
      <c r="I251" s="111" t="s">
        <v>21</v>
      </c>
      <c r="J251" s="112" t="str">
        <f t="shared" si="62"/>
        <v>W</v>
      </c>
      <c r="K251" s="103">
        <v>5</v>
      </c>
      <c r="L251" s="103">
        <v>1</v>
      </c>
      <c r="M251" s="103" t="s">
        <v>90</v>
      </c>
      <c r="N251" s="112">
        <v>79</v>
      </c>
      <c r="O251" s="103" t="s">
        <v>23</v>
      </c>
      <c r="P251" s="103"/>
      <c r="T251" s="112"/>
    </row>
    <row r="252" spans="1:20">
      <c r="A252" s="103" t="s">
        <v>69</v>
      </c>
      <c r="B252" s="149">
        <v>20</v>
      </c>
      <c r="C252" s="136">
        <v>42658</v>
      </c>
      <c r="D252" s="141">
        <f t="shared" si="61"/>
        <v>42658</v>
      </c>
      <c r="E252" s="103" t="s">
        <v>15</v>
      </c>
      <c r="H252" s="103" t="s">
        <v>54</v>
      </c>
      <c r="I252" s="111" t="s">
        <v>9</v>
      </c>
      <c r="J252" s="112" t="str">
        <f t="shared" si="62"/>
        <v>L</v>
      </c>
      <c r="K252" s="103">
        <v>1</v>
      </c>
      <c r="L252" s="103">
        <v>2</v>
      </c>
      <c r="M252" s="103" t="s">
        <v>75</v>
      </c>
      <c r="N252" s="112">
        <v>63</v>
      </c>
      <c r="O252" s="103" t="s">
        <v>23</v>
      </c>
      <c r="P252" s="103"/>
      <c r="T252" s="103" t="s">
        <v>1065</v>
      </c>
    </row>
    <row r="253" spans="1:20">
      <c r="A253" s="103" t="s">
        <v>69</v>
      </c>
      <c r="B253" s="149">
        <v>19</v>
      </c>
      <c r="C253" s="136">
        <v>42654</v>
      </c>
      <c r="D253" s="141">
        <f t="shared" si="61"/>
        <v>42654</v>
      </c>
      <c r="E253" s="103" t="s">
        <v>19</v>
      </c>
      <c r="H253" s="103" t="s">
        <v>34</v>
      </c>
      <c r="I253" s="111" t="s">
        <v>21</v>
      </c>
      <c r="J253" s="112" t="str">
        <f t="shared" si="62"/>
        <v>W</v>
      </c>
      <c r="K253" s="103">
        <v>4</v>
      </c>
      <c r="L253" s="103">
        <v>1</v>
      </c>
      <c r="M253" s="103" t="s">
        <v>91</v>
      </c>
      <c r="N253" s="112">
        <v>43</v>
      </c>
      <c r="O253" s="103" t="s">
        <v>23</v>
      </c>
      <c r="P253" s="103"/>
      <c r="T253" s="112"/>
    </row>
    <row r="254" spans="1:20">
      <c r="A254" s="103" t="s">
        <v>69</v>
      </c>
      <c r="B254" s="149">
        <v>18</v>
      </c>
      <c r="C254" s="136">
        <v>42651</v>
      </c>
      <c r="D254" s="141">
        <f t="shared" si="61"/>
        <v>42651</v>
      </c>
      <c r="E254" s="103" t="s">
        <v>19</v>
      </c>
      <c r="H254" s="103" t="s">
        <v>59</v>
      </c>
      <c r="I254" s="111" t="s">
        <v>21</v>
      </c>
      <c r="J254" s="112" t="str">
        <f t="shared" si="62"/>
        <v>W</v>
      </c>
      <c r="K254" s="103">
        <v>3</v>
      </c>
      <c r="L254" s="103">
        <v>2</v>
      </c>
      <c r="M254" s="103" t="s">
        <v>92</v>
      </c>
      <c r="N254" s="112">
        <v>45</v>
      </c>
      <c r="O254" s="103" t="s">
        <v>23</v>
      </c>
      <c r="P254" s="103"/>
      <c r="T254" s="112"/>
    </row>
    <row r="255" spans="1:20">
      <c r="A255" s="103" t="s">
        <v>69</v>
      </c>
      <c r="B255" s="149">
        <v>17</v>
      </c>
      <c r="C255" s="136">
        <v>42647</v>
      </c>
      <c r="D255" s="141">
        <f t="shared" si="61"/>
        <v>42647</v>
      </c>
      <c r="E255" s="103" t="s">
        <v>19</v>
      </c>
      <c r="H255" s="103" t="s">
        <v>39</v>
      </c>
      <c r="I255" s="111" t="s">
        <v>21</v>
      </c>
      <c r="J255" s="112" t="str">
        <f t="shared" si="62"/>
        <v>L</v>
      </c>
      <c r="K255" s="103">
        <v>2</v>
      </c>
      <c r="L255" s="103">
        <v>3</v>
      </c>
      <c r="M255" s="103" t="s">
        <v>93</v>
      </c>
      <c r="N255" s="112">
        <v>63</v>
      </c>
      <c r="O255" s="103" t="s">
        <v>23</v>
      </c>
      <c r="P255" s="103"/>
      <c r="T255" s="112"/>
    </row>
    <row r="256" spans="1:20">
      <c r="A256" s="103" t="s">
        <v>69</v>
      </c>
      <c r="B256" s="149">
        <v>16</v>
      </c>
      <c r="C256" s="136">
        <v>42644</v>
      </c>
      <c r="D256" s="141">
        <f t="shared" si="61"/>
        <v>42644</v>
      </c>
      <c r="E256" s="103" t="s">
        <v>19</v>
      </c>
      <c r="H256" s="103" t="s">
        <v>83</v>
      </c>
      <c r="I256" s="111" t="s">
        <v>9</v>
      </c>
      <c r="J256" s="112" t="str">
        <f t="shared" si="62"/>
        <v>L</v>
      </c>
      <c r="K256" s="103">
        <v>0</v>
      </c>
      <c r="L256" s="103">
        <v>6</v>
      </c>
      <c r="M256" s="103" t="s">
        <v>25</v>
      </c>
      <c r="N256" s="112">
        <v>35</v>
      </c>
      <c r="O256" s="103" t="s">
        <v>23</v>
      </c>
      <c r="P256" s="103"/>
      <c r="T256" s="112"/>
    </row>
    <row r="257" spans="1:20">
      <c r="A257" s="103" t="s">
        <v>69</v>
      </c>
      <c r="B257" s="149">
        <v>15</v>
      </c>
      <c r="C257" s="136">
        <v>42640</v>
      </c>
      <c r="D257" s="141">
        <f t="shared" si="61"/>
        <v>42640</v>
      </c>
      <c r="E257" s="103" t="s">
        <v>16</v>
      </c>
      <c r="F257" s="111">
        <v>1</v>
      </c>
      <c r="G257" s="111"/>
      <c r="H257" s="103" t="s">
        <v>94</v>
      </c>
      <c r="I257" s="111" t="s">
        <v>21</v>
      </c>
      <c r="J257" s="112" t="str">
        <f t="shared" si="62"/>
        <v>L</v>
      </c>
      <c r="K257" s="103">
        <v>0</v>
      </c>
      <c r="L257" s="103">
        <v>1</v>
      </c>
      <c r="M257" s="103" t="s">
        <v>25</v>
      </c>
      <c r="N257" s="112">
        <v>66</v>
      </c>
      <c r="O257" s="103" t="s">
        <v>23</v>
      </c>
      <c r="P257" s="103"/>
      <c r="T257" s="112"/>
    </row>
    <row r="258" spans="1:20">
      <c r="A258" s="103" t="s">
        <v>69</v>
      </c>
      <c r="B258" s="149">
        <v>14</v>
      </c>
      <c r="C258" s="136">
        <v>42637</v>
      </c>
      <c r="D258" s="141">
        <f t="shared" si="61"/>
        <v>42637</v>
      </c>
      <c r="E258" s="103" t="s">
        <v>19</v>
      </c>
      <c r="H258" s="103" t="s">
        <v>52</v>
      </c>
      <c r="I258" s="111" t="s">
        <v>21</v>
      </c>
      <c r="J258" s="112" t="str">
        <f t="shared" si="62"/>
        <v>L</v>
      </c>
      <c r="K258" s="103">
        <v>0</v>
      </c>
      <c r="L258" s="103">
        <v>2</v>
      </c>
      <c r="M258" s="103" t="s">
        <v>25</v>
      </c>
      <c r="O258" s="103" t="s">
        <v>23</v>
      </c>
      <c r="P258" s="103"/>
      <c r="T258" s="112"/>
    </row>
    <row r="259" spans="1:20">
      <c r="A259" s="103" t="s">
        <v>69</v>
      </c>
      <c r="B259" s="149">
        <v>13</v>
      </c>
      <c r="C259" s="136">
        <v>42633</v>
      </c>
      <c r="D259" s="141">
        <f t="shared" si="61"/>
        <v>42633</v>
      </c>
      <c r="E259" s="103" t="s">
        <v>19</v>
      </c>
      <c r="H259" s="103" t="s">
        <v>28</v>
      </c>
      <c r="I259" s="111" t="s">
        <v>9</v>
      </c>
      <c r="J259" s="112" t="str">
        <f t="shared" si="62"/>
        <v>L</v>
      </c>
      <c r="K259" s="103">
        <v>0</v>
      </c>
      <c r="L259" s="103">
        <v>4</v>
      </c>
      <c r="M259" s="103" t="s">
        <v>25</v>
      </c>
      <c r="N259" s="112">
        <v>105</v>
      </c>
      <c r="O259" s="103" t="s">
        <v>23</v>
      </c>
      <c r="P259" s="103"/>
      <c r="T259" s="112"/>
    </row>
    <row r="260" spans="1:20">
      <c r="A260" s="103" t="s">
        <v>69</v>
      </c>
      <c r="B260" s="149">
        <v>12</v>
      </c>
      <c r="C260" s="136">
        <v>42630</v>
      </c>
      <c r="D260" s="141">
        <f t="shared" si="61"/>
        <v>42630</v>
      </c>
      <c r="E260" s="103" t="s">
        <v>19</v>
      </c>
      <c r="H260" s="103" t="s">
        <v>49</v>
      </c>
      <c r="I260" s="111" t="s">
        <v>9</v>
      </c>
      <c r="J260" s="112" t="str">
        <f t="shared" si="62"/>
        <v>L</v>
      </c>
      <c r="K260" s="103">
        <v>1</v>
      </c>
      <c r="L260" s="103">
        <v>2</v>
      </c>
      <c r="M260" s="103" t="s">
        <v>75</v>
      </c>
      <c r="N260" s="112">
        <v>42</v>
      </c>
      <c r="O260" s="103" t="s">
        <v>23</v>
      </c>
      <c r="P260" s="103"/>
      <c r="T260" s="112"/>
    </row>
    <row r="261" spans="1:20">
      <c r="A261" s="103" t="s">
        <v>69</v>
      </c>
      <c r="B261" s="149">
        <v>11</v>
      </c>
      <c r="C261" s="136">
        <v>42623</v>
      </c>
      <c r="D261" s="141">
        <f t="shared" si="61"/>
        <v>42623</v>
      </c>
      <c r="E261" s="103" t="s">
        <v>13</v>
      </c>
      <c r="F261" s="111" t="s">
        <v>61</v>
      </c>
      <c r="G261" s="111"/>
      <c r="H261" s="103" t="s">
        <v>30</v>
      </c>
      <c r="I261" s="111" t="s">
        <v>21</v>
      </c>
      <c r="J261" s="112" t="str">
        <f t="shared" si="62"/>
        <v>L</v>
      </c>
      <c r="K261" s="103">
        <v>0</v>
      </c>
      <c r="L261" s="103">
        <v>3</v>
      </c>
      <c r="M261" s="103" t="s">
        <v>25</v>
      </c>
      <c r="N261" s="112">
        <v>44</v>
      </c>
      <c r="O261" s="103" t="s">
        <v>23</v>
      </c>
      <c r="P261" s="103"/>
      <c r="T261" s="112"/>
    </row>
    <row r="262" spans="1:20">
      <c r="A262" s="103" t="s">
        <v>69</v>
      </c>
      <c r="B262" s="149">
        <v>10</v>
      </c>
      <c r="C262" s="136">
        <v>42619</v>
      </c>
      <c r="D262" s="141">
        <f t="shared" ref="D262:D325" si="63">C262</f>
        <v>42619</v>
      </c>
      <c r="E262" s="103" t="s">
        <v>19</v>
      </c>
      <c r="H262" s="103" t="s">
        <v>85</v>
      </c>
      <c r="I262" s="111" t="s">
        <v>21</v>
      </c>
      <c r="J262" s="112" t="str">
        <f t="shared" si="62"/>
        <v>W</v>
      </c>
      <c r="K262" s="103">
        <v>2</v>
      </c>
      <c r="L262" s="103">
        <v>1</v>
      </c>
      <c r="M262" s="103" t="s">
        <v>95</v>
      </c>
      <c r="N262" s="112">
        <v>68</v>
      </c>
      <c r="O262" s="103" t="s">
        <v>23</v>
      </c>
      <c r="P262" s="103"/>
      <c r="T262" s="112"/>
    </row>
    <row r="263" spans="1:20">
      <c r="A263" s="103" t="s">
        <v>69</v>
      </c>
      <c r="B263" s="149">
        <v>9</v>
      </c>
      <c r="C263" s="136">
        <v>42616</v>
      </c>
      <c r="D263" s="141">
        <f t="shared" si="63"/>
        <v>42616</v>
      </c>
      <c r="E263" s="103" t="s">
        <v>19</v>
      </c>
      <c r="H263" s="103" t="s">
        <v>43</v>
      </c>
      <c r="I263" s="111" t="s">
        <v>9</v>
      </c>
      <c r="J263" s="112" t="str">
        <f t="shared" si="62"/>
        <v>L</v>
      </c>
      <c r="K263" s="103">
        <v>0</v>
      </c>
      <c r="L263" s="103">
        <v>2</v>
      </c>
      <c r="M263" s="103" t="s">
        <v>25</v>
      </c>
      <c r="N263" s="112">
        <v>71</v>
      </c>
      <c r="O263" s="103" t="s">
        <v>23</v>
      </c>
      <c r="P263" s="103"/>
      <c r="T263" s="112"/>
    </row>
    <row r="264" spans="1:20">
      <c r="A264" s="103" t="s">
        <v>69</v>
      </c>
      <c r="B264" s="149">
        <v>8</v>
      </c>
      <c r="C264" s="136">
        <v>42612</v>
      </c>
      <c r="D264" s="141">
        <f t="shared" si="63"/>
        <v>42612</v>
      </c>
      <c r="E264" s="103" t="s">
        <v>19</v>
      </c>
      <c r="H264" s="103" t="s">
        <v>26</v>
      </c>
      <c r="I264" s="111" t="s">
        <v>21</v>
      </c>
      <c r="J264" s="112" t="str">
        <f t="shared" si="62"/>
        <v>W</v>
      </c>
      <c r="K264" s="103">
        <v>4</v>
      </c>
      <c r="L264" s="103">
        <v>3</v>
      </c>
      <c r="M264" s="103" t="s">
        <v>96</v>
      </c>
      <c r="N264" s="112">
        <v>57</v>
      </c>
      <c r="O264" s="103" t="s">
        <v>23</v>
      </c>
      <c r="P264" s="103"/>
      <c r="T264" s="112"/>
    </row>
    <row r="265" spans="1:20">
      <c r="A265" s="103" t="s">
        <v>69</v>
      </c>
      <c r="B265" s="149">
        <v>7</v>
      </c>
      <c r="C265" s="136">
        <v>42609</v>
      </c>
      <c r="D265" s="141">
        <f t="shared" si="63"/>
        <v>42609</v>
      </c>
      <c r="E265" s="103" t="s">
        <v>19</v>
      </c>
      <c r="H265" s="103" t="s">
        <v>30</v>
      </c>
      <c r="I265" s="111" t="s">
        <v>9</v>
      </c>
      <c r="J265" s="112" t="str">
        <f t="shared" si="62"/>
        <v>L</v>
      </c>
      <c r="K265" s="103">
        <v>0</v>
      </c>
      <c r="L265" s="103">
        <v>1</v>
      </c>
      <c r="M265" s="103" t="s">
        <v>25</v>
      </c>
      <c r="N265" s="112">
        <v>45</v>
      </c>
      <c r="O265" s="103" t="s">
        <v>23</v>
      </c>
      <c r="P265" s="103"/>
      <c r="T265" s="112"/>
    </row>
    <row r="266" spans="1:20">
      <c r="A266" s="103" t="s">
        <v>69</v>
      </c>
      <c r="B266" s="149">
        <v>6</v>
      </c>
      <c r="C266" s="136">
        <v>42606</v>
      </c>
      <c r="D266" s="141">
        <f t="shared" si="63"/>
        <v>42606</v>
      </c>
      <c r="E266" s="103" t="s">
        <v>19</v>
      </c>
      <c r="H266" s="103" t="s">
        <v>54</v>
      </c>
      <c r="I266" s="111" t="s">
        <v>9</v>
      </c>
      <c r="J266" s="112" t="str">
        <f t="shared" si="62"/>
        <v>L</v>
      </c>
      <c r="K266" s="103">
        <v>0</v>
      </c>
      <c r="L266" s="103">
        <v>3</v>
      </c>
      <c r="M266" s="103" t="s">
        <v>25</v>
      </c>
      <c r="N266" s="112">
        <v>80</v>
      </c>
      <c r="O266" s="103" t="s">
        <v>23</v>
      </c>
      <c r="P266" s="103"/>
      <c r="T266" s="112"/>
    </row>
    <row r="267" spans="1:20">
      <c r="A267" s="103" t="s">
        <v>69</v>
      </c>
      <c r="B267" s="149">
        <v>5</v>
      </c>
      <c r="C267" s="136">
        <v>42602</v>
      </c>
      <c r="D267" s="141">
        <f t="shared" si="63"/>
        <v>42602</v>
      </c>
      <c r="E267" s="103" t="s">
        <v>19</v>
      </c>
      <c r="H267" s="103" t="s">
        <v>47</v>
      </c>
      <c r="I267" s="111" t="s">
        <v>21</v>
      </c>
      <c r="J267" s="112" t="str">
        <f t="shared" si="62"/>
        <v>W</v>
      </c>
      <c r="K267" s="103">
        <v>2</v>
      </c>
      <c r="L267" s="103">
        <v>1</v>
      </c>
      <c r="M267" s="103" t="s">
        <v>97</v>
      </c>
      <c r="N267" s="112">
        <v>45</v>
      </c>
      <c r="O267" s="103" t="s">
        <v>23</v>
      </c>
      <c r="P267" s="103"/>
      <c r="T267" s="112"/>
    </row>
    <row r="268" spans="1:20">
      <c r="A268" s="103" t="s">
        <v>69</v>
      </c>
      <c r="B268" s="149">
        <v>4</v>
      </c>
      <c r="C268" s="136">
        <v>42598</v>
      </c>
      <c r="D268" s="141">
        <f t="shared" si="63"/>
        <v>42598</v>
      </c>
      <c r="E268" s="103" t="s">
        <v>19</v>
      </c>
      <c r="H268" s="103" t="s">
        <v>87</v>
      </c>
      <c r="I268" s="111" t="s">
        <v>21</v>
      </c>
      <c r="J268" s="112" t="str">
        <f t="shared" si="62"/>
        <v>L</v>
      </c>
      <c r="K268" s="103">
        <v>0</v>
      </c>
      <c r="L268" s="103">
        <v>1</v>
      </c>
      <c r="M268" s="103" t="s">
        <v>25</v>
      </c>
      <c r="N268" s="112">
        <v>76</v>
      </c>
      <c r="O268" s="103" t="s">
        <v>23</v>
      </c>
      <c r="P268" s="103"/>
      <c r="T268" s="112"/>
    </row>
    <row r="269" spans="1:20">
      <c r="A269" s="103" t="s">
        <v>69</v>
      </c>
      <c r="B269" s="149">
        <v>3</v>
      </c>
      <c r="C269" s="136">
        <v>42595</v>
      </c>
      <c r="D269" s="141">
        <f t="shared" si="63"/>
        <v>42595</v>
      </c>
      <c r="E269" s="103" t="s">
        <v>19</v>
      </c>
      <c r="H269" s="103" t="s">
        <v>37</v>
      </c>
      <c r="I269" s="111" t="s">
        <v>9</v>
      </c>
      <c r="J269" s="112" t="str">
        <f t="shared" si="62"/>
        <v>L</v>
      </c>
      <c r="K269" s="103">
        <v>0</v>
      </c>
      <c r="L269" s="103">
        <v>6</v>
      </c>
      <c r="M269" s="103" t="s">
        <v>25</v>
      </c>
      <c r="N269" s="112">
        <v>115</v>
      </c>
      <c r="O269" s="103" t="s">
        <v>23</v>
      </c>
      <c r="P269" s="103"/>
      <c r="T269" s="112"/>
    </row>
    <row r="270" spans="1:20">
      <c r="A270" s="103" t="s">
        <v>69</v>
      </c>
      <c r="B270" s="149">
        <v>2</v>
      </c>
      <c r="C270" s="136">
        <v>42591</v>
      </c>
      <c r="D270" s="141">
        <f t="shared" si="63"/>
        <v>42591</v>
      </c>
      <c r="E270" s="103" t="s">
        <v>19</v>
      </c>
      <c r="H270" s="103" t="s">
        <v>32</v>
      </c>
      <c r="I270" s="111" t="s">
        <v>21</v>
      </c>
      <c r="J270" s="112" t="str">
        <f t="shared" si="62"/>
        <v>L</v>
      </c>
      <c r="K270" s="103">
        <v>0</v>
      </c>
      <c r="L270" s="103">
        <v>3</v>
      </c>
      <c r="M270" s="103" t="s">
        <v>25</v>
      </c>
      <c r="N270" s="112">
        <v>74</v>
      </c>
      <c r="O270" s="103" t="s">
        <v>23</v>
      </c>
      <c r="P270" s="103"/>
      <c r="T270" s="112"/>
    </row>
    <row r="271" spans="1:20">
      <c r="A271" s="103" t="s">
        <v>69</v>
      </c>
      <c r="B271" s="149">
        <v>1</v>
      </c>
      <c r="C271" s="136">
        <v>42588</v>
      </c>
      <c r="D271" s="141">
        <f t="shared" si="63"/>
        <v>42588</v>
      </c>
      <c r="E271" s="103" t="s">
        <v>12</v>
      </c>
      <c r="F271" s="111" t="s">
        <v>98</v>
      </c>
      <c r="G271" s="111"/>
      <c r="H271" s="103" t="s">
        <v>62</v>
      </c>
      <c r="I271" s="111" t="s">
        <v>21</v>
      </c>
      <c r="J271" s="112" t="str">
        <f t="shared" si="62"/>
        <v>L</v>
      </c>
      <c r="K271" s="103">
        <v>0</v>
      </c>
      <c r="L271" s="103">
        <v>2</v>
      </c>
      <c r="M271" s="103" t="s">
        <v>25</v>
      </c>
      <c r="N271" s="112">
        <v>86</v>
      </c>
      <c r="O271" s="103" t="s">
        <v>23</v>
      </c>
      <c r="P271" s="103"/>
      <c r="T271" s="112"/>
    </row>
    <row r="272" spans="1:20">
      <c r="A272" s="103" t="s">
        <v>99</v>
      </c>
      <c r="B272" s="149">
        <v>48</v>
      </c>
      <c r="C272" s="136">
        <v>42497</v>
      </c>
      <c r="D272" s="141">
        <f t="shared" si="63"/>
        <v>42497</v>
      </c>
      <c r="E272" s="103" t="s">
        <v>100</v>
      </c>
      <c r="H272" s="103" t="s">
        <v>101</v>
      </c>
      <c r="I272" s="111" t="s">
        <v>9</v>
      </c>
      <c r="J272" s="112" t="str">
        <f t="shared" si="62"/>
        <v>W</v>
      </c>
      <c r="K272" s="103">
        <v>3</v>
      </c>
      <c r="L272" s="103">
        <v>1</v>
      </c>
      <c r="M272" s="103" t="s">
        <v>102</v>
      </c>
      <c r="N272" s="112">
        <v>47</v>
      </c>
      <c r="O272" s="103" t="s">
        <v>103</v>
      </c>
      <c r="P272" s="103"/>
      <c r="T272" s="112"/>
    </row>
    <row r="273" spans="1:20">
      <c r="A273" s="103" t="s">
        <v>99</v>
      </c>
      <c r="B273" s="149">
        <v>47</v>
      </c>
      <c r="C273" s="136">
        <v>42493</v>
      </c>
      <c r="D273" s="141">
        <f t="shared" si="63"/>
        <v>42493</v>
      </c>
      <c r="E273" s="103" t="s">
        <v>100</v>
      </c>
      <c r="H273" s="103" t="s">
        <v>104</v>
      </c>
      <c r="I273" s="111" t="s">
        <v>21</v>
      </c>
      <c r="J273" s="112" t="str">
        <f t="shared" si="62"/>
        <v>D</v>
      </c>
      <c r="K273" s="103">
        <v>1</v>
      </c>
      <c r="L273" s="103">
        <v>1</v>
      </c>
      <c r="M273" s="103" t="s">
        <v>105</v>
      </c>
      <c r="N273" s="112">
        <v>48</v>
      </c>
      <c r="O273" s="103" t="s">
        <v>103</v>
      </c>
      <c r="P273" s="103"/>
      <c r="T273" s="112"/>
    </row>
    <row r="274" spans="1:20">
      <c r="A274" s="103" t="s">
        <v>99</v>
      </c>
      <c r="B274" s="149">
        <v>46</v>
      </c>
      <c r="C274" s="136">
        <v>42490</v>
      </c>
      <c r="D274" s="141">
        <f t="shared" si="63"/>
        <v>42490</v>
      </c>
      <c r="E274" s="103" t="s">
        <v>100</v>
      </c>
      <c r="H274" s="103" t="s">
        <v>107</v>
      </c>
      <c r="I274" s="111" t="s">
        <v>21</v>
      </c>
      <c r="J274" s="112" t="str">
        <f t="shared" si="62"/>
        <v>L</v>
      </c>
      <c r="K274" s="103">
        <v>1</v>
      </c>
      <c r="L274" s="103">
        <v>4</v>
      </c>
      <c r="M274" s="103" t="s">
        <v>105</v>
      </c>
      <c r="N274" s="112">
        <v>101</v>
      </c>
      <c r="O274" s="103" t="s">
        <v>103</v>
      </c>
      <c r="P274" s="103"/>
      <c r="T274" s="112"/>
    </row>
    <row r="275" spans="1:20">
      <c r="A275" s="103" t="s">
        <v>99</v>
      </c>
      <c r="B275" s="149">
        <v>45</v>
      </c>
      <c r="C275" s="136">
        <v>42483</v>
      </c>
      <c r="D275" s="141">
        <f t="shared" si="63"/>
        <v>42483</v>
      </c>
      <c r="E275" s="103" t="s">
        <v>100</v>
      </c>
      <c r="H275" s="103" t="s">
        <v>108</v>
      </c>
      <c r="I275" s="111" t="s">
        <v>9</v>
      </c>
      <c r="J275" s="112" t="str">
        <f t="shared" si="62"/>
        <v>L</v>
      </c>
      <c r="K275" s="103">
        <v>0</v>
      </c>
      <c r="L275" s="103">
        <v>2</v>
      </c>
      <c r="M275" s="103" t="s">
        <v>25</v>
      </c>
      <c r="N275" s="112">
        <v>251</v>
      </c>
      <c r="O275" s="103" t="s">
        <v>103</v>
      </c>
      <c r="P275" s="103"/>
      <c r="T275" s="112"/>
    </row>
    <row r="276" spans="1:20">
      <c r="A276" s="103" t="s">
        <v>99</v>
      </c>
      <c r="B276" s="149">
        <v>44</v>
      </c>
      <c r="C276" s="136">
        <v>42480</v>
      </c>
      <c r="D276" s="141">
        <f t="shared" si="63"/>
        <v>42480</v>
      </c>
      <c r="E276" s="103" t="s">
        <v>100</v>
      </c>
      <c r="H276" s="103" t="s">
        <v>110</v>
      </c>
      <c r="I276" s="111" t="s">
        <v>9</v>
      </c>
      <c r="J276" s="112" t="str">
        <f t="shared" si="62"/>
        <v>L</v>
      </c>
      <c r="K276" s="103">
        <v>0</v>
      </c>
      <c r="L276" s="103">
        <v>1</v>
      </c>
      <c r="M276" s="103" t="s">
        <v>25</v>
      </c>
      <c r="N276" s="112">
        <v>100</v>
      </c>
      <c r="O276" s="103" t="s">
        <v>103</v>
      </c>
      <c r="P276" s="103"/>
      <c r="T276" s="112"/>
    </row>
    <row r="277" spans="1:20">
      <c r="A277" s="103" t="s">
        <v>99</v>
      </c>
      <c r="B277" s="149">
        <v>43</v>
      </c>
      <c r="C277" s="136">
        <v>42476</v>
      </c>
      <c r="D277" s="141">
        <f t="shared" si="63"/>
        <v>42476</v>
      </c>
      <c r="E277" s="103" t="s">
        <v>100</v>
      </c>
      <c r="H277" s="103" t="s">
        <v>112</v>
      </c>
      <c r="I277" s="111" t="s">
        <v>9</v>
      </c>
      <c r="J277" s="112" t="str">
        <f t="shared" si="62"/>
        <v>L</v>
      </c>
      <c r="K277" s="103">
        <v>0</v>
      </c>
      <c r="L277" s="103">
        <v>1</v>
      </c>
      <c r="M277" s="103" t="s">
        <v>25</v>
      </c>
      <c r="N277" s="112">
        <v>67</v>
      </c>
      <c r="O277" s="103" t="s">
        <v>103</v>
      </c>
      <c r="P277" s="103"/>
      <c r="T277" s="112"/>
    </row>
    <row r="278" spans="1:20">
      <c r="A278" s="103" t="s">
        <v>99</v>
      </c>
      <c r="B278" s="149">
        <v>42</v>
      </c>
      <c r="C278" s="136">
        <v>42472</v>
      </c>
      <c r="D278" s="141">
        <f t="shared" si="63"/>
        <v>42472</v>
      </c>
      <c r="E278" s="103" t="s">
        <v>100</v>
      </c>
      <c r="H278" s="103" t="s">
        <v>114</v>
      </c>
      <c r="I278" s="111" t="s">
        <v>21</v>
      </c>
      <c r="J278" s="112" t="str">
        <f t="shared" si="62"/>
        <v>L</v>
      </c>
      <c r="K278" s="103">
        <v>0</v>
      </c>
      <c r="L278" s="103">
        <v>2</v>
      </c>
      <c r="M278" s="103" t="s">
        <v>25</v>
      </c>
      <c r="N278" s="112">
        <v>98</v>
      </c>
      <c r="O278" s="103" t="s">
        <v>103</v>
      </c>
      <c r="P278" s="103"/>
      <c r="T278" s="112"/>
    </row>
    <row r="279" spans="1:20">
      <c r="A279" s="103" t="s">
        <v>99</v>
      </c>
      <c r="B279" s="149">
        <v>41</v>
      </c>
      <c r="C279" s="136">
        <v>42469</v>
      </c>
      <c r="D279" s="141">
        <f t="shared" si="63"/>
        <v>42469</v>
      </c>
      <c r="E279" s="103" t="s">
        <v>100</v>
      </c>
      <c r="H279" s="103" t="s">
        <v>116</v>
      </c>
      <c r="I279" s="111" t="s">
        <v>9</v>
      </c>
      <c r="J279" s="112" t="str">
        <f t="shared" si="62"/>
        <v>L</v>
      </c>
      <c r="K279" s="103">
        <v>0</v>
      </c>
      <c r="L279" s="103">
        <v>1</v>
      </c>
      <c r="M279" s="103" t="s">
        <v>25</v>
      </c>
      <c r="N279" s="112">
        <v>58</v>
      </c>
      <c r="O279" s="103" t="s">
        <v>103</v>
      </c>
      <c r="P279" s="103"/>
      <c r="T279" s="112"/>
    </row>
    <row r="280" spans="1:20">
      <c r="A280" s="103" t="s">
        <v>99</v>
      </c>
      <c r="B280" s="149">
        <v>40</v>
      </c>
      <c r="C280" s="136">
        <v>42465</v>
      </c>
      <c r="D280" s="141">
        <f t="shared" si="63"/>
        <v>42465</v>
      </c>
      <c r="E280" s="103" t="s">
        <v>100</v>
      </c>
      <c r="H280" s="103" t="s">
        <v>118</v>
      </c>
      <c r="I280" s="111" t="s">
        <v>9</v>
      </c>
      <c r="J280" s="112" t="str">
        <f t="shared" si="62"/>
        <v>L</v>
      </c>
      <c r="K280" s="103">
        <v>0</v>
      </c>
      <c r="L280" s="103">
        <v>1</v>
      </c>
      <c r="M280" s="103" t="s">
        <v>25</v>
      </c>
      <c r="N280" s="112">
        <v>134</v>
      </c>
      <c r="O280" s="103" t="s">
        <v>103</v>
      </c>
      <c r="P280" s="103"/>
      <c r="T280" s="112"/>
    </row>
    <row r="281" spans="1:20">
      <c r="A281" s="103" t="s">
        <v>99</v>
      </c>
      <c r="B281" s="149">
        <v>39</v>
      </c>
      <c r="C281" s="136">
        <v>42462</v>
      </c>
      <c r="D281" s="141">
        <f t="shared" si="63"/>
        <v>42462</v>
      </c>
      <c r="E281" s="103" t="s">
        <v>100</v>
      </c>
      <c r="H281" s="103" t="s">
        <v>119</v>
      </c>
      <c r="I281" s="111" t="s">
        <v>21</v>
      </c>
      <c r="J281" s="112" t="str">
        <f t="shared" si="62"/>
        <v>L</v>
      </c>
      <c r="K281" s="103">
        <v>0</v>
      </c>
      <c r="L281" s="103">
        <v>5</v>
      </c>
      <c r="M281" s="103" t="s">
        <v>25</v>
      </c>
      <c r="N281" s="112">
        <v>89</v>
      </c>
      <c r="O281" s="103" t="s">
        <v>103</v>
      </c>
      <c r="P281" s="103"/>
      <c r="T281" s="112"/>
    </row>
    <row r="282" spans="1:20">
      <c r="A282" s="103" t="s">
        <v>99</v>
      </c>
      <c r="B282" s="149">
        <v>38</v>
      </c>
      <c r="C282" s="136">
        <v>42454</v>
      </c>
      <c r="D282" s="141">
        <f t="shared" si="63"/>
        <v>42454</v>
      </c>
      <c r="E282" s="103" t="s">
        <v>100</v>
      </c>
      <c r="H282" s="103" t="s">
        <v>121</v>
      </c>
      <c r="I282" s="111" t="s">
        <v>21</v>
      </c>
      <c r="J282" s="112" t="str">
        <f t="shared" si="62"/>
        <v>W</v>
      </c>
      <c r="K282" s="103">
        <v>2</v>
      </c>
      <c r="L282" s="103">
        <v>0</v>
      </c>
      <c r="M282" s="103" t="s">
        <v>122</v>
      </c>
      <c r="N282" s="112">
        <v>149</v>
      </c>
      <c r="O282" s="103" t="s">
        <v>103</v>
      </c>
      <c r="P282" s="103"/>
      <c r="T282" s="112"/>
    </row>
    <row r="283" spans="1:20">
      <c r="A283" s="103" t="s">
        <v>99</v>
      </c>
      <c r="B283" s="149">
        <v>37</v>
      </c>
      <c r="C283" s="136">
        <v>42451</v>
      </c>
      <c r="D283" s="141">
        <f t="shared" si="63"/>
        <v>42451</v>
      </c>
      <c r="E283" s="103" t="s">
        <v>100</v>
      </c>
      <c r="H283" s="103" t="s">
        <v>123</v>
      </c>
      <c r="I283" s="111" t="s">
        <v>9</v>
      </c>
      <c r="J283" s="112" t="str">
        <f t="shared" si="62"/>
        <v>L</v>
      </c>
      <c r="K283" s="103">
        <v>0</v>
      </c>
      <c r="L283" s="103">
        <v>4</v>
      </c>
      <c r="M283" s="103" t="s">
        <v>25</v>
      </c>
      <c r="N283" s="112">
        <v>78</v>
      </c>
      <c r="O283" s="103" t="s">
        <v>103</v>
      </c>
      <c r="P283" s="103"/>
      <c r="T283" s="112"/>
    </row>
    <row r="284" spans="1:20">
      <c r="A284" s="103" t="s">
        <v>99</v>
      </c>
      <c r="B284" s="149">
        <v>36</v>
      </c>
      <c r="C284" s="136">
        <v>42448</v>
      </c>
      <c r="D284" s="141">
        <f t="shared" si="63"/>
        <v>42448</v>
      </c>
      <c r="E284" s="103" t="s">
        <v>100</v>
      </c>
      <c r="H284" s="103" t="s">
        <v>110</v>
      </c>
      <c r="I284" s="111" t="s">
        <v>21</v>
      </c>
      <c r="J284" s="112" t="str">
        <f t="shared" si="62"/>
        <v>D</v>
      </c>
      <c r="K284" s="103">
        <v>1</v>
      </c>
      <c r="L284" s="103">
        <v>1</v>
      </c>
      <c r="M284" s="103" t="s">
        <v>113</v>
      </c>
      <c r="N284" s="112">
        <v>69</v>
      </c>
      <c r="O284" s="103" t="s">
        <v>103</v>
      </c>
      <c r="P284" s="103"/>
      <c r="T284" s="112"/>
    </row>
    <row r="285" spans="1:20">
      <c r="A285" s="103" t="s">
        <v>99</v>
      </c>
      <c r="B285" s="149">
        <v>35</v>
      </c>
      <c r="C285" s="136">
        <v>42444</v>
      </c>
      <c r="D285" s="141">
        <f t="shared" si="63"/>
        <v>42444</v>
      </c>
      <c r="E285" s="103" t="s">
        <v>100</v>
      </c>
      <c r="H285" s="103" t="s">
        <v>124</v>
      </c>
      <c r="I285" s="111" t="s">
        <v>21</v>
      </c>
      <c r="J285" s="112" t="str">
        <f t="shared" si="62"/>
        <v>L</v>
      </c>
      <c r="K285" s="103">
        <v>1</v>
      </c>
      <c r="L285" s="103">
        <v>2</v>
      </c>
      <c r="M285" s="103" t="s">
        <v>111</v>
      </c>
      <c r="N285" s="112">
        <v>57</v>
      </c>
      <c r="O285" s="103" t="s">
        <v>103</v>
      </c>
      <c r="P285" s="103"/>
      <c r="T285" s="112"/>
    </row>
    <row r="286" spans="1:20">
      <c r="A286" s="103" t="s">
        <v>99</v>
      </c>
      <c r="B286" s="149">
        <v>34</v>
      </c>
      <c r="C286" s="136">
        <v>42441</v>
      </c>
      <c r="D286" s="141">
        <f t="shared" si="63"/>
        <v>42441</v>
      </c>
      <c r="E286" s="103" t="s">
        <v>100</v>
      </c>
      <c r="H286" s="103" t="s">
        <v>57</v>
      </c>
      <c r="I286" s="111" t="s">
        <v>21</v>
      </c>
      <c r="J286" s="112" t="str">
        <f t="shared" ref="J286:J349" si="64">IF(K286&gt;L286,"W",IF(K286&lt;L286,"L","D"))</f>
        <v>D</v>
      </c>
      <c r="K286" s="103">
        <v>1</v>
      </c>
      <c r="L286" s="103">
        <v>1</v>
      </c>
      <c r="M286" s="103" t="s">
        <v>80</v>
      </c>
      <c r="N286" s="112">
        <v>63</v>
      </c>
      <c r="O286" s="103" t="s">
        <v>103</v>
      </c>
      <c r="P286" s="103"/>
      <c r="T286" s="112"/>
    </row>
    <row r="287" spans="1:20">
      <c r="A287" s="103" t="s">
        <v>99</v>
      </c>
      <c r="B287" s="149">
        <v>33</v>
      </c>
      <c r="C287" s="136">
        <v>42437</v>
      </c>
      <c r="D287" s="141">
        <f t="shared" si="63"/>
        <v>42437</v>
      </c>
      <c r="E287" s="103" t="s">
        <v>100</v>
      </c>
      <c r="H287" s="103" t="s">
        <v>125</v>
      </c>
      <c r="I287" s="111" t="s">
        <v>9</v>
      </c>
      <c r="J287" s="112" t="str">
        <f t="shared" si="64"/>
        <v>D</v>
      </c>
      <c r="K287" s="103">
        <v>2</v>
      </c>
      <c r="L287" s="103">
        <v>2</v>
      </c>
      <c r="M287" s="103" t="s">
        <v>126</v>
      </c>
      <c r="N287" s="112">
        <v>61</v>
      </c>
      <c r="O287" s="103" t="s">
        <v>103</v>
      </c>
      <c r="P287" s="103"/>
      <c r="T287" s="112"/>
    </row>
    <row r="288" spans="1:20">
      <c r="A288" s="103" t="s">
        <v>99</v>
      </c>
      <c r="B288" s="149">
        <v>32</v>
      </c>
      <c r="C288" s="136">
        <v>42427</v>
      </c>
      <c r="D288" s="141">
        <f t="shared" si="63"/>
        <v>42427</v>
      </c>
      <c r="E288" s="103" t="s">
        <v>100</v>
      </c>
      <c r="H288" s="103" t="s">
        <v>62</v>
      </c>
      <c r="I288" s="111" t="s">
        <v>21</v>
      </c>
      <c r="J288" s="112" t="str">
        <f t="shared" si="64"/>
        <v>W</v>
      </c>
      <c r="K288" s="103">
        <v>1</v>
      </c>
      <c r="L288" s="103">
        <v>0</v>
      </c>
      <c r="M288" s="103" t="s">
        <v>105</v>
      </c>
      <c r="N288" s="112">
        <v>74</v>
      </c>
      <c r="O288" s="103" t="s">
        <v>103</v>
      </c>
      <c r="P288" s="103"/>
      <c r="T288" s="112"/>
    </row>
    <row r="289" spans="1:20">
      <c r="A289" s="103" t="s">
        <v>99</v>
      </c>
      <c r="B289" s="149">
        <v>31</v>
      </c>
      <c r="C289" s="136">
        <v>42423</v>
      </c>
      <c r="D289" s="141">
        <f t="shared" si="63"/>
        <v>42423</v>
      </c>
      <c r="E289" s="103" t="s">
        <v>100</v>
      </c>
      <c r="H289" s="103" t="s">
        <v>128</v>
      </c>
      <c r="I289" s="111" t="s">
        <v>21</v>
      </c>
      <c r="J289" s="112" t="str">
        <f t="shared" si="64"/>
        <v>L</v>
      </c>
      <c r="K289" s="103">
        <v>1</v>
      </c>
      <c r="L289" s="103">
        <v>2</v>
      </c>
      <c r="M289" s="103" t="s">
        <v>105</v>
      </c>
      <c r="N289" s="112">
        <v>69</v>
      </c>
      <c r="O289" s="103" t="s">
        <v>103</v>
      </c>
      <c r="P289" s="103"/>
      <c r="T289" s="112"/>
    </row>
    <row r="290" spans="1:20">
      <c r="A290" s="103" t="s">
        <v>99</v>
      </c>
      <c r="B290" s="149">
        <v>30</v>
      </c>
      <c r="C290" s="136">
        <v>42392</v>
      </c>
      <c r="D290" s="141">
        <f t="shared" si="63"/>
        <v>42392</v>
      </c>
      <c r="E290" s="103" t="s">
        <v>100</v>
      </c>
      <c r="H290" s="103" t="s">
        <v>121</v>
      </c>
      <c r="I290" s="111" t="s">
        <v>9</v>
      </c>
      <c r="J290" s="112" t="str">
        <f t="shared" si="64"/>
        <v>L</v>
      </c>
      <c r="K290" s="103">
        <v>2</v>
      </c>
      <c r="L290" s="103">
        <v>3</v>
      </c>
      <c r="M290" s="103" t="s">
        <v>129</v>
      </c>
      <c r="N290" s="112">
        <v>143</v>
      </c>
      <c r="O290" s="103" t="s">
        <v>103</v>
      </c>
      <c r="P290" s="103"/>
      <c r="T290" s="112"/>
    </row>
    <row r="291" spans="1:20">
      <c r="A291" s="103" t="s">
        <v>99</v>
      </c>
      <c r="B291" s="149">
        <v>29</v>
      </c>
      <c r="C291" s="136">
        <v>42385</v>
      </c>
      <c r="D291" s="141">
        <f t="shared" si="63"/>
        <v>42385</v>
      </c>
      <c r="E291" s="103" t="s">
        <v>100</v>
      </c>
      <c r="H291" s="103" t="s">
        <v>57</v>
      </c>
      <c r="I291" s="111" t="s">
        <v>9</v>
      </c>
      <c r="J291" s="112" t="str">
        <f t="shared" si="64"/>
        <v>L</v>
      </c>
      <c r="K291" s="103">
        <v>0</v>
      </c>
      <c r="L291" s="103">
        <v>1</v>
      </c>
      <c r="M291" s="103" t="s">
        <v>25</v>
      </c>
      <c r="N291" s="112">
        <v>71</v>
      </c>
      <c r="O291" s="103" t="s">
        <v>103</v>
      </c>
      <c r="P291" s="103"/>
      <c r="T291" s="112"/>
    </row>
    <row r="292" spans="1:20">
      <c r="A292" s="103" t="s">
        <v>99</v>
      </c>
      <c r="B292" s="149">
        <v>28</v>
      </c>
      <c r="C292" s="136">
        <v>42381</v>
      </c>
      <c r="D292" s="141">
        <f t="shared" si="63"/>
        <v>42381</v>
      </c>
      <c r="E292" s="103" t="s">
        <v>13</v>
      </c>
      <c r="F292" s="116">
        <v>2</v>
      </c>
      <c r="H292" s="103" t="s">
        <v>130</v>
      </c>
      <c r="I292" s="111" t="s">
        <v>21</v>
      </c>
      <c r="J292" s="112" t="str">
        <f t="shared" si="64"/>
        <v>L</v>
      </c>
      <c r="K292" s="103">
        <v>0</v>
      </c>
      <c r="L292" s="103">
        <v>2</v>
      </c>
      <c r="M292" s="103" t="s">
        <v>25</v>
      </c>
      <c r="N292" s="112">
        <v>117</v>
      </c>
      <c r="O292" s="103" t="s">
        <v>103</v>
      </c>
      <c r="P292" s="103"/>
      <c r="T292" s="112"/>
    </row>
    <row r="293" spans="1:20">
      <c r="A293" s="103" t="s">
        <v>99</v>
      </c>
      <c r="B293" s="149">
        <v>27</v>
      </c>
      <c r="C293" s="136">
        <v>42357</v>
      </c>
      <c r="D293" s="141">
        <f t="shared" si="63"/>
        <v>42357</v>
      </c>
      <c r="E293" s="103" t="s">
        <v>100</v>
      </c>
      <c r="H293" s="103" t="s">
        <v>118</v>
      </c>
      <c r="I293" s="111" t="s">
        <v>21</v>
      </c>
      <c r="J293" s="112" t="str">
        <f t="shared" si="64"/>
        <v>L</v>
      </c>
      <c r="K293" s="103">
        <v>1</v>
      </c>
      <c r="L293" s="103">
        <v>5</v>
      </c>
      <c r="M293" s="103" t="s">
        <v>44</v>
      </c>
      <c r="N293" s="112">
        <v>51</v>
      </c>
      <c r="O293" s="103" t="s">
        <v>103</v>
      </c>
      <c r="P293" s="103"/>
      <c r="T293" s="112"/>
    </row>
    <row r="294" spans="1:20">
      <c r="A294" s="103" t="s">
        <v>99</v>
      </c>
      <c r="B294" s="149">
        <v>26</v>
      </c>
      <c r="C294" s="136">
        <v>42343</v>
      </c>
      <c r="D294" s="141">
        <f t="shared" si="63"/>
        <v>42343</v>
      </c>
      <c r="E294" s="103" t="s">
        <v>100</v>
      </c>
      <c r="H294" s="103" t="s">
        <v>131</v>
      </c>
      <c r="I294" s="111" t="s">
        <v>9</v>
      </c>
      <c r="J294" s="112" t="str">
        <f t="shared" si="64"/>
        <v>L</v>
      </c>
      <c r="K294" s="103">
        <v>1</v>
      </c>
      <c r="L294" s="103">
        <v>4</v>
      </c>
      <c r="M294" s="103" t="s">
        <v>106</v>
      </c>
      <c r="N294" s="112">
        <v>98</v>
      </c>
      <c r="O294" s="103" t="s">
        <v>103</v>
      </c>
      <c r="P294" s="103"/>
      <c r="T294" s="112"/>
    </row>
    <row r="295" spans="1:20">
      <c r="A295" s="103" t="s">
        <v>99</v>
      </c>
      <c r="B295" s="149">
        <v>25</v>
      </c>
      <c r="C295" s="136">
        <v>42336</v>
      </c>
      <c r="D295" s="141">
        <f t="shared" si="63"/>
        <v>42336</v>
      </c>
      <c r="E295" s="103" t="s">
        <v>100</v>
      </c>
      <c r="H295" s="103" t="s">
        <v>56</v>
      </c>
      <c r="I295" s="111" t="s">
        <v>21</v>
      </c>
      <c r="J295" s="112" t="str">
        <f t="shared" si="64"/>
        <v>L</v>
      </c>
      <c r="K295" s="103">
        <v>3</v>
      </c>
      <c r="L295" s="103">
        <v>5</v>
      </c>
      <c r="M295" s="103" t="s">
        <v>132</v>
      </c>
      <c r="N295" s="112">
        <v>59</v>
      </c>
      <c r="O295" s="103" t="s">
        <v>103</v>
      </c>
      <c r="P295" s="103"/>
      <c r="T295" s="112"/>
    </row>
    <row r="296" spans="1:20">
      <c r="A296" s="103" t="s">
        <v>99</v>
      </c>
      <c r="B296" s="149">
        <v>24</v>
      </c>
      <c r="C296" s="136">
        <v>42332</v>
      </c>
      <c r="D296" s="141">
        <f t="shared" si="63"/>
        <v>42332</v>
      </c>
      <c r="E296" s="103" t="s">
        <v>16</v>
      </c>
      <c r="F296" s="111">
        <v>2</v>
      </c>
      <c r="G296" s="111"/>
      <c r="H296" s="103" t="s">
        <v>133</v>
      </c>
      <c r="I296" s="111" t="s">
        <v>21</v>
      </c>
      <c r="J296" s="112" t="str">
        <f t="shared" si="64"/>
        <v>L</v>
      </c>
      <c r="K296" s="103">
        <v>0</v>
      </c>
      <c r="L296" s="103">
        <v>1</v>
      </c>
      <c r="M296" s="103" t="s">
        <v>25</v>
      </c>
      <c r="N296" s="112">
        <v>63</v>
      </c>
      <c r="O296" s="103" t="s">
        <v>103</v>
      </c>
      <c r="P296" s="103"/>
      <c r="T296" s="112"/>
    </row>
    <row r="297" spans="1:20">
      <c r="A297" s="103" t="s">
        <v>99</v>
      </c>
      <c r="B297" s="149">
        <v>23</v>
      </c>
      <c r="C297" s="136">
        <v>42329</v>
      </c>
      <c r="D297" s="141">
        <f t="shared" si="63"/>
        <v>42329</v>
      </c>
      <c r="E297" s="103" t="s">
        <v>13</v>
      </c>
      <c r="F297" s="116">
        <v>1</v>
      </c>
      <c r="H297" s="103" t="s">
        <v>134</v>
      </c>
      <c r="I297" s="111" t="s">
        <v>21</v>
      </c>
      <c r="J297" s="112" t="str">
        <f t="shared" si="64"/>
        <v>W</v>
      </c>
      <c r="K297" s="103">
        <v>1</v>
      </c>
      <c r="L297" s="103">
        <v>0</v>
      </c>
      <c r="M297" s="103" t="s">
        <v>113</v>
      </c>
      <c r="N297" s="112">
        <v>80</v>
      </c>
      <c r="O297" s="103" t="s">
        <v>103</v>
      </c>
      <c r="P297" s="103"/>
      <c r="T297" s="112"/>
    </row>
    <row r="298" spans="1:20">
      <c r="A298" s="103" t="s">
        <v>99</v>
      </c>
      <c r="B298" s="149">
        <v>22</v>
      </c>
      <c r="C298" s="136">
        <v>42318</v>
      </c>
      <c r="D298" s="141">
        <f t="shared" si="63"/>
        <v>42318</v>
      </c>
      <c r="E298" s="103" t="s">
        <v>15</v>
      </c>
      <c r="H298" s="103" t="s">
        <v>104</v>
      </c>
      <c r="I298" s="111" t="s">
        <v>21</v>
      </c>
      <c r="J298" s="112" t="str">
        <f t="shared" si="64"/>
        <v>L</v>
      </c>
      <c r="K298" s="103">
        <v>1</v>
      </c>
      <c r="L298" s="103">
        <v>2</v>
      </c>
      <c r="M298" s="103" t="s">
        <v>109</v>
      </c>
      <c r="N298" s="112">
        <v>60</v>
      </c>
      <c r="O298" s="103" t="s">
        <v>103</v>
      </c>
      <c r="P298" s="103"/>
      <c r="T298" s="112"/>
    </row>
    <row r="299" spans="1:20">
      <c r="A299" s="103" t="s">
        <v>99</v>
      </c>
      <c r="B299" s="149">
        <v>21</v>
      </c>
      <c r="C299" s="136">
        <v>42311</v>
      </c>
      <c r="D299" s="141">
        <f t="shared" si="63"/>
        <v>42311</v>
      </c>
      <c r="E299" s="103" t="s">
        <v>13</v>
      </c>
      <c r="F299" s="111" t="s">
        <v>135</v>
      </c>
      <c r="G299" s="111"/>
      <c r="H299" s="103" t="s">
        <v>136</v>
      </c>
      <c r="I299" s="111" t="s">
        <v>21</v>
      </c>
      <c r="J299" s="112" t="str">
        <f t="shared" si="64"/>
        <v>W</v>
      </c>
      <c r="K299" s="103">
        <v>4</v>
      </c>
      <c r="L299" s="103">
        <v>0</v>
      </c>
      <c r="M299" s="103" t="s">
        <v>137</v>
      </c>
      <c r="N299" s="112">
        <v>68</v>
      </c>
      <c r="O299" s="103" t="s">
        <v>103</v>
      </c>
      <c r="P299" s="103"/>
      <c r="T299" s="112"/>
    </row>
    <row r="300" spans="1:20">
      <c r="A300" s="103" t="s">
        <v>99</v>
      </c>
      <c r="B300" s="149">
        <v>20</v>
      </c>
      <c r="C300" s="136">
        <v>42308</v>
      </c>
      <c r="D300" s="141">
        <f t="shared" si="63"/>
        <v>42308</v>
      </c>
      <c r="E300" s="103" t="s">
        <v>13</v>
      </c>
      <c r="F300" s="111" t="s">
        <v>138</v>
      </c>
      <c r="G300" s="111"/>
      <c r="H300" s="103" t="s">
        <v>136</v>
      </c>
      <c r="I300" s="111" t="s">
        <v>9</v>
      </c>
      <c r="J300" s="112" t="str">
        <f t="shared" si="64"/>
        <v>D</v>
      </c>
      <c r="K300" s="103">
        <v>2</v>
      </c>
      <c r="L300" s="103">
        <v>2</v>
      </c>
      <c r="M300" s="103" t="s">
        <v>139</v>
      </c>
      <c r="N300" s="112">
        <v>48</v>
      </c>
      <c r="O300" s="103" t="s">
        <v>103</v>
      </c>
      <c r="P300" s="103"/>
      <c r="T300" s="112"/>
    </row>
    <row r="301" spans="1:20">
      <c r="A301" s="103" t="s">
        <v>99</v>
      </c>
      <c r="B301" s="149">
        <v>19</v>
      </c>
      <c r="C301" s="136">
        <v>42304</v>
      </c>
      <c r="D301" s="141">
        <f t="shared" si="63"/>
        <v>42304</v>
      </c>
      <c r="E301" s="103" t="s">
        <v>100</v>
      </c>
      <c r="H301" s="103" t="s">
        <v>116</v>
      </c>
      <c r="I301" s="111" t="s">
        <v>21</v>
      </c>
      <c r="J301" s="112" t="str">
        <f t="shared" si="64"/>
        <v>L</v>
      </c>
      <c r="K301" s="103">
        <v>2</v>
      </c>
      <c r="L301" s="103">
        <v>5</v>
      </c>
      <c r="M301" s="103" t="s">
        <v>140</v>
      </c>
      <c r="N301" s="112">
        <v>67</v>
      </c>
      <c r="O301" s="103" t="s">
        <v>103</v>
      </c>
      <c r="P301" s="103"/>
      <c r="T301" s="112"/>
    </row>
    <row r="302" spans="1:20">
      <c r="A302" s="103" t="s">
        <v>99</v>
      </c>
      <c r="B302" s="149">
        <v>18</v>
      </c>
      <c r="C302" s="136">
        <v>42301</v>
      </c>
      <c r="D302" s="141">
        <f t="shared" si="63"/>
        <v>42301</v>
      </c>
      <c r="E302" s="103" t="s">
        <v>100</v>
      </c>
      <c r="H302" s="103" t="s">
        <v>62</v>
      </c>
      <c r="I302" s="111" t="s">
        <v>9</v>
      </c>
      <c r="J302" s="112" t="str">
        <f t="shared" si="64"/>
        <v>L</v>
      </c>
      <c r="K302" s="112">
        <v>1</v>
      </c>
      <c r="L302" s="103">
        <v>9</v>
      </c>
      <c r="M302" s="103" t="s">
        <v>106</v>
      </c>
      <c r="N302" s="112">
        <v>77</v>
      </c>
      <c r="O302" s="103" t="s">
        <v>103</v>
      </c>
      <c r="P302" s="103"/>
      <c r="T302" s="112"/>
    </row>
    <row r="303" spans="1:20">
      <c r="A303" s="103" t="s">
        <v>99</v>
      </c>
      <c r="B303" s="149">
        <v>17</v>
      </c>
      <c r="C303" s="136">
        <v>42294</v>
      </c>
      <c r="D303" s="141">
        <f t="shared" si="63"/>
        <v>42294</v>
      </c>
      <c r="E303" s="103" t="s">
        <v>100</v>
      </c>
      <c r="H303" s="103" t="s">
        <v>131</v>
      </c>
      <c r="I303" s="111" t="s">
        <v>21</v>
      </c>
      <c r="J303" s="112" t="str">
        <f t="shared" si="64"/>
        <v>D</v>
      </c>
      <c r="K303" s="103">
        <v>2</v>
      </c>
      <c r="L303" s="103">
        <v>2</v>
      </c>
      <c r="M303" s="103" t="s">
        <v>141</v>
      </c>
      <c r="N303" s="112">
        <v>81</v>
      </c>
      <c r="O303" s="103" t="s">
        <v>103</v>
      </c>
      <c r="P303" s="103"/>
      <c r="T303" s="112"/>
    </row>
    <row r="304" spans="1:20">
      <c r="A304" s="103" t="s">
        <v>99</v>
      </c>
      <c r="B304" s="149">
        <v>16</v>
      </c>
      <c r="C304" s="136">
        <v>42290</v>
      </c>
      <c r="D304" s="141">
        <f t="shared" si="63"/>
        <v>42290</v>
      </c>
      <c r="E304" s="103" t="s">
        <v>100</v>
      </c>
      <c r="H304" s="103" t="s">
        <v>124</v>
      </c>
      <c r="I304" s="111" t="s">
        <v>9</v>
      </c>
      <c r="J304" s="112" t="str">
        <f t="shared" si="64"/>
        <v>L</v>
      </c>
      <c r="K304" s="103">
        <v>1</v>
      </c>
      <c r="L304" s="103">
        <v>2</v>
      </c>
      <c r="M304" s="103" t="s">
        <v>109</v>
      </c>
      <c r="N304" s="112">
        <v>101</v>
      </c>
      <c r="O304" s="103" t="s">
        <v>103</v>
      </c>
      <c r="P304" s="103"/>
      <c r="T304" s="112"/>
    </row>
    <row r="305" spans="1:20">
      <c r="A305" s="103" t="s">
        <v>99</v>
      </c>
      <c r="B305" s="149">
        <v>15</v>
      </c>
      <c r="C305" s="136">
        <v>42287</v>
      </c>
      <c r="D305" s="141">
        <f t="shared" si="63"/>
        <v>42287</v>
      </c>
      <c r="E305" s="103" t="s">
        <v>100</v>
      </c>
      <c r="H305" s="103" t="s">
        <v>108</v>
      </c>
      <c r="I305" s="111" t="s">
        <v>21</v>
      </c>
      <c r="J305" s="112" t="str">
        <f t="shared" si="64"/>
        <v>L</v>
      </c>
      <c r="K305" s="103">
        <v>0</v>
      </c>
      <c r="L305" s="103">
        <v>7</v>
      </c>
      <c r="M305" s="103" t="s">
        <v>25</v>
      </c>
      <c r="N305" s="112">
        <v>77</v>
      </c>
      <c r="O305" s="103" t="s">
        <v>103</v>
      </c>
      <c r="P305" s="103"/>
      <c r="T305" s="112"/>
    </row>
    <row r="306" spans="1:20">
      <c r="A306" s="103" t="s">
        <v>99</v>
      </c>
      <c r="B306" s="149">
        <v>14</v>
      </c>
      <c r="C306" s="136">
        <v>42283</v>
      </c>
      <c r="D306" s="141">
        <f t="shared" si="63"/>
        <v>42283</v>
      </c>
      <c r="E306" s="103" t="s">
        <v>100</v>
      </c>
      <c r="H306" s="103" t="s">
        <v>114</v>
      </c>
      <c r="I306" s="111" t="s">
        <v>9</v>
      </c>
      <c r="J306" s="112" t="str">
        <f t="shared" si="64"/>
        <v>L</v>
      </c>
      <c r="K306" s="103">
        <v>2</v>
      </c>
      <c r="L306" s="103">
        <v>3</v>
      </c>
      <c r="M306" s="103" t="s">
        <v>142</v>
      </c>
      <c r="N306" s="112">
        <v>102</v>
      </c>
      <c r="O306" s="103" t="s">
        <v>103</v>
      </c>
      <c r="P306" s="103"/>
      <c r="T306" s="112"/>
    </row>
    <row r="307" spans="1:20">
      <c r="A307" s="103" t="s">
        <v>99</v>
      </c>
      <c r="B307" s="149">
        <v>13</v>
      </c>
      <c r="C307" s="136">
        <v>42280</v>
      </c>
      <c r="D307" s="141">
        <f t="shared" si="63"/>
        <v>42280</v>
      </c>
      <c r="E307" s="103" t="s">
        <v>13</v>
      </c>
      <c r="F307" s="111" t="s">
        <v>143</v>
      </c>
      <c r="G307" s="111"/>
      <c r="H307" s="103" t="s">
        <v>144</v>
      </c>
      <c r="I307" s="111" t="s">
        <v>9</v>
      </c>
      <c r="J307" s="112" t="str">
        <f t="shared" si="64"/>
        <v>W</v>
      </c>
      <c r="K307" s="103">
        <v>2</v>
      </c>
      <c r="L307" s="103">
        <v>0</v>
      </c>
      <c r="M307" s="103" t="s">
        <v>145</v>
      </c>
      <c r="N307" s="112">
        <v>88</v>
      </c>
      <c r="O307" s="103" t="s">
        <v>103</v>
      </c>
      <c r="P307" s="103"/>
      <c r="T307" s="112"/>
    </row>
    <row r="308" spans="1:20">
      <c r="A308" s="103" t="s">
        <v>99</v>
      </c>
      <c r="B308" s="149">
        <v>12</v>
      </c>
      <c r="C308" s="136">
        <v>42276</v>
      </c>
      <c r="D308" s="141">
        <f t="shared" si="63"/>
        <v>42276</v>
      </c>
      <c r="E308" s="103" t="s">
        <v>16</v>
      </c>
      <c r="F308" s="111">
        <v>2</v>
      </c>
      <c r="G308" s="111"/>
      <c r="H308" s="103" t="s">
        <v>87</v>
      </c>
      <c r="I308" s="111" t="s">
        <v>21</v>
      </c>
      <c r="J308" s="112" t="str">
        <f t="shared" si="64"/>
        <v>W</v>
      </c>
      <c r="K308" s="103">
        <v>4</v>
      </c>
      <c r="L308" s="103">
        <v>1</v>
      </c>
      <c r="M308" s="103" t="s">
        <v>146</v>
      </c>
      <c r="N308" s="112">
        <v>60</v>
      </c>
      <c r="O308" s="103" t="s">
        <v>103</v>
      </c>
      <c r="P308" s="103"/>
      <c r="T308" s="103" t="s">
        <v>1065</v>
      </c>
    </row>
    <row r="309" spans="1:20">
      <c r="A309" s="103" t="s">
        <v>99</v>
      </c>
      <c r="B309" s="149">
        <v>11</v>
      </c>
      <c r="C309" s="136">
        <v>42273</v>
      </c>
      <c r="D309" s="141">
        <f t="shared" si="63"/>
        <v>42273</v>
      </c>
      <c r="E309" s="103" t="s">
        <v>100</v>
      </c>
      <c r="H309" s="103" t="s">
        <v>128</v>
      </c>
      <c r="I309" s="111" t="s">
        <v>9</v>
      </c>
      <c r="J309" s="112" t="str">
        <f t="shared" si="64"/>
        <v>L</v>
      </c>
      <c r="K309" s="103">
        <v>1</v>
      </c>
      <c r="L309" s="103">
        <v>2</v>
      </c>
      <c r="M309" s="103" t="s">
        <v>106</v>
      </c>
      <c r="N309" s="112">
        <v>126</v>
      </c>
      <c r="O309" s="103" t="s">
        <v>103</v>
      </c>
      <c r="P309" s="103"/>
      <c r="T309" s="112"/>
    </row>
    <row r="310" spans="1:20">
      <c r="A310" s="103" t="s">
        <v>99</v>
      </c>
      <c r="B310" s="149">
        <v>10</v>
      </c>
      <c r="C310" s="136">
        <v>42269</v>
      </c>
      <c r="D310" s="141">
        <f t="shared" si="63"/>
        <v>42269</v>
      </c>
      <c r="E310" s="103" t="s">
        <v>100</v>
      </c>
      <c r="H310" s="103" t="s">
        <v>123</v>
      </c>
      <c r="I310" s="111" t="s">
        <v>21</v>
      </c>
      <c r="J310" s="112" t="str">
        <f t="shared" si="64"/>
        <v>L</v>
      </c>
      <c r="K310" s="103">
        <v>1</v>
      </c>
      <c r="L310" s="103">
        <v>3</v>
      </c>
      <c r="M310" s="103" t="s">
        <v>106</v>
      </c>
      <c r="N310" s="112">
        <v>67</v>
      </c>
      <c r="O310" s="103" t="s">
        <v>103</v>
      </c>
      <c r="P310" s="103"/>
      <c r="T310" s="112"/>
    </row>
    <row r="311" spans="1:20">
      <c r="A311" s="103" t="s">
        <v>99</v>
      </c>
      <c r="B311" s="149">
        <v>9</v>
      </c>
      <c r="C311" s="136">
        <v>42266</v>
      </c>
      <c r="D311" s="141">
        <f t="shared" si="63"/>
        <v>42266</v>
      </c>
      <c r="E311" s="103" t="s">
        <v>100</v>
      </c>
      <c r="H311" s="103" t="s">
        <v>125</v>
      </c>
      <c r="I311" s="111" t="s">
        <v>21</v>
      </c>
      <c r="J311" s="112" t="str">
        <f t="shared" si="64"/>
        <v>D</v>
      </c>
      <c r="K311" s="103">
        <v>1</v>
      </c>
      <c r="L311" s="103">
        <v>1</v>
      </c>
      <c r="M311" s="103" t="s">
        <v>117</v>
      </c>
      <c r="N311" s="112">
        <v>69</v>
      </c>
      <c r="O311" s="103" t="s">
        <v>103</v>
      </c>
      <c r="P311" s="103"/>
      <c r="T311" s="112"/>
    </row>
    <row r="312" spans="1:20">
      <c r="A312" s="103" t="s">
        <v>99</v>
      </c>
      <c r="B312" s="149">
        <v>8</v>
      </c>
      <c r="C312" s="136">
        <v>42262</v>
      </c>
      <c r="D312" s="141">
        <f t="shared" si="63"/>
        <v>42262</v>
      </c>
      <c r="E312" s="103" t="s">
        <v>100</v>
      </c>
      <c r="H312" s="103" t="s">
        <v>112</v>
      </c>
      <c r="I312" s="111" t="s">
        <v>21</v>
      </c>
      <c r="J312" s="112" t="str">
        <f t="shared" si="64"/>
        <v>L</v>
      </c>
      <c r="K312" s="103">
        <v>2</v>
      </c>
      <c r="L312" s="103">
        <v>3</v>
      </c>
      <c r="M312" s="103" t="s">
        <v>147</v>
      </c>
      <c r="N312" s="112">
        <v>67</v>
      </c>
      <c r="O312" s="103" t="s">
        <v>103</v>
      </c>
      <c r="P312" s="103"/>
      <c r="T312" s="112"/>
    </row>
    <row r="313" spans="1:20">
      <c r="A313" s="103" t="s">
        <v>99</v>
      </c>
      <c r="B313" s="149">
        <v>7</v>
      </c>
      <c r="C313" s="136">
        <v>42259</v>
      </c>
      <c r="D313" s="141">
        <f t="shared" si="63"/>
        <v>42259</v>
      </c>
      <c r="E313" s="103" t="s">
        <v>100</v>
      </c>
      <c r="H313" s="103" t="s">
        <v>107</v>
      </c>
      <c r="I313" s="111" t="s">
        <v>9</v>
      </c>
      <c r="J313" s="112" t="str">
        <f t="shared" si="64"/>
        <v>L</v>
      </c>
      <c r="K313" s="103">
        <v>0</v>
      </c>
      <c r="L313" s="103">
        <v>4</v>
      </c>
      <c r="M313" s="103" t="s">
        <v>25</v>
      </c>
      <c r="N313" s="112">
        <v>70</v>
      </c>
      <c r="O313" s="103" t="s">
        <v>103</v>
      </c>
      <c r="P313" s="103"/>
      <c r="T313" s="112"/>
    </row>
    <row r="314" spans="1:20">
      <c r="A314" s="103" t="s">
        <v>99</v>
      </c>
      <c r="B314" s="149">
        <v>6</v>
      </c>
      <c r="C314" s="136">
        <v>42252</v>
      </c>
      <c r="D314" s="141">
        <f t="shared" si="63"/>
        <v>42252</v>
      </c>
      <c r="E314" s="103" t="s">
        <v>13</v>
      </c>
      <c r="F314" s="111" t="s">
        <v>61</v>
      </c>
      <c r="G314" s="111"/>
      <c r="H314" s="103" t="s">
        <v>148</v>
      </c>
      <c r="I314" s="111" t="s">
        <v>9</v>
      </c>
      <c r="J314" s="112" t="str">
        <f t="shared" si="64"/>
        <v>W</v>
      </c>
      <c r="K314" s="103">
        <v>5</v>
      </c>
      <c r="L314" s="103">
        <v>3</v>
      </c>
      <c r="M314" s="103" t="s">
        <v>149</v>
      </c>
      <c r="N314" s="112">
        <v>80</v>
      </c>
      <c r="O314" s="103" t="s">
        <v>103</v>
      </c>
      <c r="P314" s="103"/>
      <c r="T314" s="112"/>
    </row>
    <row r="315" spans="1:20">
      <c r="A315" s="103" t="s">
        <v>99</v>
      </c>
      <c r="B315" s="149">
        <v>5</v>
      </c>
      <c r="C315" s="136">
        <v>42245</v>
      </c>
      <c r="D315" s="141">
        <f t="shared" si="63"/>
        <v>42245</v>
      </c>
      <c r="E315" s="103" t="s">
        <v>100</v>
      </c>
      <c r="H315" s="103" t="s">
        <v>101</v>
      </c>
      <c r="I315" s="111" t="s">
        <v>21</v>
      </c>
      <c r="J315" s="112" t="str">
        <f t="shared" si="64"/>
        <v>D</v>
      </c>
      <c r="K315" s="103">
        <v>1</v>
      </c>
      <c r="L315" s="103">
        <v>1</v>
      </c>
      <c r="M315" s="103" t="s">
        <v>111</v>
      </c>
      <c r="N315" s="112">
        <v>72</v>
      </c>
      <c r="O315" s="103" t="s">
        <v>103</v>
      </c>
      <c r="P315" s="103"/>
      <c r="T315" s="112"/>
    </row>
    <row r="316" spans="1:20">
      <c r="A316" s="103" t="s">
        <v>99</v>
      </c>
      <c r="B316" s="149">
        <v>4</v>
      </c>
      <c r="C316" s="136">
        <v>42242</v>
      </c>
      <c r="D316" s="141">
        <f t="shared" si="63"/>
        <v>42242</v>
      </c>
      <c r="E316" s="103" t="s">
        <v>100</v>
      </c>
      <c r="H316" s="103" t="s">
        <v>119</v>
      </c>
      <c r="I316" s="111" t="s">
        <v>9</v>
      </c>
      <c r="J316" s="112" t="str">
        <f t="shared" si="64"/>
        <v>L</v>
      </c>
      <c r="K316" s="103">
        <v>2</v>
      </c>
      <c r="L316" s="103">
        <v>4</v>
      </c>
      <c r="M316" s="103" t="s">
        <v>150</v>
      </c>
      <c r="N316" s="112">
        <v>84</v>
      </c>
      <c r="O316" s="103" t="s">
        <v>103</v>
      </c>
      <c r="P316" s="103"/>
      <c r="T316" s="112"/>
    </row>
    <row r="317" spans="1:20">
      <c r="A317" s="103" t="s">
        <v>99</v>
      </c>
      <c r="B317" s="149">
        <v>3</v>
      </c>
      <c r="C317" s="136">
        <v>42238</v>
      </c>
      <c r="D317" s="141">
        <f t="shared" si="63"/>
        <v>42238</v>
      </c>
      <c r="E317" s="103" t="s">
        <v>100</v>
      </c>
      <c r="H317" s="103" t="s">
        <v>56</v>
      </c>
      <c r="I317" s="111" t="s">
        <v>9</v>
      </c>
      <c r="J317" s="112" t="str">
        <f t="shared" si="64"/>
        <v>W</v>
      </c>
      <c r="K317" s="103">
        <v>3</v>
      </c>
      <c r="L317" s="103">
        <v>1</v>
      </c>
      <c r="M317" s="103" t="s">
        <v>151</v>
      </c>
      <c r="N317" s="112">
        <v>71</v>
      </c>
      <c r="O317" s="103" t="s">
        <v>103</v>
      </c>
      <c r="P317" s="103"/>
      <c r="T317" s="112"/>
    </row>
    <row r="318" spans="1:20">
      <c r="A318" s="103" t="s">
        <v>99</v>
      </c>
      <c r="B318" s="149">
        <v>2</v>
      </c>
      <c r="C318" s="136">
        <v>42231</v>
      </c>
      <c r="D318" s="141">
        <f t="shared" si="63"/>
        <v>42231</v>
      </c>
      <c r="E318" s="103" t="s">
        <v>12</v>
      </c>
      <c r="F318" s="111" t="s">
        <v>98</v>
      </c>
      <c r="G318" s="111"/>
      <c r="H318" s="103" t="s">
        <v>152</v>
      </c>
      <c r="I318" s="111" t="s">
        <v>9</v>
      </c>
      <c r="J318" s="112" t="str">
        <f t="shared" si="64"/>
        <v>L</v>
      </c>
      <c r="K318" s="103">
        <v>0</v>
      </c>
      <c r="L318" s="103">
        <v>2</v>
      </c>
      <c r="M318" s="103" t="s">
        <v>25</v>
      </c>
      <c r="N318" s="112">
        <v>77</v>
      </c>
      <c r="O318" s="103" t="s">
        <v>103</v>
      </c>
      <c r="P318" s="103"/>
      <c r="T318" s="112"/>
    </row>
    <row r="319" spans="1:20">
      <c r="A319" s="103" t="s">
        <v>99</v>
      </c>
      <c r="B319" s="149">
        <v>1</v>
      </c>
      <c r="C319" s="136">
        <v>42227</v>
      </c>
      <c r="D319" s="141">
        <f t="shared" si="63"/>
        <v>42227</v>
      </c>
      <c r="E319" s="103" t="s">
        <v>100</v>
      </c>
      <c r="H319" s="103" t="s">
        <v>104</v>
      </c>
      <c r="I319" s="111" t="s">
        <v>9</v>
      </c>
      <c r="J319" s="112" t="str">
        <f t="shared" si="64"/>
        <v>D</v>
      </c>
      <c r="K319" s="103">
        <v>2</v>
      </c>
      <c r="L319" s="103">
        <v>2</v>
      </c>
      <c r="M319" s="103" t="s">
        <v>153</v>
      </c>
      <c r="N319" s="112">
        <v>68</v>
      </c>
      <c r="O319" s="103" t="s">
        <v>103</v>
      </c>
      <c r="P319" s="103"/>
      <c r="T319" s="112"/>
    </row>
    <row r="320" spans="1:20">
      <c r="A320" s="103" t="s">
        <v>154</v>
      </c>
      <c r="B320" s="149">
        <v>52</v>
      </c>
      <c r="C320" s="136">
        <v>42126</v>
      </c>
      <c r="D320" s="141">
        <f t="shared" si="63"/>
        <v>42126</v>
      </c>
      <c r="E320" s="103" t="s">
        <v>19</v>
      </c>
      <c r="H320" s="103" t="s">
        <v>28</v>
      </c>
      <c r="I320" s="111" t="s">
        <v>9</v>
      </c>
      <c r="J320" s="112" t="str">
        <f t="shared" si="64"/>
        <v>W</v>
      </c>
      <c r="K320" s="103">
        <v>3</v>
      </c>
      <c r="L320" s="103">
        <v>1</v>
      </c>
      <c r="M320" s="103" t="s">
        <v>155</v>
      </c>
      <c r="N320" s="103">
        <v>127</v>
      </c>
      <c r="O320" s="103" t="s">
        <v>103</v>
      </c>
      <c r="P320" s="103"/>
      <c r="T320" s="112"/>
    </row>
    <row r="321" spans="1:20">
      <c r="A321" s="103" t="s">
        <v>154</v>
      </c>
      <c r="B321" s="149">
        <v>51</v>
      </c>
      <c r="C321" s="136">
        <v>42122</v>
      </c>
      <c r="D321" s="141">
        <f t="shared" si="63"/>
        <v>42122</v>
      </c>
      <c r="E321" s="103" t="s">
        <v>19</v>
      </c>
      <c r="H321" s="103" t="s">
        <v>83</v>
      </c>
      <c r="I321" s="111" t="s">
        <v>21</v>
      </c>
      <c r="J321" s="112" t="str">
        <f t="shared" si="64"/>
        <v>W</v>
      </c>
      <c r="K321" s="103">
        <v>2</v>
      </c>
      <c r="L321" s="103">
        <v>0</v>
      </c>
      <c r="M321" s="103" t="s">
        <v>156</v>
      </c>
      <c r="N321" s="103">
        <v>128</v>
      </c>
      <c r="O321" s="103" t="s">
        <v>103</v>
      </c>
      <c r="P321" s="103"/>
      <c r="T321" s="112"/>
    </row>
    <row r="322" spans="1:20">
      <c r="A322" s="103" t="s">
        <v>154</v>
      </c>
      <c r="B322" s="149">
        <v>50</v>
      </c>
      <c r="C322" s="136">
        <v>42119</v>
      </c>
      <c r="D322" s="141">
        <f t="shared" si="63"/>
        <v>42119</v>
      </c>
      <c r="E322" s="103" t="s">
        <v>19</v>
      </c>
      <c r="H322" s="103" t="s">
        <v>123</v>
      </c>
      <c r="I322" s="111" t="s">
        <v>21</v>
      </c>
      <c r="J322" s="112" t="str">
        <f t="shared" si="64"/>
        <v>D</v>
      </c>
      <c r="K322" s="103">
        <v>1</v>
      </c>
      <c r="L322" s="103">
        <v>1</v>
      </c>
      <c r="M322" s="103" t="s">
        <v>157</v>
      </c>
      <c r="N322" s="103">
        <v>137</v>
      </c>
      <c r="O322" s="103" t="s">
        <v>103</v>
      </c>
      <c r="P322" s="103"/>
      <c r="T322" s="112"/>
    </row>
    <row r="323" spans="1:20">
      <c r="A323" s="103" t="s">
        <v>154</v>
      </c>
      <c r="B323" s="149">
        <v>49</v>
      </c>
      <c r="C323" s="136">
        <v>42115</v>
      </c>
      <c r="D323" s="141">
        <f t="shared" si="63"/>
        <v>42115</v>
      </c>
      <c r="E323" s="103" t="s">
        <v>19</v>
      </c>
      <c r="H323" s="103" t="s">
        <v>180</v>
      </c>
      <c r="I323" s="111" t="s">
        <v>9</v>
      </c>
      <c r="J323" s="112" t="str">
        <f t="shared" si="64"/>
        <v>D</v>
      </c>
      <c r="K323" s="103">
        <v>1</v>
      </c>
      <c r="L323" s="103">
        <v>1</v>
      </c>
      <c r="M323" s="103" t="s">
        <v>159</v>
      </c>
      <c r="N323" s="103">
        <v>65</v>
      </c>
      <c r="O323" s="103" t="s">
        <v>103</v>
      </c>
      <c r="P323" s="103"/>
      <c r="T323" s="112"/>
    </row>
    <row r="324" spans="1:20">
      <c r="A324" s="103" t="s">
        <v>154</v>
      </c>
      <c r="B324" s="149">
        <v>48</v>
      </c>
      <c r="C324" s="136">
        <v>42112</v>
      </c>
      <c r="D324" s="141">
        <f t="shared" si="63"/>
        <v>42112</v>
      </c>
      <c r="E324" s="103" t="s">
        <v>19</v>
      </c>
      <c r="H324" s="103" t="s">
        <v>41</v>
      </c>
      <c r="I324" s="111" t="s">
        <v>21</v>
      </c>
      <c r="J324" s="112" t="str">
        <f t="shared" si="64"/>
        <v>L</v>
      </c>
      <c r="K324" s="103">
        <v>1</v>
      </c>
      <c r="L324" s="103">
        <v>2</v>
      </c>
      <c r="M324" s="103" t="s">
        <v>106</v>
      </c>
      <c r="N324" s="103">
        <v>60</v>
      </c>
      <c r="O324" s="103" t="s">
        <v>103</v>
      </c>
      <c r="P324" s="103"/>
      <c r="T324" s="112"/>
    </row>
    <row r="325" spans="1:20">
      <c r="A325" s="103" t="s">
        <v>154</v>
      </c>
      <c r="B325" s="149">
        <v>47</v>
      </c>
      <c r="C325" s="136">
        <v>42105</v>
      </c>
      <c r="D325" s="141">
        <f t="shared" si="63"/>
        <v>42105</v>
      </c>
      <c r="E325" s="103" t="s">
        <v>15</v>
      </c>
      <c r="F325" s="111" t="s">
        <v>161</v>
      </c>
      <c r="G325" s="111"/>
      <c r="H325" s="103" t="s">
        <v>56</v>
      </c>
      <c r="I325" s="111" t="s">
        <v>21</v>
      </c>
      <c r="J325" s="112" t="str">
        <f t="shared" si="64"/>
        <v>D</v>
      </c>
      <c r="K325" s="103">
        <v>2</v>
      </c>
      <c r="L325" s="103">
        <v>2</v>
      </c>
      <c r="M325" s="103" t="s">
        <v>162</v>
      </c>
      <c r="N325" s="103">
        <v>142</v>
      </c>
      <c r="O325" s="103" t="s">
        <v>103</v>
      </c>
      <c r="P325" s="103"/>
      <c r="T325" s="112"/>
    </row>
    <row r="326" spans="1:20">
      <c r="A326" s="103" t="s">
        <v>154</v>
      </c>
      <c r="B326" s="149">
        <v>46</v>
      </c>
      <c r="C326" s="136">
        <v>42100</v>
      </c>
      <c r="D326" s="141">
        <f t="shared" ref="D326:D389" si="65">C326</f>
        <v>42100</v>
      </c>
      <c r="E326" s="103" t="s">
        <v>19</v>
      </c>
      <c r="H326" s="103" t="s">
        <v>133</v>
      </c>
      <c r="I326" s="111" t="s">
        <v>9</v>
      </c>
      <c r="J326" s="112" t="str">
        <f t="shared" si="64"/>
        <v>W</v>
      </c>
      <c r="K326" s="103">
        <v>2</v>
      </c>
      <c r="L326" s="103">
        <v>0</v>
      </c>
      <c r="M326" s="103" t="s">
        <v>163</v>
      </c>
      <c r="N326" s="103">
        <v>127</v>
      </c>
      <c r="O326" s="103" t="s">
        <v>103</v>
      </c>
      <c r="P326" s="103"/>
      <c r="T326" s="112"/>
    </row>
    <row r="327" spans="1:20">
      <c r="A327" s="103" t="s">
        <v>154</v>
      </c>
      <c r="B327" s="149">
        <v>45</v>
      </c>
      <c r="C327" s="136">
        <v>42097</v>
      </c>
      <c r="D327" s="141">
        <f t="shared" si="65"/>
        <v>42097</v>
      </c>
      <c r="E327" s="103" t="s">
        <v>19</v>
      </c>
      <c r="H327" s="103" t="s">
        <v>24</v>
      </c>
      <c r="I327" s="111" t="s">
        <v>21</v>
      </c>
      <c r="J327" s="112" t="str">
        <f t="shared" si="64"/>
        <v>L</v>
      </c>
      <c r="K327" s="103">
        <v>0</v>
      </c>
      <c r="L327" s="103">
        <v>1</v>
      </c>
      <c r="M327" s="103" t="s">
        <v>25</v>
      </c>
      <c r="N327" s="103">
        <v>382</v>
      </c>
      <c r="O327" s="103" t="s">
        <v>103</v>
      </c>
      <c r="P327" s="103"/>
      <c r="T327" s="112"/>
    </row>
    <row r="328" spans="1:20">
      <c r="A328" s="103" t="s">
        <v>154</v>
      </c>
      <c r="B328" s="149">
        <v>44</v>
      </c>
      <c r="C328" s="136">
        <v>42091</v>
      </c>
      <c r="D328" s="141">
        <f t="shared" si="65"/>
        <v>42091</v>
      </c>
      <c r="E328" s="103" t="s">
        <v>19</v>
      </c>
      <c r="H328" s="103" t="s">
        <v>108</v>
      </c>
      <c r="I328" s="111" t="s">
        <v>9</v>
      </c>
      <c r="J328" s="112" t="str">
        <f t="shared" si="64"/>
        <v>D</v>
      </c>
      <c r="K328" s="103">
        <v>0</v>
      </c>
      <c r="L328" s="103">
        <v>0</v>
      </c>
      <c r="M328" s="103" t="s">
        <v>25</v>
      </c>
      <c r="N328" s="103">
        <v>263</v>
      </c>
      <c r="O328" s="103" t="s">
        <v>103</v>
      </c>
      <c r="P328" s="103"/>
      <c r="T328" s="112"/>
    </row>
    <row r="329" spans="1:20">
      <c r="A329" s="103" t="s">
        <v>154</v>
      </c>
      <c r="B329" s="149">
        <v>43</v>
      </c>
      <c r="C329" s="136">
        <v>42087</v>
      </c>
      <c r="D329" s="141">
        <f t="shared" si="65"/>
        <v>42087</v>
      </c>
      <c r="E329" s="103" t="s">
        <v>15</v>
      </c>
      <c r="F329" s="111" t="s">
        <v>165</v>
      </c>
      <c r="G329" s="111"/>
      <c r="H329" s="103" t="s">
        <v>104</v>
      </c>
      <c r="I329" s="111" t="s">
        <v>21</v>
      </c>
      <c r="J329" s="112" t="str">
        <f t="shared" si="64"/>
        <v>W</v>
      </c>
      <c r="K329" s="103">
        <v>4</v>
      </c>
      <c r="L329" s="103">
        <v>0</v>
      </c>
      <c r="M329" s="103" t="s">
        <v>166</v>
      </c>
      <c r="N329" s="103">
        <v>90</v>
      </c>
      <c r="O329" s="103" t="s">
        <v>103</v>
      </c>
      <c r="P329" s="103"/>
      <c r="T329" s="112"/>
    </row>
    <row r="330" spans="1:20">
      <c r="A330" s="103" t="s">
        <v>154</v>
      </c>
      <c r="B330" s="149">
        <v>42</v>
      </c>
      <c r="C330" s="136">
        <v>42084</v>
      </c>
      <c r="D330" s="141">
        <f t="shared" si="65"/>
        <v>42084</v>
      </c>
      <c r="E330" s="103" t="s">
        <v>19</v>
      </c>
      <c r="H330" s="103" t="s">
        <v>30</v>
      </c>
      <c r="I330" s="111" t="s">
        <v>9</v>
      </c>
      <c r="J330" s="112" t="str">
        <f t="shared" si="64"/>
        <v>W</v>
      </c>
      <c r="K330" s="103">
        <v>2</v>
      </c>
      <c r="L330" s="103">
        <v>0</v>
      </c>
      <c r="M330" s="103" t="s">
        <v>167</v>
      </c>
      <c r="N330" s="103">
        <v>88</v>
      </c>
      <c r="O330" s="103" t="s">
        <v>103</v>
      </c>
      <c r="P330" s="103"/>
      <c r="T330" s="112"/>
    </row>
    <row r="331" spans="1:20">
      <c r="A331" s="103" t="s">
        <v>154</v>
      </c>
      <c r="B331" s="149">
        <v>41</v>
      </c>
      <c r="C331" s="136">
        <v>42080</v>
      </c>
      <c r="D331" s="141">
        <f t="shared" si="65"/>
        <v>42080</v>
      </c>
      <c r="E331" s="103" t="s">
        <v>19</v>
      </c>
      <c r="H331" s="103" t="s">
        <v>108</v>
      </c>
      <c r="I331" s="111" t="s">
        <v>21</v>
      </c>
      <c r="J331" s="112" t="str">
        <f t="shared" si="64"/>
        <v>D</v>
      </c>
      <c r="K331" s="103">
        <v>0</v>
      </c>
      <c r="L331" s="103">
        <v>0</v>
      </c>
      <c r="M331" s="103" t="s">
        <v>25</v>
      </c>
      <c r="N331" s="103">
        <v>146</v>
      </c>
      <c r="O331" s="103" t="s">
        <v>103</v>
      </c>
      <c r="P331" s="103"/>
      <c r="T331" s="112"/>
    </row>
    <row r="332" spans="1:20">
      <c r="A332" s="103" t="s">
        <v>154</v>
      </c>
      <c r="B332" s="149">
        <v>40</v>
      </c>
      <c r="C332" s="136">
        <v>42077</v>
      </c>
      <c r="D332" s="141">
        <f t="shared" si="65"/>
        <v>42077</v>
      </c>
      <c r="E332" s="103" t="s">
        <v>15</v>
      </c>
      <c r="F332" s="111">
        <v>2</v>
      </c>
      <c r="G332" s="111"/>
      <c r="H332" s="103" t="s">
        <v>119</v>
      </c>
      <c r="I332" s="111" t="s">
        <v>21</v>
      </c>
      <c r="J332" s="112" t="str">
        <f t="shared" si="64"/>
        <v>D</v>
      </c>
      <c r="K332" s="103">
        <v>1</v>
      </c>
      <c r="L332" s="103">
        <v>1</v>
      </c>
      <c r="M332" s="103" t="s">
        <v>106</v>
      </c>
      <c r="N332" s="103">
        <v>108</v>
      </c>
      <c r="O332" s="103" t="s">
        <v>103</v>
      </c>
      <c r="P332" s="103"/>
      <c r="T332" s="112"/>
    </row>
    <row r="333" spans="1:20">
      <c r="A333" s="103" t="s">
        <v>154</v>
      </c>
      <c r="B333" s="149">
        <v>39</v>
      </c>
      <c r="C333" s="136">
        <v>42070</v>
      </c>
      <c r="D333" s="141">
        <f t="shared" si="65"/>
        <v>42070</v>
      </c>
      <c r="E333" s="103" t="s">
        <v>19</v>
      </c>
      <c r="H333" s="103" t="s">
        <v>34</v>
      </c>
      <c r="I333" s="111" t="s">
        <v>9</v>
      </c>
      <c r="J333" s="112" t="str">
        <f t="shared" si="64"/>
        <v>W</v>
      </c>
      <c r="K333" s="103">
        <v>3</v>
      </c>
      <c r="L333" s="103">
        <v>1</v>
      </c>
      <c r="M333" s="103" t="s">
        <v>168</v>
      </c>
      <c r="N333" s="103">
        <v>58</v>
      </c>
      <c r="O333" s="103" t="s">
        <v>103</v>
      </c>
      <c r="P333" s="103"/>
      <c r="T333" s="112"/>
    </row>
    <row r="334" spans="1:20">
      <c r="A334" s="103" t="s">
        <v>154</v>
      </c>
      <c r="B334" s="149">
        <v>38</v>
      </c>
      <c r="C334" s="136">
        <v>42066</v>
      </c>
      <c r="D334" s="141">
        <f t="shared" si="65"/>
        <v>42066</v>
      </c>
      <c r="E334" s="103" t="s">
        <v>19</v>
      </c>
      <c r="H334" s="103" t="s">
        <v>59</v>
      </c>
      <c r="I334" s="111" t="s">
        <v>9</v>
      </c>
      <c r="J334" s="112" t="str">
        <f t="shared" si="64"/>
        <v>D</v>
      </c>
      <c r="K334" s="103">
        <v>1</v>
      </c>
      <c r="L334" s="103">
        <v>1</v>
      </c>
      <c r="M334" s="103" t="s">
        <v>159</v>
      </c>
      <c r="N334" s="103">
        <v>59</v>
      </c>
      <c r="O334" s="103" t="s">
        <v>103</v>
      </c>
      <c r="P334" s="103"/>
      <c r="T334" s="112"/>
    </row>
    <row r="335" spans="1:20">
      <c r="A335" s="103" t="s">
        <v>154</v>
      </c>
      <c r="B335" s="149">
        <v>37</v>
      </c>
      <c r="C335" s="136">
        <v>42056</v>
      </c>
      <c r="D335" s="141">
        <f t="shared" si="65"/>
        <v>42056</v>
      </c>
      <c r="E335" s="103" t="s">
        <v>19</v>
      </c>
      <c r="H335" s="103" t="s">
        <v>45</v>
      </c>
      <c r="I335" s="111" t="s">
        <v>9</v>
      </c>
      <c r="J335" s="112" t="str">
        <f t="shared" si="64"/>
        <v>W</v>
      </c>
      <c r="K335" s="103">
        <v>5</v>
      </c>
      <c r="L335" s="103">
        <v>2</v>
      </c>
      <c r="M335" s="103" t="s">
        <v>170</v>
      </c>
      <c r="N335" s="103">
        <v>88</v>
      </c>
      <c r="O335" s="103" t="s">
        <v>103</v>
      </c>
      <c r="P335" s="103"/>
      <c r="T335" s="112"/>
    </row>
    <row r="336" spans="1:20">
      <c r="A336" s="103" t="s">
        <v>154</v>
      </c>
      <c r="B336" s="149">
        <v>36</v>
      </c>
      <c r="C336" s="136">
        <v>42052</v>
      </c>
      <c r="D336" s="141">
        <f t="shared" si="65"/>
        <v>42052</v>
      </c>
      <c r="E336" s="103" t="s">
        <v>19</v>
      </c>
      <c r="H336" s="103" t="s">
        <v>133</v>
      </c>
      <c r="I336" s="111" t="s">
        <v>21</v>
      </c>
      <c r="J336" s="112" t="str">
        <f t="shared" si="64"/>
        <v>W</v>
      </c>
      <c r="K336" s="103">
        <v>4</v>
      </c>
      <c r="L336" s="103">
        <v>1</v>
      </c>
      <c r="M336" s="103" t="s">
        <v>171</v>
      </c>
      <c r="N336" s="103">
        <v>93</v>
      </c>
      <c r="O336" s="103" t="s">
        <v>103</v>
      </c>
      <c r="P336" s="103"/>
      <c r="T336" s="112"/>
    </row>
    <row r="337" spans="1:20">
      <c r="A337" s="103" t="s">
        <v>154</v>
      </c>
      <c r="B337" s="149">
        <v>35</v>
      </c>
      <c r="C337" s="136">
        <v>42049</v>
      </c>
      <c r="D337" s="141">
        <f t="shared" si="65"/>
        <v>42049</v>
      </c>
      <c r="E337" s="103" t="s">
        <v>19</v>
      </c>
      <c r="H337" s="103" t="s">
        <v>52</v>
      </c>
      <c r="I337" s="111" t="s">
        <v>9</v>
      </c>
      <c r="J337" s="112" t="str">
        <f t="shared" si="64"/>
        <v>W</v>
      </c>
      <c r="K337" s="103">
        <v>1</v>
      </c>
      <c r="L337" s="103">
        <v>0</v>
      </c>
      <c r="M337" s="103" t="s">
        <v>106</v>
      </c>
      <c r="N337" s="103">
        <v>127</v>
      </c>
      <c r="O337" s="103" t="s">
        <v>103</v>
      </c>
      <c r="P337" s="103"/>
      <c r="T337" s="112"/>
    </row>
    <row r="338" spans="1:20">
      <c r="A338" s="103" t="s">
        <v>154</v>
      </c>
      <c r="B338" s="149">
        <v>34</v>
      </c>
      <c r="C338" s="136">
        <v>42035</v>
      </c>
      <c r="D338" s="141">
        <f t="shared" si="65"/>
        <v>42035</v>
      </c>
      <c r="E338" s="103" t="s">
        <v>19</v>
      </c>
      <c r="H338" s="103" t="s">
        <v>47</v>
      </c>
      <c r="I338" s="111" t="s">
        <v>21</v>
      </c>
      <c r="J338" s="112" t="str">
        <f t="shared" si="64"/>
        <v>W</v>
      </c>
      <c r="K338" s="103">
        <v>7</v>
      </c>
      <c r="L338" s="103">
        <v>0</v>
      </c>
      <c r="M338" s="103" t="s">
        <v>2289</v>
      </c>
      <c r="N338" s="103">
        <v>80</v>
      </c>
      <c r="O338" s="103" t="s">
        <v>103</v>
      </c>
      <c r="P338" s="103"/>
      <c r="T338" s="112"/>
    </row>
    <row r="339" spans="1:20">
      <c r="A339" s="103" t="s">
        <v>154</v>
      </c>
      <c r="B339" s="149">
        <v>33</v>
      </c>
      <c r="C339" s="136">
        <v>42028</v>
      </c>
      <c r="D339" s="141">
        <f t="shared" si="65"/>
        <v>42028</v>
      </c>
      <c r="E339" s="103" t="s">
        <v>19</v>
      </c>
      <c r="H339" s="103" t="s">
        <v>87</v>
      </c>
      <c r="I339" s="111" t="s">
        <v>9</v>
      </c>
      <c r="J339" s="112" t="str">
        <f t="shared" si="64"/>
        <v>W</v>
      </c>
      <c r="K339" s="103">
        <v>3</v>
      </c>
      <c r="L339" s="103">
        <v>2</v>
      </c>
      <c r="M339" s="103" t="s">
        <v>173</v>
      </c>
      <c r="N339" s="103">
        <v>49</v>
      </c>
      <c r="O339" s="103" t="s">
        <v>103</v>
      </c>
      <c r="P339" s="103"/>
      <c r="T339" s="112"/>
    </row>
    <row r="340" spans="1:20">
      <c r="A340" s="103" t="s">
        <v>154</v>
      </c>
      <c r="B340" s="149">
        <v>32</v>
      </c>
      <c r="C340" s="136">
        <v>42021</v>
      </c>
      <c r="D340" s="141">
        <f t="shared" si="65"/>
        <v>42021</v>
      </c>
      <c r="E340" s="103" t="s">
        <v>19</v>
      </c>
      <c r="H340" s="103" t="s">
        <v>73</v>
      </c>
      <c r="I340" s="111" t="s">
        <v>21</v>
      </c>
      <c r="J340" s="112" t="str">
        <f t="shared" si="64"/>
        <v>D</v>
      </c>
      <c r="K340" s="103">
        <v>1</v>
      </c>
      <c r="L340" s="103">
        <v>1</v>
      </c>
      <c r="M340" s="103" t="s">
        <v>160</v>
      </c>
      <c r="N340" s="103">
        <v>96</v>
      </c>
      <c r="O340" s="103" t="s">
        <v>103</v>
      </c>
      <c r="P340" s="103"/>
      <c r="T340" s="112"/>
    </row>
    <row r="341" spans="1:20">
      <c r="A341" s="103" t="s">
        <v>154</v>
      </c>
      <c r="B341" s="149">
        <v>31</v>
      </c>
      <c r="C341" s="136">
        <v>42014</v>
      </c>
      <c r="D341" s="141">
        <f t="shared" si="65"/>
        <v>42014</v>
      </c>
      <c r="E341" s="103" t="s">
        <v>19</v>
      </c>
      <c r="H341" s="103" t="s">
        <v>49</v>
      </c>
      <c r="I341" s="111" t="s">
        <v>9</v>
      </c>
      <c r="J341" s="112" t="str">
        <f t="shared" si="64"/>
        <v>W</v>
      </c>
      <c r="K341" s="103">
        <v>2</v>
      </c>
      <c r="L341" s="103">
        <v>0</v>
      </c>
      <c r="M341" s="103" t="s">
        <v>174</v>
      </c>
      <c r="N341" s="103">
        <v>84</v>
      </c>
      <c r="O341" s="103" t="s">
        <v>103</v>
      </c>
      <c r="P341" s="103"/>
      <c r="T341" s="112"/>
    </row>
    <row r="342" spans="1:20">
      <c r="A342" s="103" t="s">
        <v>154</v>
      </c>
      <c r="B342" s="149">
        <v>30</v>
      </c>
      <c r="C342" s="136">
        <v>41999</v>
      </c>
      <c r="D342" s="141">
        <f t="shared" si="65"/>
        <v>41999</v>
      </c>
      <c r="E342" s="103" t="s">
        <v>19</v>
      </c>
      <c r="H342" s="103" t="s">
        <v>24</v>
      </c>
      <c r="I342" s="111" t="s">
        <v>9</v>
      </c>
      <c r="J342" s="112" t="str">
        <f t="shared" si="64"/>
        <v>W</v>
      </c>
      <c r="K342" s="103">
        <v>2</v>
      </c>
      <c r="L342" s="103">
        <v>1</v>
      </c>
      <c r="M342" s="103" t="s">
        <v>175</v>
      </c>
      <c r="N342" s="103">
        <v>256</v>
      </c>
      <c r="O342" s="103" t="s">
        <v>103</v>
      </c>
      <c r="P342" s="103"/>
      <c r="T342" s="112"/>
    </row>
    <row r="343" spans="1:20">
      <c r="A343" s="103" t="s">
        <v>154</v>
      </c>
      <c r="B343" s="149">
        <v>29</v>
      </c>
      <c r="C343" s="136">
        <v>41993</v>
      </c>
      <c r="D343" s="141">
        <f t="shared" si="65"/>
        <v>41993</v>
      </c>
      <c r="E343" s="103" t="s">
        <v>19</v>
      </c>
      <c r="H343" s="103" t="s">
        <v>20</v>
      </c>
      <c r="I343" s="111" t="s">
        <v>21</v>
      </c>
      <c r="J343" s="112" t="str">
        <f t="shared" si="64"/>
        <v>W</v>
      </c>
      <c r="K343" s="103">
        <v>3</v>
      </c>
      <c r="L343" s="103">
        <v>0</v>
      </c>
      <c r="M343" s="103" t="s">
        <v>1379</v>
      </c>
      <c r="N343" s="103">
        <v>70</v>
      </c>
      <c r="O343" s="103" t="s">
        <v>103</v>
      </c>
      <c r="P343" s="103"/>
      <c r="T343" s="112"/>
    </row>
    <row r="344" spans="1:20">
      <c r="A344" s="103" t="s">
        <v>154</v>
      </c>
      <c r="B344" s="149">
        <v>28</v>
      </c>
      <c r="C344" s="136">
        <v>41986</v>
      </c>
      <c r="D344" s="141">
        <f t="shared" si="65"/>
        <v>41986</v>
      </c>
      <c r="E344" s="103" t="s">
        <v>19</v>
      </c>
      <c r="H344" s="103" t="s">
        <v>39</v>
      </c>
      <c r="I344" s="111" t="s">
        <v>21</v>
      </c>
      <c r="J344" s="112" t="str">
        <f t="shared" si="64"/>
        <v>W</v>
      </c>
      <c r="K344" s="103">
        <v>2</v>
      </c>
      <c r="L344" s="103">
        <v>1</v>
      </c>
      <c r="M344" s="103" t="s">
        <v>176</v>
      </c>
      <c r="N344" s="103">
        <v>71</v>
      </c>
      <c r="O344" s="103" t="s">
        <v>103</v>
      </c>
      <c r="P344" s="103"/>
      <c r="T344" s="112"/>
    </row>
    <row r="345" spans="1:20">
      <c r="A345" s="103" t="s">
        <v>154</v>
      </c>
      <c r="B345" s="149">
        <v>27</v>
      </c>
      <c r="C345" s="136">
        <v>41975</v>
      </c>
      <c r="D345" s="141">
        <f t="shared" si="65"/>
        <v>41975</v>
      </c>
      <c r="E345" s="103" t="s">
        <v>19</v>
      </c>
      <c r="H345" s="103" t="s">
        <v>30</v>
      </c>
      <c r="I345" s="111" t="s">
        <v>21</v>
      </c>
      <c r="J345" s="112" t="str">
        <f t="shared" si="64"/>
        <v>W</v>
      </c>
      <c r="K345" s="103">
        <v>1</v>
      </c>
      <c r="L345" s="103">
        <v>0</v>
      </c>
      <c r="M345" s="103" t="s">
        <v>106</v>
      </c>
      <c r="N345" s="103">
        <v>54</v>
      </c>
      <c r="O345" s="103" t="s">
        <v>103</v>
      </c>
      <c r="P345" s="103"/>
      <c r="T345" s="112"/>
    </row>
    <row r="346" spans="1:20">
      <c r="A346" s="103" t="s">
        <v>154</v>
      </c>
      <c r="B346" s="149">
        <v>26</v>
      </c>
      <c r="C346" s="136">
        <v>41972</v>
      </c>
      <c r="D346" s="141">
        <f t="shared" si="65"/>
        <v>41972</v>
      </c>
      <c r="E346" s="103" t="s">
        <v>19</v>
      </c>
      <c r="H346" s="103" t="s">
        <v>83</v>
      </c>
      <c r="I346" s="111" t="s">
        <v>9</v>
      </c>
      <c r="J346" s="112" t="str">
        <f t="shared" si="64"/>
        <v>W</v>
      </c>
      <c r="K346" s="103">
        <v>3</v>
      </c>
      <c r="L346" s="103">
        <v>0</v>
      </c>
      <c r="M346" s="103" t="s">
        <v>177</v>
      </c>
      <c r="N346" s="103">
        <v>65</v>
      </c>
      <c r="O346" s="103" t="s">
        <v>103</v>
      </c>
      <c r="P346" s="103"/>
      <c r="T346" s="112"/>
    </row>
    <row r="347" spans="1:20">
      <c r="A347" s="103" t="s">
        <v>154</v>
      </c>
      <c r="B347" s="149">
        <v>25</v>
      </c>
      <c r="C347" s="136">
        <v>41965</v>
      </c>
      <c r="D347" s="141">
        <f t="shared" si="65"/>
        <v>41965</v>
      </c>
      <c r="E347" s="103" t="s">
        <v>13</v>
      </c>
      <c r="F347" s="111">
        <v>2</v>
      </c>
      <c r="G347" s="111"/>
      <c r="H347" s="103" t="s">
        <v>121</v>
      </c>
      <c r="I347" s="111" t="s">
        <v>9</v>
      </c>
      <c r="J347" s="112" t="str">
        <f t="shared" si="64"/>
        <v>L</v>
      </c>
      <c r="K347" s="103">
        <v>0</v>
      </c>
      <c r="L347" s="103">
        <v>1</v>
      </c>
      <c r="M347" s="103" t="s">
        <v>25</v>
      </c>
      <c r="N347" s="103">
        <v>153</v>
      </c>
      <c r="O347" s="103" t="s">
        <v>103</v>
      </c>
      <c r="P347" s="103"/>
      <c r="T347" s="112"/>
    </row>
    <row r="348" spans="1:20">
      <c r="A348" s="103" t="s">
        <v>154</v>
      </c>
      <c r="B348" s="149">
        <v>24</v>
      </c>
      <c r="C348" s="136">
        <v>41961</v>
      </c>
      <c r="D348" s="141">
        <f t="shared" si="65"/>
        <v>41961</v>
      </c>
      <c r="E348" s="103" t="s">
        <v>19</v>
      </c>
      <c r="H348" s="103" t="s">
        <v>54</v>
      </c>
      <c r="I348" s="111" t="s">
        <v>21</v>
      </c>
      <c r="J348" s="112" t="str">
        <f t="shared" si="64"/>
        <v>W</v>
      </c>
      <c r="K348" s="103">
        <v>4</v>
      </c>
      <c r="L348" s="103">
        <v>3</v>
      </c>
      <c r="M348" s="103" t="s">
        <v>178</v>
      </c>
      <c r="N348" s="103">
        <v>54</v>
      </c>
      <c r="O348" s="103" t="s">
        <v>103</v>
      </c>
      <c r="P348" s="103"/>
      <c r="T348" s="112"/>
    </row>
    <row r="349" spans="1:20">
      <c r="A349" s="103" t="s">
        <v>154</v>
      </c>
      <c r="B349" s="149">
        <v>23</v>
      </c>
      <c r="C349" s="136">
        <v>41958</v>
      </c>
      <c r="D349" s="141">
        <f t="shared" si="65"/>
        <v>41958</v>
      </c>
      <c r="E349" s="103" t="s">
        <v>15</v>
      </c>
      <c r="F349" s="111">
        <v>1</v>
      </c>
      <c r="G349" s="111"/>
      <c r="H349" s="103" t="s">
        <v>57</v>
      </c>
      <c r="I349" s="111" t="s">
        <v>9</v>
      </c>
      <c r="J349" s="112" t="str">
        <f t="shared" si="64"/>
        <v>W</v>
      </c>
      <c r="K349" s="103">
        <v>3</v>
      </c>
      <c r="L349" s="103">
        <v>1</v>
      </c>
      <c r="M349" s="103" t="s">
        <v>179</v>
      </c>
      <c r="N349" s="103">
        <v>80</v>
      </c>
      <c r="O349" s="103" t="s">
        <v>103</v>
      </c>
      <c r="P349" s="103"/>
      <c r="T349" s="112"/>
    </row>
    <row r="350" spans="1:20">
      <c r="A350" s="103" t="s">
        <v>154</v>
      </c>
      <c r="B350" s="149">
        <v>22</v>
      </c>
      <c r="C350" s="136">
        <v>41951</v>
      </c>
      <c r="D350" s="141">
        <f t="shared" si="65"/>
        <v>41951</v>
      </c>
      <c r="E350" s="103" t="s">
        <v>19</v>
      </c>
      <c r="H350" s="103" t="s">
        <v>47</v>
      </c>
      <c r="I350" s="111" t="s">
        <v>9</v>
      </c>
      <c r="J350" s="112" t="str">
        <f t="shared" ref="J350:J413" si="66">IF(K350&gt;L350,"W",IF(K350&lt;L350,"L","D"))</f>
        <v>W</v>
      </c>
      <c r="K350" s="103">
        <v>2</v>
      </c>
      <c r="L350" s="103">
        <v>0</v>
      </c>
      <c r="M350" s="103" t="s">
        <v>153</v>
      </c>
      <c r="N350" s="103">
        <v>39</v>
      </c>
      <c r="O350" s="103" t="s">
        <v>103</v>
      </c>
      <c r="P350" s="103"/>
      <c r="T350" s="112"/>
    </row>
    <row r="351" spans="1:20">
      <c r="A351" s="103" t="s">
        <v>154</v>
      </c>
      <c r="B351" s="149">
        <v>21</v>
      </c>
      <c r="C351" s="136">
        <v>41947</v>
      </c>
      <c r="D351" s="141">
        <f t="shared" si="65"/>
        <v>41947</v>
      </c>
      <c r="E351" s="103" t="s">
        <v>19</v>
      </c>
      <c r="H351" s="103" t="s">
        <v>180</v>
      </c>
      <c r="I351" s="111" t="s">
        <v>21</v>
      </c>
      <c r="J351" s="112" t="str">
        <f t="shared" si="66"/>
        <v>W</v>
      </c>
      <c r="K351" s="103">
        <v>3</v>
      </c>
      <c r="L351" s="103">
        <v>2</v>
      </c>
      <c r="M351" s="103" t="s">
        <v>181</v>
      </c>
      <c r="N351" s="103">
        <v>62</v>
      </c>
      <c r="O351" s="103" t="s">
        <v>103</v>
      </c>
      <c r="P351" s="103"/>
      <c r="T351" s="112"/>
    </row>
    <row r="352" spans="1:20">
      <c r="A352" s="103" t="s">
        <v>154</v>
      </c>
      <c r="B352" s="149">
        <v>20</v>
      </c>
      <c r="C352" s="136">
        <v>41944</v>
      </c>
      <c r="D352" s="141">
        <f t="shared" si="65"/>
        <v>41944</v>
      </c>
      <c r="E352" s="103" t="s">
        <v>13</v>
      </c>
      <c r="F352" s="111">
        <v>1</v>
      </c>
      <c r="G352" s="111"/>
      <c r="H352" s="103" t="s">
        <v>182</v>
      </c>
      <c r="I352" s="111" t="s">
        <v>21</v>
      </c>
      <c r="J352" s="112" t="str">
        <f t="shared" si="66"/>
        <v>W</v>
      </c>
      <c r="K352" s="103">
        <v>3</v>
      </c>
      <c r="L352" s="103">
        <v>1</v>
      </c>
      <c r="M352" s="103" t="s">
        <v>183</v>
      </c>
      <c r="N352" s="103">
        <v>91</v>
      </c>
      <c r="O352" s="103" t="s">
        <v>103</v>
      </c>
      <c r="P352" s="103"/>
      <c r="T352" s="112"/>
    </row>
    <row r="353" spans="1:20">
      <c r="A353" s="103" t="s">
        <v>154</v>
      </c>
      <c r="B353" s="149">
        <v>19</v>
      </c>
      <c r="C353" s="136">
        <v>41937</v>
      </c>
      <c r="D353" s="141">
        <f t="shared" si="65"/>
        <v>41937</v>
      </c>
      <c r="E353" s="103" t="s">
        <v>19</v>
      </c>
      <c r="H353" s="103" t="s">
        <v>41</v>
      </c>
      <c r="I353" s="111" t="s">
        <v>9</v>
      </c>
      <c r="J353" s="112" t="str">
        <f t="shared" si="66"/>
        <v>D</v>
      </c>
      <c r="K353" s="103">
        <v>0</v>
      </c>
      <c r="L353" s="103">
        <v>0</v>
      </c>
      <c r="M353" s="103" t="s">
        <v>25</v>
      </c>
      <c r="N353" s="103">
        <v>43</v>
      </c>
      <c r="O353" s="103" t="s">
        <v>103</v>
      </c>
      <c r="P353" s="103"/>
      <c r="T353" s="112"/>
    </row>
    <row r="354" spans="1:20">
      <c r="A354" s="103" t="s">
        <v>154</v>
      </c>
      <c r="B354" s="149">
        <v>18</v>
      </c>
      <c r="C354" s="136">
        <v>41930</v>
      </c>
      <c r="D354" s="141">
        <f t="shared" si="65"/>
        <v>41930</v>
      </c>
      <c r="E354" s="103" t="s">
        <v>19</v>
      </c>
      <c r="H354" s="103" t="s">
        <v>59</v>
      </c>
      <c r="I354" s="111" t="s">
        <v>21</v>
      </c>
      <c r="J354" s="112" t="str">
        <f t="shared" si="66"/>
        <v>W</v>
      </c>
      <c r="K354" s="103">
        <v>4</v>
      </c>
      <c r="L354" s="103">
        <v>3</v>
      </c>
      <c r="M354" s="103" t="s">
        <v>184</v>
      </c>
      <c r="N354" s="103">
        <v>68</v>
      </c>
      <c r="O354" s="103" t="s">
        <v>103</v>
      </c>
      <c r="P354" s="103"/>
      <c r="T354" s="112"/>
    </row>
    <row r="355" spans="1:20">
      <c r="A355" s="103" t="s">
        <v>154</v>
      </c>
      <c r="B355" s="149">
        <v>17</v>
      </c>
      <c r="C355" s="136">
        <v>41923</v>
      </c>
      <c r="D355" s="141">
        <f t="shared" si="65"/>
        <v>41923</v>
      </c>
      <c r="E355" s="103" t="s">
        <v>19</v>
      </c>
      <c r="H355" s="103" t="s">
        <v>45</v>
      </c>
      <c r="I355" s="111" t="s">
        <v>21</v>
      </c>
      <c r="J355" s="112" t="str">
        <f t="shared" si="66"/>
        <v>D</v>
      </c>
      <c r="K355" s="103">
        <v>2</v>
      </c>
      <c r="L355" s="103">
        <v>2</v>
      </c>
      <c r="M355" s="103" t="s">
        <v>1589</v>
      </c>
      <c r="N355" s="103">
        <v>60</v>
      </c>
      <c r="O355" s="103" t="s">
        <v>103</v>
      </c>
      <c r="P355" s="103"/>
      <c r="T355" s="112"/>
    </row>
    <row r="356" spans="1:20">
      <c r="A356" s="103" t="s">
        <v>154</v>
      </c>
      <c r="B356" s="149">
        <v>16</v>
      </c>
      <c r="C356" s="136">
        <v>41919</v>
      </c>
      <c r="D356" s="141">
        <f t="shared" si="65"/>
        <v>41919</v>
      </c>
      <c r="E356" s="103" t="s">
        <v>16</v>
      </c>
      <c r="F356" s="111">
        <v>1</v>
      </c>
      <c r="G356" s="111"/>
      <c r="H356" s="103" t="s">
        <v>186</v>
      </c>
      <c r="I356" s="111" t="s">
        <v>21</v>
      </c>
      <c r="J356" s="112" t="str">
        <f t="shared" si="66"/>
        <v>L</v>
      </c>
      <c r="K356" s="103">
        <v>2</v>
      </c>
      <c r="L356" s="103">
        <v>3</v>
      </c>
      <c r="M356" s="103" t="s">
        <v>187</v>
      </c>
      <c r="N356" s="103">
        <v>83</v>
      </c>
      <c r="O356" s="103" t="s">
        <v>103</v>
      </c>
      <c r="P356" s="103"/>
      <c r="T356" s="103" t="s">
        <v>1065</v>
      </c>
    </row>
    <row r="357" spans="1:20">
      <c r="A357" s="103" t="s">
        <v>154</v>
      </c>
      <c r="B357" s="149">
        <v>15</v>
      </c>
      <c r="C357" s="136">
        <v>41916</v>
      </c>
      <c r="D357" s="141">
        <f t="shared" si="65"/>
        <v>41916</v>
      </c>
      <c r="E357" s="103" t="s">
        <v>13</v>
      </c>
      <c r="F357" s="111" t="s">
        <v>143</v>
      </c>
      <c r="G357" s="111"/>
      <c r="H357" s="103" t="s">
        <v>83</v>
      </c>
      <c r="I357" s="111" t="s">
        <v>21</v>
      </c>
      <c r="J357" s="112" t="str">
        <f t="shared" si="66"/>
        <v>W</v>
      </c>
      <c r="K357" s="103">
        <v>2</v>
      </c>
      <c r="L357" s="103">
        <v>0</v>
      </c>
      <c r="M357" s="103" t="s">
        <v>188</v>
      </c>
      <c r="N357" s="103">
        <v>79</v>
      </c>
      <c r="O357" s="103" t="s">
        <v>103</v>
      </c>
      <c r="P357" s="103"/>
      <c r="T357" s="112"/>
    </row>
    <row r="358" spans="1:20">
      <c r="A358" s="103" t="s">
        <v>154</v>
      </c>
      <c r="B358" s="149">
        <v>14</v>
      </c>
      <c r="C358" s="136">
        <v>41909</v>
      </c>
      <c r="D358" s="141">
        <f t="shared" si="65"/>
        <v>41909</v>
      </c>
      <c r="E358" s="103" t="s">
        <v>19</v>
      </c>
      <c r="H358" s="103" t="s">
        <v>43</v>
      </c>
      <c r="I358" s="111" t="s">
        <v>9</v>
      </c>
      <c r="J358" s="112" t="str">
        <f t="shared" si="66"/>
        <v>D</v>
      </c>
      <c r="K358" s="103">
        <v>1</v>
      </c>
      <c r="L358" s="103">
        <v>1</v>
      </c>
      <c r="M358" s="103" t="s">
        <v>164</v>
      </c>
      <c r="N358" s="103">
        <v>89</v>
      </c>
      <c r="O358" s="103" t="s">
        <v>103</v>
      </c>
      <c r="P358" s="103"/>
      <c r="T358" s="112"/>
    </row>
    <row r="359" spans="1:20">
      <c r="A359" s="103" t="s">
        <v>154</v>
      </c>
      <c r="B359" s="149">
        <v>13</v>
      </c>
      <c r="C359" s="136">
        <v>41906</v>
      </c>
      <c r="D359" s="141">
        <f t="shared" si="65"/>
        <v>41906</v>
      </c>
      <c r="E359" s="103" t="s">
        <v>19</v>
      </c>
      <c r="H359" s="103" t="s">
        <v>73</v>
      </c>
      <c r="I359" s="111" t="s">
        <v>9</v>
      </c>
      <c r="J359" s="112" t="str">
        <f t="shared" si="66"/>
        <v>L</v>
      </c>
      <c r="K359" s="103">
        <v>1</v>
      </c>
      <c r="L359" s="103">
        <v>2</v>
      </c>
      <c r="M359" s="103" t="s">
        <v>164</v>
      </c>
      <c r="N359" s="103">
        <v>70</v>
      </c>
      <c r="O359" s="103" t="s">
        <v>103</v>
      </c>
      <c r="P359" s="103"/>
      <c r="T359" s="112"/>
    </row>
    <row r="360" spans="1:20">
      <c r="A360" s="103" t="s">
        <v>154</v>
      </c>
      <c r="B360" s="149">
        <v>12</v>
      </c>
      <c r="C360" s="136">
        <v>41902</v>
      </c>
      <c r="D360" s="141">
        <f t="shared" si="65"/>
        <v>41902</v>
      </c>
      <c r="E360" s="103" t="s">
        <v>19</v>
      </c>
      <c r="H360" s="103" t="s">
        <v>28</v>
      </c>
      <c r="I360" s="111" t="s">
        <v>21</v>
      </c>
      <c r="J360" s="112" t="str">
        <f t="shared" si="66"/>
        <v>W</v>
      </c>
      <c r="K360" s="103">
        <v>1</v>
      </c>
      <c r="L360" s="103">
        <v>0</v>
      </c>
      <c r="M360" s="103" t="s">
        <v>82</v>
      </c>
      <c r="N360" s="103">
        <v>59</v>
      </c>
      <c r="O360" s="103" t="s">
        <v>103</v>
      </c>
      <c r="P360" s="103"/>
      <c r="T360" s="112"/>
    </row>
    <row r="361" spans="1:20">
      <c r="A361" s="103" t="s">
        <v>154</v>
      </c>
      <c r="B361" s="149">
        <v>11</v>
      </c>
      <c r="C361" s="136">
        <v>41898</v>
      </c>
      <c r="D361" s="141">
        <f t="shared" si="65"/>
        <v>41898</v>
      </c>
      <c r="E361" s="103" t="s">
        <v>19</v>
      </c>
      <c r="H361" s="103" t="s">
        <v>34</v>
      </c>
      <c r="I361" s="111" t="s">
        <v>21</v>
      </c>
      <c r="J361" s="112" t="str">
        <f t="shared" si="66"/>
        <v>W</v>
      </c>
      <c r="K361" s="103">
        <v>1</v>
      </c>
      <c r="L361" s="103">
        <v>0</v>
      </c>
      <c r="M361" s="103" t="s">
        <v>115</v>
      </c>
      <c r="N361" s="103">
        <v>60</v>
      </c>
      <c r="O361" s="103" t="s">
        <v>103</v>
      </c>
      <c r="P361" s="103"/>
      <c r="T361" s="112"/>
    </row>
    <row r="362" spans="1:20">
      <c r="A362" s="103" t="s">
        <v>154</v>
      </c>
      <c r="B362" s="149">
        <v>10</v>
      </c>
      <c r="C362" s="136">
        <v>41895</v>
      </c>
      <c r="D362" s="141">
        <f t="shared" si="65"/>
        <v>41895</v>
      </c>
      <c r="E362" s="103" t="s">
        <v>19</v>
      </c>
      <c r="H362" s="103" t="s">
        <v>39</v>
      </c>
      <c r="I362" s="111" t="s">
        <v>9</v>
      </c>
      <c r="J362" s="112" t="str">
        <f t="shared" si="66"/>
        <v>W</v>
      </c>
      <c r="K362" s="103">
        <v>2</v>
      </c>
      <c r="L362" s="103">
        <v>0</v>
      </c>
      <c r="M362" s="103" t="s">
        <v>189</v>
      </c>
      <c r="N362" s="103">
        <v>71</v>
      </c>
      <c r="O362" s="103" t="s">
        <v>103</v>
      </c>
      <c r="P362" s="103"/>
      <c r="T362" s="112"/>
    </row>
    <row r="363" spans="1:20">
      <c r="A363" s="103" t="s">
        <v>154</v>
      </c>
      <c r="B363" s="149">
        <v>9</v>
      </c>
      <c r="C363" s="136">
        <v>41888</v>
      </c>
      <c r="D363" s="141">
        <f t="shared" si="65"/>
        <v>41888</v>
      </c>
      <c r="E363" s="103" t="s">
        <v>13</v>
      </c>
      <c r="F363" s="111" t="s">
        <v>61</v>
      </c>
      <c r="G363" s="111"/>
      <c r="H363" s="103" t="s">
        <v>28</v>
      </c>
      <c r="I363" s="111" t="s">
        <v>21</v>
      </c>
      <c r="J363" s="112" t="str">
        <f t="shared" si="66"/>
        <v>W</v>
      </c>
      <c r="K363" s="103">
        <v>3</v>
      </c>
      <c r="L363" s="103">
        <v>2</v>
      </c>
      <c r="M363" s="103" t="s">
        <v>190</v>
      </c>
      <c r="N363" s="103">
        <v>77</v>
      </c>
      <c r="O363" s="103" t="s">
        <v>103</v>
      </c>
      <c r="P363" s="103"/>
      <c r="T363" s="112"/>
    </row>
    <row r="364" spans="1:20">
      <c r="A364" s="103" t="s">
        <v>154</v>
      </c>
      <c r="B364" s="149">
        <v>8</v>
      </c>
      <c r="C364" s="136">
        <v>41885</v>
      </c>
      <c r="D364" s="141">
        <f t="shared" si="65"/>
        <v>41885</v>
      </c>
      <c r="E364" s="103" t="s">
        <v>19</v>
      </c>
      <c r="H364" s="103" t="s">
        <v>54</v>
      </c>
      <c r="I364" s="111" t="s">
        <v>9</v>
      </c>
      <c r="J364" s="112" t="str">
        <f t="shared" si="66"/>
        <v>W</v>
      </c>
      <c r="K364" s="103">
        <v>1</v>
      </c>
      <c r="L364" s="103">
        <v>0</v>
      </c>
      <c r="M364" s="103" t="s">
        <v>164</v>
      </c>
      <c r="N364" s="103">
        <v>91</v>
      </c>
      <c r="O364" s="103" t="s">
        <v>103</v>
      </c>
      <c r="P364" s="103"/>
      <c r="T364" s="112"/>
    </row>
    <row r="365" spans="1:20">
      <c r="A365" s="103" t="s">
        <v>154</v>
      </c>
      <c r="B365" s="149">
        <v>7</v>
      </c>
      <c r="C365" s="136">
        <v>41881</v>
      </c>
      <c r="D365" s="141">
        <f t="shared" si="65"/>
        <v>41881</v>
      </c>
      <c r="E365" s="103" t="s">
        <v>19</v>
      </c>
      <c r="H365" s="103" t="s">
        <v>43</v>
      </c>
      <c r="I365" s="111" t="s">
        <v>21</v>
      </c>
      <c r="J365" s="112" t="str">
        <f t="shared" si="66"/>
        <v>W</v>
      </c>
      <c r="K365" s="103">
        <v>2</v>
      </c>
      <c r="L365" s="103">
        <v>1</v>
      </c>
      <c r="M365" s="103" t="s">
        <v>189</v>
      </c>
      <c r="N365" s="103">
        <v>64</v>
      </c>
      <c r="O365" s="103" t="s">
        <v>103</v>
      </c>
      <c r="P365" s="103"/>
      <c r="T365" s="112"/>
    </row>
    <row r="366" spans="1:20">
      <c r="A366" s="103" t="s">
        <v>154</v>
      </c>
      <c r="B366" s="149">
        <v>6</v>
      </c>
      <c r="C366" s="136">
        <v>41877</v>
      </c>
      <c r="D366" s="141">
        <f t="shared" si="65"/>
        <v>41877</v>
      </c>
      <c r="E366" s="103" t="s">
        <v>19</v>
      </c>
      <c r="H366" s="103" t="s">
        <v>87</v>
      </c>
      <c r="I366" s="111" t="s">
        <v>21</v>
      </c>
      <c r="J366" s="112" t="str">
        <f t="shared" si="66"/>
        <v>W</v>
      </c>
      <c r="K366" s="103">
        <v>3</v>
      </c>
      <c r="L366" s="103">
        <v>2</v>
      </c>
      <c r="M366" s="103" t="s">
        <v>191</v>
      </c>
      <c r="N366" s="103">
        <v>50</v>
      </c>
      <c r="O366" s="103" t="s">
        <v>103</v>
      </c>
      <c r="P366" s="103"/>
      <c r="T366" s="112"/>
    </row>
    <row r="367" spans="1:20">
      <c r="A367" s="103" t="s">
        <v>154</v>
      </c>
      <c r="B367" s="149">
        <v>5</v>
      </c>
      <c r="C367" s="136">
        <v>41874</v>
      </c>
      <c r="D367" s="141">
        <f t="shared" si="65"/>
        <v>41874</v>
      </c>
      <c r="E367" s="103" t="s">
        <v>19</v>
      </c>
      <c r="H367" s="103" t="s">
        <v>52</v>
      </c>
      <c r="I367" s="111" t="s">
        <v>21</v>
      </c>
      <c r="J367" s="112" t="str">
        <f t="shared" si="66"/>
        <v>W</v>
      </c>
      <c r="K367" s="103">
        <v>3</v>
      </c>
      <c r="L367" s="103">
        <v>0</v>
      </c>
      <c r="M367" s="103" t="s">
        <v>192</v>
      </c>
      <c r="N367" s="103">
        <v>75</v>
      </c>
      <c r="O367" s="103" t="s">
        <v>103</v>
      </c>
      <c r="P367" s="103"/>
      <c r="T367" s="112"/>
    </row>
    <row r="368" spans="1:20">
      <c r="A368" s="103" t="s">
        <v>154</v>
      </c>
      <c r="B368" s="149">
        <v>4</v>
      </c>
      <c r="C368" s="136">
        <v>41870</v>
      </c>
      <c r="D368" s="141">
        <f t="shared" si="65"/>
        <v>41870</v>
      </c>
      <c r="E368" s="103" t="s">
        <v>19</v>
      </c>
      <c r="H368" s="103" t="s">
        <v>123</v>
      </c>
      <c r="I368" s="111" t="s">
        <v>9</v>
      </c>
      <c r="J368" s="112" t="str">
        <f t="shared" si="66"/>
        <v>D</v>
      </c>
      <c r="K368" s="103">
        <v>0</v>
      </c>
      <c r="M368" s="103" t="s">
        <v>25</v>
      </c>
      <c r="N368" s="103">
        <v>69</v>
      </c>
      <c r="O368" s="103" t="s">
        <v>103</v>
      </c>
      <c r="P368" s="103"/>
      <c r="T368" s="112"/>
    </row>
    <row r="369" spans="1:20">
      <c r="A369" s="103" t="s">
        <v>154</v>
      </c>
      <c r="B369" s="149">
        <v>3</v>
      </c>
      <c r="C369" s="136">
        <v>41867</v>
      </c>
      <c r="D369" s="141">
        <f t="shared" si="65"/>
        <v>41867</v>
      </c>
      <c r="E369" s="103" t="s">
        <v>12</v>
      </c>
      <c r="F369" s="111" t="s">
        <v>98</v>
      </c>
      <c r="G369" s="111"/>
      <c r="H369" s="103" t="s">
        <v>193</v>
      </c>
      <c r="I369" s="111" t="s">
        <v>9</v>
      </c>
      <c r="J369" s="112" t="str">
        <f t="shared" si="66"/>
        <v>L</v>
      </c>
      <c r="K369" s="103">
        <v>1</v>
      </c>
      <c r="L369" s="103">
        <v>2</v>
      </c>
      <c r="M369" s="103" t="s">
        <v>194</v>
      </c>
      <c r="N369" s="103" t="s">
        <v>195</v>
      </c>
      <c r="O369" s="103" t="s">
        <v>103</v>
      </c>
      <c r="P369" s="103"/>
      <c r="T369" s="112"/>
    </row>
    <row r="370" spans="1:20">
      <c r="A370" s="103" t="s">
        <v>154</v>
      </c>
      <c r="B370" s="149">
        <v>2</v>
      </c>
      <c r="C370" s="136">
        <v>41863</v>
      </c>
      <c r="D370" s="141">
        <f t="shared" si="65"/>
        <v>41863</v>
      </c>
      <c r="E370" s="103" t="s">
        <v>19</v>
      </c>
      <c r="H370" s="103" t="s">
        <v>49</v>
      </c>
      <c r="I370" s="111" t="s">
        <v>21</v>
      </c>
      <c r="J370" s="112" t="str">
        <f t="shared" si="66"/>
        <v>L</v>
      </c>
      <c r="K370" s="103">
        <v>2</v>
      </c>
      <c r="L370" s="103">
        <v>5</v>
      </c>
      <c r="M370" s="103" t="s">
        <v>196</v>
      </c>
      <c r="N370" s="103">
        <v>47</v>
      </c>
      <c r="O370" s="103" t="s">
        <v>103</v>
      </c>
      <c r="P370" s="103"/>
      <c r="T370" s="112"/>
    </row>
    <row r="371" spans="1:20">
      <c r="A371" s="103" t="s">
        <v>154</v>
      </c>
      <c r="B371" s="149">
        <v>1</v>
      </c>
      <c r="C371" s="136">
        <v>41860</v>
      </c>
      <c r="D371" s="141">
        <f t="shared" si="65"/>
        <v>41860</v>
      </c>
      <c r="E371" s="103" t="s">
        <v>19</v>
      </c>
      <c r="H371" s="103" t="s">
        <v>20</v>
      </c>
      <c r="I371" s="111" t="s">
        <v>9</v>
      </c>
      <c r="J371" s="112" t="str">
        <f t="shared" si="66"/>
        <v>W</v>
      </c>
      <c r="K371" s="103">
        <v>3</v>
      </c>
      <c r="L371" s="103">
        <v>2</v>
      </c>
      <c r="M371" s="103" t="s">
        <v>197</v>
      </c>
      <c r="N371" s="103">
        <v>77</v>
      </c>
      <c r="O371" s="103" t="s">
        <v>103</v>
      </c>
      <c r="P371" s="103"/>
      <c r="T371" s="112"/>
    </row>
    <row r="372" spans="1:20">
      <c r="A372" s="103" t="s">
        <v>198</v>
      </c>
      <c r="B372" s="149">
        <v>45</v>
      </c>
      <c r="C372" s="136">
        <v>41755</v>
      </c>
      <c r="D372" s="141">
        <f t="shared" si="65"/>
        <v>41755</v>
      </c>
      <c r="E372" s="103" t="s">
        <v>19</v>
      </c>
      <c r="H372" s="103" t="s">
        <v>47</v>
      </c>
      <c r="I372" s="111" t="s">
        <v>9</v>
      </c>
      <c r="J372" s="112" t="str">
        <f t="shared" si="66"/>
        <v>L</v>
      </c>
      <c r="K372" s="103">
        <v>1</v>
      </c>
      <c r="L372" s="103">
        <v>5</v>
      </c>
      <c r="M372" s="103" t="s">
        <v>106</v>
      </c>
      <c r="O372" s="103" t="s">
        <v>103</v>
      </c>
      <c r="P372" s="103"/>
      <c r="T372" s="112"/>
    </row>
    <row r="373" spans="1:20">
      <c r="A373" s="103" t="s">
        <v>198</v>
      </c>
      <c r="B373" s="149">
        <v>44</v>
      </c>
      <c r="C373" s="136">
        <v>41750</v>
      </c>
      <c r="D373" s="141">
        <f t="shared" si="65"/>
        <v>41750</v>
      </c>
      <c r="E373" s="103" t="s">
        <v>19</v>
      </c>
      <c r="H373" s="103" t="s">
        <v>30</v>
      </c>
      <c r="I373" s="111" t="s">
        <v>21</v>
      </c>
      <c r="J373" s="112" t="str">
        <f t="shared" si="66"/>
        <v>W</v>
      </c>
      <c r="K373" s="103">
        <v>3</v>
      </c>
      <c r="L373" s="103">
        <v>0</v>
      </c>
      <c r="M373" s="103" t="s">
        <v>199</v>
      </c>
      <c r="O373" s="103" t="s">
        <v>103</v>
      </c>
      <c r="P373" s="103"/>
      <c r="T373" s="112"/>
    </row>
    <row r="374" spans="1:20">
      <c r="A374" s="103" t="s">
        <v>198</v>
      </c>
      <c r="B374" s="149">
        <v>43</v>
      </c>
      <c r="C374" s="136">
        <v>41747</v>
      </c>
      <c r="D374" s="141">
        <f t="shared" si="65"/>
        <v>41747</v>
      </c>
      <c r="E374" s="103" t="s">
        <v>19</v>
      </c>
      <c r="H374" s="103" t="s">
        <v>119</v>
      </c>
      <c r="I374" s="111" t="s">
        <v>9</v>
      </c>
      <c r="J374" s="112" t="str">
        <f t="shared" si="66"/>
        <v>D</v>
      </c>
      <c r="K374" s="103">
        <v>1</v>
      </c>
      <c r="L374" s="103">
        <v>1</v>
      </c>
      <c r="M374" s="103" t="s">
        <v>159</v>
      </c>
      <c r="O374" s="103" t="s">
        <v>103</v>
      </c>
      <c r="P374" s="103"/>
      <c r="T374" s="112"/>
    </row>
    <row r="375" spans="1:20">
      <c r="A375" s="103" t="s">
        <v>198</v>
      </c>
      <c r="B375" s="149">
        <v>42</v>
      </c>
      <c r="C375" s="136">
        <v>41741</v>
      </c>
      <c r="D375" s="141">
        <f t="shared" si="65"/>
        <v>41741</v>
      </c>
      <c r="E375" s="103" t="s">
        <v>19</v>
      </c>
      <c r="H375" s="103" t="s">
        <v>121</v>
      </c>
      <c r="I375" s="111" t="s">
        <v>9</v>
      </c>
      <c r="J375" s="112" t="str">
        <f t="shared" si="66"/>
        <v>D</v>
      </c>
      <c r="K375" s="103">
        <v>1</v>
      </c>
      <c r="L375" s="103">
        <v>1</v>
      </c>
      <c r="M375" s="103" t="s">
        <v>82</v>
      </c>
      <c r="O375" s="103" t="s">
        <v>103</v>
      </c>
      <c r="P375" s="103"/>
      <c r="T375" s="112"/>
    </row>
    <row r="376" spans="1:20">
      <c r="A376" s="103" t="s">
        <v>198</v>
      </c>
      <c r="B376" s="149">
        <v>41</v>
      </c>
      <c r="C376" s="136">
        <v>41737</v>
      </c>
      <c r="D376" s="141">
        <f t="shared" si="65"/>
        <v>41737</v>
      </c>
      <c r="E376" s="103" t="s">
        <v>19</v>
      </c>
      <c r="H376" s="103" t="s">
        <v>49</v>
      </c>
      <c r="I376" s="111" t="s">
        <v>9</v>
      </c>
      <c r="J376" s="112" t="str">
        <f t="shared" si="66"/>
        <v>D</v>
      </c>
      <c r="K376" s="103">
        <v>1</v>
      </c>
      <c r="L376" s="103">
        <v>1</v>
      </c>
      <c r="M376" s="103" t="s">
        <v>202</v>
      </c>
      <c r="O376" s="103" t="s">
        <v>103</v>
      </c>
      <c r="P376" s="103"/>
      <c r="T376" s="112"/>
    </row>
    <row r="377" spans="1:20">
      <c r="A377" s="103" t="s">
        <v>198</v>
      </c>
      <c r="B377" s="149">
        <v>40</v>
      </c>
      <c r="C377" s="136">
        <v>41734</v>
      </c>
      <c r="D377" s="141">
        <f t="shared" si="65"/>
        <v>41734</v>
      </c>
      <c r="E377" s="103" t="s">
        <v>19</v>
      </c>
      <c r="H377" s="103" t="s">
        <v>133</v>
      </c>
      <c r="I377" s="111" t="s">
        <v>21</v>
      </c>
      <c r="J377" s="112" t="str">
        <f t="shared" si="66"/>
        <v>W</v>
      </c>
      <c r="K377" s="103">
        <v>2</v>
      </c>
      <c r="L377" s="103">
        <v>1</v>
      </c>
      <c r="M377" s="103" t="s">
        <v>203</v>
      </c>
      <c r="O377" s="103" t="s">
        <v>103</v>
      </c>
      <c r="P377" s="103"/>
      <c r="T377" s="112"/>
    </row>
    <row r="378" spans="1:20">
      <c r="A378" s="103" t="s">
        <v>198</v>
      </c>
      <c r="B378" s="149">
        <v>39</v>
      </c>
      <c r="C378" s="136">
        <v>41727</v>
      </c>
      <c r="D378" s="141">
        <f t="shared" si="65"/>
        <v>41727</v>
      </c>
      <c r="E378" s="103" t="s">
        <v>19</v>
      </c>
      <c r="H378" s="103" t="s">
        <v>123</v>
      </c>
      <c r="I378" s="111" t="s">
        <v>21</v>
      </c>
      <c r="J378" s="112" t="str">
        <f t="shared" si="66"/>
        <v>W</v>
      </c>
      <c r="K378" s="103">
        <v>3</v>
      </c>
      <c r="L378" s="103">
        <v>2</v>
      </c>
      <c r="M378" s="103" t="s">
        <v>204</v>
      </c>
      <c r="O378" s="103" t="s">
        <v>103</v>
      </c>
      <c r="P378" s="103"/>
      <c r="T378" s="112"/>
    </row>
    <row r="379" spans="1:20">
      <c r="A379" s="103" t="s">
        <v>198</v>
      </c>
      <c r="B379" s="149">
        <v>38</v>
      </c>
      <c r="C379" s="136">
        <v>41723</v>
      </c>
      <c r="D379" s="141">
        <f t="shared" si="65"/>
        <v>41723</v>
      </c>
      <c r="E379" s="103" t="s">
        <v>19</v>
      </c>
      <c r="H379" s="103" t="s">
        <v>34</v>
      </c>
      <c r="I379" s="111" t="s">
        <v>21</v>
      </c>
      <c r="J379" s="112" t="str">
        <f t="shared" si="66"/>
        <v>L</v>
      </c>
      <c r="K379" s="103">
        <v>2</v>
      </c>
      <c r="L379" s="103">
        <v>4</v>
      </c>
      <c r="M379" s="103" t="s">
        <v>206</v>
      </c>
      <c r="O379" s="103" t="s">
        <v>103</v>
      </c>
      <c r="P379" s="103"/>
      <c r="T379" s="112"/>
    </row>
    <row r="380" spans="1:20">
      <c r="A380" s="103" t="s">
        <v>198</v>
      </c>
      <c r="B380" s="149">
        <v>37</v>
      </c>
      <c r="C380" s="136">
        <v>41720</v>
      </c>
      <c r="D380" s="141">
        <f t="shared" si="65"/>
        <v>41720</v>
      </c>
      <c r="E380" s="103" t="s">
        <v>19</v>
      </c>
      <c r="H380" s="103" t="s">
        <v>39</v>
      </c>
      <c r="I380" s="111" t="s">
        <v>9</v>
      </c>
      <c r="J380" s="112" t="str">
        <f t="shared" si="66"/>
        <v>L</v>
      </c>
      <c r="K380" s="103">
        <v>1</v>
      </c>
      <c r="L380" s="103">
        <v>2</v>
      </c>
      <c r="M380" s="103" t="s">
        <v>208</v>
      </c>
      <c r="O380" s="103" t="s">
        <v>103</v>
      </c>
      <c r="P380" s="103"/>
      <c r="T380" s="112"/>
    </row>
    <row r="381" spans="1:20">
      <c r="A381" s="103" t="s">
        <v>198</v>
      </c>
      <c r="B381" s="149">
        <v>36</v>
      </c>
      <c r="C381" s="136">
        <v>41713</v>
      </c>
      <c r="D381" s="141">
        <f t="shared" si="65"/>
        <v>41713</v>
      </c>
      <c r="E381" s="103" t="s">
        <v>19</v>
      </c>
      <c r="H381" s="103" t="s">
        <v>87</v>
      </c>
      <c r="I381" s="111" t="s">
        <v>21</v>
      </c>
      <c r="J381" s="112" t="str">
        <f t="shared" si="66"/>
        <v>W</v>
      </c>
      <c r="K381" s="103">
        <v>1</v>
      </c>
      <c r="L381" s="103">
        <v>0</v>
      </c>
      <c r="M381" s="103" t="s">
        <v>200</v>
      </c>
      <c r="O381" s="103" t="s">
        <v>103</v>
      </c>
      <c r="P381" s="103"/>
      <c r="T381" s="112"/>
    </row>
    <row r="382" spans="1:20">
      <c r="A382" s="103" t="s">
        <v>198</v>
      </c>
      <c r="B382" s="149">
        <v>35</v>
      </c>
      <c r="C382" s="136">
        <v>41706</v>
      </c>
      <c r="D382" s="141">
        <f t="shared" si="65"/>
        <v>41706</v>
      </c>
      <c r="E382" s="103" t="s">
        <v>19</v>
      </c>
      <c r="H382" s="103" t="s">
        <v>59</v>
      </c>
      <c r="I382" s="111" t="s">
        <v>9</v>
      </c>
      <c r="J382" s="112" t="str">
        <f t="shared" si="66"/>
        <v>D</v>
      </c>
      <c r="K382" s="103">
        <v>0</v>
      </c>
      <c r="L382" s="103">
        <v>0</v>
      </c>
      <c r="M382" s="103" t="s">
        <v>25</v>
      </c>
      <c r="O382" s="103" t="s">
        <v>103</v>
      </c>
      <c r="P382" s="103"/>
      <c r="T382" s="112"/>
    </row>
    <row r="383" spans="1:20">
      <c r="A383" s="103" t="s">
        <v>198</v>
      </c>
      <c r="B383" s="149">
        <v>34</v>
      </c>
      <c r="C383" s="136">
        <v>41702</v>
      </c>
      <c r="D383" s="141">
        <f t="shared" si="65"/>
        <v>41702</v>
      </c>
      <c r="E383" s="103" t="s">
        <v>19</v>
      </c>
      <c r="H383" s="103" t="s">
        <v>73</v>
      </c>
      <c r="I383" s="111" t="s">
        <v>21</v>
      </c>
      <c r="J383" s="112" t="str">
        <f t="shared" si="66"/>
        <v>W</v>
      </c>
      <c r="K383" s="103">
        <v>2</v>
      </c>
      <c r="L383" s="103">
        <v>0</v>
      </c>
      <c r="M383" s="103" t="s">
        <v>188</v>
      </c>
      <c r="O383" s="103" t="s">
        <v>103</v>
      </c>
      <c r="P383" s="103"/>
      <c r="T383" s="112"/>
    </row>
    <row r="384" spans="1:20">
      <c r="A384" s="103" t="s">
        <v>198</v>
      </c>
      <c r="B384" s="149">
        <v>33</v>
      </c>
      <c r="C384" s="136">
        <v>41699</v>
      </c>
      <c r="D384" s="141">
        <f t="shared" si="65"/>
        <v>41699</v>
      </c>
      <c r="E384" s="103" t="s">
        <v>19</v>
      </c>
      <c r="H384" s="103" t="s">
        <v>54</v>
      </c>
      <c r="I384" s="111" t="s">
        <v>9</v>
      </c>
      <c r="J384" s="112" t="str">
        <f t="shared" si="66"/>
        <v>L</v>
      </c>
      <c r="K384" s="103">
        <v>0</v>
      </c>
      <c r="L384" s="103">
        <v>1</v>
      </c>
      <c r="M384" s="103" t="s">
        <v>25</v>
      </c>
      <c r="O384" s="103" t="s">
        <v>103</v>
      </c>
      <c r="P384" s="103"/>
      <c r="T384" s="112"/>
    </row>
    <row r="385" spans="1:20">
      <c r="A385" s="103" t="s">
        <v>198</v>
      </c>
      <c r="B385" s="149">
        <v>32</v>
      </c>
      <c r="C385" s="136">
        <v>41692</v>
      </c>
      <c r="D385" s="141">
        <f t="shared" si="65"/>
        <v>41692</v>
      </c>
      <c r="E385" s="103" t="s">
        <v>19</v>
      </c>
      <c r="H385" s="103" t="s">
        <v>47</v>
      </c>
      <c r="I385" s="111" t="s">
        <v>21</v>
      </c>
      <c r="J385" s="112" t="str">
        <f t="shared" si="66"/>
        <v>D</v>
      </c>
      <c r="K385" s="103">
        <v>1</v>
      </c>
      <c r="L385" s="103">
        <v>1</v>
      </c>
      <c r="M385" s="103" t="s">
        <v>210</v>
      </c>
      <c r="O385" s="103" t="s">
        <v>103</v>
      </c>
      <c r="P385" s="103"/>
      <c r="T385" s="112"/>
    </row>
    <row r="386" spans="1:20">
      <c r="A386" s="103" t="s">
        <v>198</v>
      </c>
      <c r="B386" s="149">
        <v>31</v>
      </c>
      <c r="C386" s="136">
        <v>41685</v>
      </c>
      <c r="D386" s="141">
        <f t="shared" si="65"/>
        <v>41685</v>
      </c>
      <c r="E386" s="103" t="s">
        <v>19</v>
      </c>
      <c r="H386" s="103" t="s">
        <v>43</v>
      </c>
      <c r="I386" s="111" t="s">
        <v>9</v>
      </c>
      <c r="J386" s="112" t="str">
        <f t="shared" si="66"/>
        <v>D</v>
      </c>
      <c r="K386" s="103">
        <v>1</v>
      </c>
      <c r="L386" s="103">
        <v>1</v>
      </c>
      <c r="M386" s="103" t="s">
        <v>106</v>
      </c>
      <c r="O386" s="103" t="s">
        <v>103</v>
      </c>
      <c r="P386" s="103"/>
      <c r="T386" s="112"/>
    </row>
    <row r="387" spans="1:20">
      <c r="A387" s="103" t="s">
        <v>198</v>
      </c>
      <c r="B387" s="149">
        <v>30</v>
      </c>
      <c r="C387" s="136">
        <v>41664</v>
      </c>
      <c r="D387" s="141">
        <f t="shared" si="65"/>
        <v>41664</v>
      </c>
      <c r="E387" s="103" t="s">
        <v>19</v>
      </c>
      <c r="H387" s="103" t="s">
        <v>108</v>
      </c>
      <c r="I387" s="111" t="s">
        <v>21</v>
      </c>
      <c r="J387" s="112" t="str">
        <f t="shared" si="66"/>
        <v>W</v>
      </c>
      <c r="K387" s="103">
        <v>2</v>
      </c>
      <c r="L387" s="103">
        <v>1</v>
      </c>
      <c r="M387" s="103" t="s">
        <v>213</v>
      </c>
      <c r="N387" s="103">
        <v>63</v>
      </c>
      <c r="O387" s="103" t="s">
        <v>103</v>
      </c>
      <c r="P387" s="103"/>
      <c r="T387" s="112"/>
    </row>
    <row r="388" spans="1:20">
      <c r="A388" s="103" t="s">
        <v>198</v>
      </c>
      <c r="B388" s="149">
        <v>29</v>
      </c>
      <c r="C388" s="136">
        <v>41657</v>
      </c>
      <c r="D388" s="141">
        <f t="shared" si="65"/>
        <v>41657</v>
      </c>
      <c r="E388" s="103" t="s">
        <v>19</v>
      </c>
      <c r="H388" s="103" t="s">
        <v>52</v>
      </c>
      <c r="I388" s="111" t="s">
        <v>9</v>
      </c>
      <c r="J388" s="112" t="str">
        <f t="shared" si="66"/>
        <v>W</v>
      </c>
      <c r="K388" s="103">
        <v>2</v>
      </c>
      <c r="L388" s="103">
        <v>0</v>
      </c>
      <c r="M388" s="103" t="s">
        <v>215</v>
      </c>
      <c r="N388" s="103">
        <v>150</v>
      </c>
      <c r="O388" s="103" t="s">
        <v>103</v>
      </c>
      <c r="P388" s="103"/>
      <c r="T388" s="112"/>
    </row>
    <row r="389" spans="1:20">
      <c r="A389" s="103" t="s">
        <v>198</v>
      </c>
      <c r="B389" s="149">
        <v>28</v>
      </c>
      <c r="C389" s="136">
        <v>41650</v>
      </c>
      <c r="D389" s="141">
        <f t="shared" si="65"/>
        <v>41650</v>
      </c>
      <c r="E389" s="103" t="s">
        <v>19</v>
      </c>
      <c r="H389" s="103" t="s">
        <v>20</v>
      </c>
      <c r="I389" s="111" t="s">
        <v>9</v>
      </c>
      <c r="J389" s="112" t="str">
        <f t="shared" si="66"/>
        <v>L</v>
      </c>
      <c r="K389" s="103">
        <v>2</v>
      </c>
      <c r="L389" s="103">
        <v>3</v>
      </c>
      <c r="M389" s="103" t="s">
        <v>216</v>
      </c>
      <c r="N389" s="103">
        <v>74</v>
      </c>
      <c r="O389" s="103" t="s">
        <v>103</v>
      </c>
      <c r="P389" s="103"/>
      <c r="T389" s="112"/>
    </row>
    <row r="390" spans="1:20">
      <c r="A390" s="103" t="s">
        <v>198</v>
      </c>
      <c r="B390" s="149">
        <v>27</v>
      </c>
      <c r="C390" s="136">
        <v>41636</v>
      </c>
      <c r="D390" s="141">
        <f t="shared" ref="D390:D453" si="67">C390</f>
        <v>41636</v>
      </c>
      <c r="E390" s="103" t="s">
        <v>19</v>
      </c>
      <c r="H390" s="103" t="s">
        <v>30</v>
      </c>
      <c r="I390" s="111" t="s">
        <v>9</v>
      </c>
      <c r="J390" s="112" t="str">
        <f t="shared" si="66"/>
        <v>W</v>
      </c>
      <c r="K390" s="103">
        <v>3</v>
      </c>
      <c r="L390" s="103">
        <v>0</v>
      </c>
      <c r="M390" s="103" t="s">
        <v>217</v>
      </c>
      <c r="N390" s="103">
        <v>78</v>
      </c>
      <c r="O390" s="103" t="s">
        <v>103</v>
      </c>
      <c r="P390" s="103"/>
      <c r="T390" s="112"/>
    </row>
    <row r="391" spans="1:20">
      <c r="A391" s="103" t="s">
        <v>198</v>
      </c>
      <c r="B391" s="149">
        <v>26</v>
      </c>
      <c r="C391" s="136">
        <v>41634</v>
      </c>
      <c r="D391" s="141">
        <f t="shared" si="67"/>
        <v>41634</v>
      </c>
      <c r="E391" s="103" t="s">
        <v>19</v>
      </c>
      <c r="H391" s="103" t="s">
        <v>119</v>
      </c>
      <c r="I391" s="111" t="s">
        <v>21</v>
      </c>
      <c r="J391" s="112" t="str">
        <f t="shared" si="66"/>
        <v>D</v>
      </c>
      <c r="K391" s="103">
        <v>3</v>
      </c>
      <c r="L391" s="103">
        <v>3</v>
      </c>
      <c r="M391" s="103" t="s">
        <v>218</v>
      </c>
      <c r="N391" s="103">
        <v>187</v>
      </c>
      <c r="O391" s="103" t="s">
        <v>103</v>
      </c>
      <c r="P391" s="103"/>
      <c r="T391" s="112"/>
    </row>
    <row r="392" spans="1:20">
      <c r="A392" s="103" t="s">
        <v>198</v>
      </c>
      <c r="B392" s="149">
        <v>25</v>
      </c>
      <c r="C392" s="136">
        <v>41622</v>
      </c>
      <c r="D392" s="141">
        <f t="shared" si="67"/>
        <v>41622</v>
      </c>
      <c r="E392" s="103" t="s">
        <v>19</v>
      </c>
      <c r="H392" s="103" t="s">
        <v>28</v>
      </c>
      <c r="I392" s="111" t="s">
        <v>21</v>
      </c>
      <c r="J392" s="112" t="str">
        <f t="shared" si="66"/>
        <v>W</v>
      </c>
      <c r="K392" s="103">
        <v>3</v>
      </c>
      <c r="L392" s="103">
        <v>0</v>
      </c>
      <c r="M392" s="103" t="s">
        <v>219</v>
      </c>
      <c r="N392" s="103">
        <v>49</v>
      </c>
      <c r="O392" s="103" t="s">
        <v>103</v>
      </c>
      <c r="P392" s="103"/>
      <c r="T392" s="112"/>
    </row>
    <row r="393" spans="1:20">
      <c r="A393" s="103" t="s">
        <v>198</v>
      </c>
      <c r="B393" s="149">
        <v>24</v>
      </c>
      <c r="C393" s="136">
        <v>41615</v>
      </c>
      <c r="D393" s="141">
        <f t="shared" si="67"/>
        <v>41615</v>
      </c>
      <c r="E393" s="103" t="s">
        <v>19</v>
      </c>
      <c r="H393" s="103" t="s">
        <v>180</v>
      </c>
      <c r="I393" s="111" t="s">
        <v>9</v>
      </c>
      <c r="J393" s="112" t="str">
        <f t="shared" si="66"/>
        <v>W</v>
      </c>
      <c r="K393" s="103">
        <v>3</v>
      </c>
      <c r="L393" s="103">
        <v>2</v>
      </c>
      <c r="M393" s="103" t="s">
        <v>220</v>
      </c>
      <c r="N393" s="103">
        <v>43</v>
      </c>
      <c r="O393" s="103" t="s">
        <v>103</v>
      </c>
      <c r="P393" s="103"/>
      <c r="T393" s="112"/>
    </row>
    <row r="394" spans="1:20">
      <c r="A394" s="103" t="s">
        <v>198</v>
      </c>
      <c r="B394" s="149">
        <v>23</v>
      </c>
      <c r="C394" s="136">
        <v>41612</v>
      </c>
      <c r="D394" s="141">
        <f t="shared" si="67"/>
        <v>41612</v>
      </c>
      <c r="E394" s="103" t="s">
        <v>19</v>
      </c>
      <c r="H394" s="103" t="s">
        <v>73</v>
      </c>
      <c r="I394" s="111" t="s">
        <v>9</v>
      </c>
      <c r="J394" s="112" t="str">
        <f t="shared" si="66"/>
        <v>W</v>
      </c>
      <c r="K394" s="103">
        <v>2</v>
      </c>
      <c r="L394" s="103">
        <v>0</v>
      </c>
      <c r="M394" s="103" t="s">
        <v>221</v>
      </c>
      <c r="N394" s="103">
        <v>48</v>
      </c>
      <c r="O394" s="103" t="s">
        <v>103</v>
      </c>
      <c r="P394" s="103"/>
      <c r="T394" s="112"/>
    </row>
    <row r="395" spans="1:20">
      <c r="A395" s="103" t="s">
        <v>198</v>
      </c>
      <c r="B395" s="149">
        <v>22</v>
      </c>
      <c r="C395" s="136">
        <v>41608</v>
      </c>
      <c r="D395" s="141">
        <f t="shared" si="67"/>
        <v>41608</v>
      </c>
      <c r="E395" s="103" t="s">
        <v>19</v>
      </c>
      <c r="H395" s="103" t="s">
        <v>20</v>
      </c>
      <c r="I395" s="111" t="s">
        <v>21</v>
      </c>
      <c r="J395" s="112" t="str">
        <f t="shared" si="66"/>
        <v>W</v>
      </c>
      <c r="K395" s="103">
        <v>1</v>
      </c>
      <c r="L395" s="103">
        <v>0</v>
      </c>
      <c r="M395" s="103" t="s">
        <v>200</v>
      </c>
      <c r="N395" s="103">
        <v>62</v>
      </c>
      <c r="O395" s="103" t="s">
        <v>103</v>
      </c>
      <c r="P395" s="103"/>
      <c r="T395" s="112"/>
    </row>
    <row r="396" spans="1:20">
      <c r="A396" s="103" t="s">
        <v>198</v>
      </c>
      <c r="B396" s="149">
        <v>21</v>
      </c>
      <c r="C396" s="136">
        <v>41601</v>
      </c>
      <c r="D396" s="141">
        <f t="shared" si="67"/>
        <v>41601</v>
      </c>
      <c r="E396" s="103" t="s">
        <v>19</v>
      </c>
      <c r="H396" s="103" t="s">
        <v>123</v>
      </c>
      <c r="I396" s="111" t="s">
        <v>9</v>
      </c>
      <c r="J396" s="112" t="str">
        <f t="shared" si="66"/>
        <v>W</v>
      </c>
      <c r="K396" s="103">
        <v>1</v>
      </c>
      <c r="L396" s="103">
        <v>0</v>
      </c>
      <c r="M396" s="103" t="s">
        <v>200</v>
      </c>
      <c r="N396" s="103">
        <v>49</v>
      </c>
      <c r="O396" s="103" t="s">
        <v>103</v>
      </c>
      <c r="P396" s="103"/>
      <c r="T396" s="112"/>
    </row>
    <row r="397" spans="1:20">
      <c r="A397" s="103" t="s">
        <v>198</v>
      </c>
      <c r="B397" s="149">
        <v>20</v>
      </c>
      <c r="C397" s="136">
        <v>41597</v>
      </c>
      <c r="D397" s="141">
        <f t="shared" si="67"/>
        <v>41597</v>
      </c>
      <c r="E397" s="103" t="s">
        <v>19</v>
      </c>
      <c r="H397" s="103" t="s">
        <v>41</v>
      </c>
      <c r="I397" s="111" t="s">
        <v>21</v>
      </c>
      <c r="J397" s="112" t="str">
        <f t="shared" si="66"/>
        <v>W</v>
      </c>
      <c r="K397" s="103">
        <v>6</v>
      </c>
      <c r="L397" s="103">
        <v>0</v>
      </c>
      <c r="M397" s="103" t="s">
        <v>223</v>
      </c>
      <c r="N397" s="103">
        <v>31</v>
      </c>
      <c r="O397" s="103" t="s">
        <v>103</v>
      </c>
      <c r="P397" s="103"/>
      <c r="T397" s="112"/>
    </row>
    <row r="398" spans="1:20">
      <c r="A398" s="103" t="s">
        <v>198</v>
      </c>
      <c r="B398" s="149">
        <v>19</v>
      </c>
      <c r="C398" s="136">
        <v>41594</v>
      </c>
      <c r="D398" s="141">
        <f t="shared" si="67"/>
        <v>41594</v>
      </c>
      <c r="E398" s="103" t="s">
        <v>19</v>
      </c>
      <c r="H398" s="103" t="s">
        <v>133</v>
      </c>
      <c r="I398" s="111" t="s">
        <v>9</v>
      </c>
      <c r="J398" s="112" t="str">
        <f t="shared" si="66"/>
        <v>D</v>
      </c>
      <c r="K398" s="103">
        <v>1</v>
      </c>
      <c r="L398" s="103">
        <v>1</v>
      </c>
      <c r="M398" s="103" t="s">
        <v>208</v>
      </c>
      <c r="N398" s="103">
        <v>62</v>
      </c>
      <c r="O398" s="103" t="s">
        <v>103</v>
      </c>
      <c r="P398" s="103"/>
      <c r="T398" s="112"/>
    </row>
    <row r="399" spans="1:20">
      <c r="A399" s="103" t="s">
        <v>198</v>
      </c>
      <c r="B399" s="149">
        <v>18</v>
      </c>
      <c r="C399" s="136">
        <v>41580</v>
      </c>
      <c r="D399" s="141">
        <f t="shared" si="67"/>
        <v>41580</v>
      </c>
      <c r="E399" s="103" t="s">
        <v>19</v>
      </c>
      <c r="H399" s="103" t="s">
        <v>39</v>
      </c>
      <c r="I399" s="111" t="s">
        <v>21</v>
      </c>
      <c r="J399" s="112" t="str">
        <f t="shared" si="66"/>
        <v>D</v>
      </c>
      <c r="K399" s="103">
        <v>3</v>
      </c>
      <c r="L399" s="103">
        <v>3</v>
      </c>
      <c r="M399" s="103" t="s">
        <v>224</v>
      </c>
      <c r="N399" s="103">
        <v>52</v>
      </c>
      <c r="O399" s="103" t="s">
        <v>103</v>
      </c>
      <c r="P399" s="103"/>
      <c r="T399" s="112"/>
    </row>
    <row r="400" spans="1:20">
      <c r="A400" s="103" t="s">
        <v>198</v>
      </c>
      <c r="B400" s="149">
        <v>17</v>
      </c>
      <c r="C400" s="136">
        <v>41573</v>
      </c>
      <c r="D400" s="141">
        <f t="shared" si="67"/>
        <v>41573</v>
      </c>
      <c r="E400" s="103" t="s">
        <v>15</v>
      </c>
      <c r="F400" s="111">
        <v>1</v>
      </c>
      <c r="G400" s="111"/>
      <c r="H400" s="103" t="s">
        <v>104</v>
      </c>
      <c r="I400" s="111" t="s">
        <v>21</v>
      </c>
      <c r="J400" s="112" t="str">
        <f t="shared" si="66"/>
        <v>L</v>
      </c>
      <c r="K400" s="103">
        <v>0</v>
      </c>
      <c r="L400" s="103">
        <v>2</v>
      </c>
      <c r="M400" s="103" t="s">
        <v>25</v>
      </c>
      <c r="N400" s="103">
        <v>48</v>
      </c>
      <c r="O400" s="103" t="s">
        <v>103</v>
      </c>
      <c r="P400" s="103"/>
      <c r="T400" s="112"/>
    </row>
    <row r="401" spans="1:20">
      <c r="A401" s="103" t="s">
        <v>198</v>
      </c>
      <c r="B401" s="149">
        <v>16</v>
      </c>
      <c r="C401" s="136">
        <v>41566</v>
      </c>
      <c r="D401" s="141">
        <f t="shared" si="67"/>
        <v>41566</v>
      </c>
      <c r="E401" s="103" t="s">
        <v>19</v>
      </c>
      <c r="H401" s="103" t="s">
        <v>45</v>
      </c>
      <c r="I401" s="111" t="s">
        <v>21</v>
      </c>
      <c r="J401" s="112" t="str">
        <f t="shared" si="66"/>
        <v>W</v>
      </c>
      <c r="K401" s="103">
        <v>3</v>
      </c>
      <c r="L401" s="103">
        <v>0</v>
      </c>
      <c r="M401" s="103" t="s">
        <v>225</v>
      </c>
      <c r="N401" s="103">
        <v>58</v>
      </c>
      <c r="O401" s="103" t="s">
        <v>103</v>
      </c>
      <c r="P401" s="103"/>
      <c r="T401" s="112"/>
    </row>
    <row r="402" spans="1:20">
      <c r="A402" s="103" t="s">
        <v>198</v>
      </c>
      <c r="B402" s="149">
        <v>15</v>
      </c>
      <c r="C402" s="136">
        <v>41559</v>
      </c>
      <c r="D402" s="141">
        <f t="shared" si="67"/>
        <v>41559</v>
      </c>
      <c r="E402" s="103" t="s">
        <v>19</v>
      </c>
      <c r="H402" s="103" t="s">
        <v>87</v>
      </c>
      <c r="I402" s="111" t="s">
        <v>9</v>
      </c>
      <c r="J402" s="112" t="str">
        <f t="shared" si="66"/>
        <v>L</v>
      </c>
      <c r="K402" s="103">
        <v>1</v>
      </c>
      <c r="L402" s="103">
        <v>3</v>
      </c>
      <c r="M402" s="103" t="s">
        <v>200</v>
      </c>
      <c r="N402" s="103">
        <v>48</v>
      </c>
      <c r="O402" s="103" t="s">
        <v>103</v>
      </c>
      <c r="P402" s="103"/>
      <c r="T402" s="112"/>
    </row>
    <row r="403" spans="1:20">
      <c r="A403" s="103" t="s">
        <v>198</v>
      </c>
      <c r="B403" s="149">
        <v>14</v>
      </c>
      <c r="C403" s="136">
        <v>41552</v>
      </c>
      <c r="D403" s="141">
        <f t="shared" si="67"/>
        <v>41552</v>
      </c>
      <c r="E403" s="103" t="s">
        <v>19</v>
      </c>
      <c r="H403" s="103" t="s">
        <v>121</v>
      </c>
      <c r="I403" s="111" t="s">
        <v>21</v>
      </c>
      <c r="J403" s="112" t="str">
        <f t="shared" si="66"/>
        <v>D</v>
      </c>
      <c r="K403" s="103">
        <v>1</v>
      </c>
      <c r="L403" s="103">
        <v>1</v>
      </c>
      <c r="M403" s="103" t="s">
        <v>164</v>
      </c>
      <c r="N403" s="103">
        <v>89</v>
      </c>
      <c r="O403" s="103" t="s">
        <v>103</v>
      </c>
      <c r="P403" s="103"/>
      <c r="T403" s="112"/>
    </row>
    <row r="404" spans="1:20">
      <c r="A404" s="103" t="s">
        <v>198</v>
      </c>
      <c r="B404" s="149">
        <v>13</v>
      </c>
      <c r="C404" s="136">
        <v>41548</v>
      </c>
      <c r="D404" s="141">
        <f t="shared" si="67"/>
        <v>41548</v>
      </c>
      <c r="E404" s="103" t="s">
        <v>16</v>
      </c>
      <c r="F404" s="111">
        <v>1</v>
      </c>
      <c r="G404" s="111"/>
      <c r="H404" s="103" t="s">
        <v>226</v>
      </c>
      <c r="I404" s="111" t="s">
        <v>9</v>
      </c>
      <c r="J404" s="112" t="str">
        <f t="shared" si="66"/>
        <v>L</v>
      </c>
      <c r="K404" s="103">
        <v>0</v>
      </c>
      <c r="L404" s="103">
        <v>9</v>
      </c>
      <c r="M404" s="103" t="s">
        <v>25</v>
      </c>
      <c r="N404" s="103">
        <v>133</v>
      </c>
      <c r="O404" s="103" t="s">
        <v>103</v>
      </c>
      <c r="P404" s="103"/>
      <c r="T404" s="112"/>
    </row>
    <row r="405" spans="1:20">
      <c r="A405" s="103" t="s">
        <v>198</v>
      </c>
      <c r="B405" s="149">
        <v>12</v>
      </c>
      <c r="C405" s="136">
        <v>41545</v>
      </c>
      <c r="D405" s="141">
        <f t="shared" si="67"/>
        <v>41545</v>
      </c>
      <c r="E405" s="103" t="s">
        <v>19</v>
      </c>
      <c r="H405" s="103" t="s">
        <v>59</v>
      </c>
      <c r="I405" s="111" t="s">
        <v>21</v>
      </c>
      <c r="J405" s="112" t="str">
        <f t="shared" si="66"/>
        <v>W</v>
      </c>
      <c r="K405" s="103">
        <v>3</v>
      </c>
      <c r="L405" s="103">
        <v>1</v>
      </c>
      <c r="M405" s="103" t="s">
        <v>227</v>
      </c>
      <c r="N405" s="103">
        <v>48</v>
      </c>
      <c r="O405" s="103" t="s">
        <v>103</v>
      </c>
      <c r="P405" s="103"/>
      <c r="T405" s="112"/>
    </row>
    <row r="406" spans="1:20">
      <c r="A406" s="103" t="s">
        <v>198</v>
      </c>
      <c r="B406" s="149">
        <v>11</v>
      </c>
      <c r="C406" s="136">
        <v>41542</v>
      </c>
      <c r="D406" s="141">
        <f t="shared" si="67"/>
        <v>41542</v>
      </c>
      <c r="E406" s="103" t="s">
        <v>19</v>
      </c>
      <c r="H406" s="103" t="s">
        <v>34</v>
      </c>
      <c r="I406" s="111" t="s">
        <v>9</v>
      </c>
      <c r="J406" s="112" t="str">
        <f t="shared" si="66"/>
        <v>W</v>
      </c>
      <c r="K406" s="103">
        <v>2</v>
      </c>
      <c r="L406" s="103">
        <v>1</v>
      </c>
      <c r="M406" s="103" t="s">
        <v>188</v>
      </c>
      <c r="N406" s="103">
        <v>46</v>
      </c>
      <c r="O406" s="103" t="s">
        <v>103</v>
      </c>
      <c r="P406" s="103"/>
      <c r="T406" s="112"/>
    </row>
    <row r="407" spans="1:20">
      <c r="A407" s="103" t="s">
        <v>198</v>
      </c>
      <c r="B407" s="149">
        <v>10</v>
      </c>
      <c r="C407" s="136">
        <v>41534</v>
      </c>
      <c r="D407" s="141">
        <f t="shared" si="67"/>
        <v>41534</v>
      </c>
      <c r="E407" s="103" t="s">
        <v>19</v>
      </c>
      <c r="H407" s="103" t="s">
        <v>180</v>
      </c>
      <c r="I407" s="111" t="s">
        <v>21</v>
      </c>
      <c r="J407" s="112" t="str">
        <f t="shared" si="66"/>
        <v>W</v>
      </c>
      <c r="K407" s="103">
        <v>3</v>
      </c>
      <c r="L407" s="103">
        <v>1</v>
      </c>
      <c r="M407" s="103" t="s">
        <v>1590</v>
      </c>
      <c r="N407" s="103">
        <v>42</v>
      </c>
      <c r="O407" s="103" t="s">
        <v>103</v>
      </c>
      <c r="P407" s="103"/>
      <c r="T407" s="112"/>
    </row>
    <row r="408" spans="1:20">
      <c r="A408" s="103" t="s">
        <v>198</v>
      </c>
      <c r="B408" s="149">
        <v>9</v>
      </c>
      <c r="C408" s="136">
        <v>41531</v>
      </c>
      <c r="D408" s="141">
        <f t="shared" si="67"/>
        <v>41531</v>
      </c>
      <c r="E408" s="103" t="s">
        <v>19</v>
      </c>
      <c r="H408" s="103" t="s">
        <v>108</v>
      </c>
      <c r="I408" s="111" t="s">
        <v>9</v>
      </c>
      <c r="J408" s="112" t="str">
        <f t="shared" si="66"/>
        <v>L</v>
      </c>
      <c r="K408" s="103">
        <v>1</v>
      </c>
      <c r="L408" s="103">
        <v>4</v>
      </c>
      <c r="M408" s="103" t="s">
        <v>205</v>
      </c>
      <c r="N408" s="103">
        <v>168</v>
      </c>
      <c r="O408" s="103" t="s">
        <v>103</v>
      </c>
      <c r="P408" s="103"/>
      <c r="T408" s="112"/>
    </row>
    <row r="409" spans="1:20">
      <c r="A409" s="103" t="s">
        <v>198</v>
      </c>
      <c r="B409" s="149">
        <v>8</v>
      </c>
      <c r="C409" s="136">
        <v>41524</v>
      </c>
      <c r="D409" s="141">
        <f t="shared" si="67"/>
        <v>41524</v>
      </c>
      <c r="E409" s="103" t="s">
        <v>13</v>
      </c>
      <c r="F409" s="111" t="s">
        <v>61</v>
      </c>
      <c r="G409" s="111"/>
      <c r="H409" s="103" t="s">
        <v>229</v>
      </c>
      <c r="I409" s="111" t="s">
        <v>21</v>
      </c>
      <c r="J409" s="112" t="str">
        <f t="shared" si="66"/>
        <v>L</v>
      </c>
      <c r="K409" s="103">
        <v>0</v>
      </c>
      <c r="L409" s="103">
        <v>2</v>
      </c>
      <c r="M409" s="103" t="s">
        <v>25</v>
      </c>
      <c r="N409" s="103">
        <v>69</v>
      </c>
      <c r="O409" s="103" t="s">
        <v>103</v>
      </c>
      <c r="P409" s="103"/>
      <c r="T409" s="112"/>
    </row>
    <row r="410" spans="1:20">
      <c r="A410" s="103" t="s">
        <v>198</v>
      </c>
      <c r="B410" s="149">
        <v>7</v>
      </c>
      <c r="C410" s="136">
        <v>41520</v>
      </c>
      <c r="D410" s="141">
        <f t="shared" si="67"/>
        <v>41520</v>
      </c>
      <c r="E410" s="103" t="s">
        <v>19</v>
      </c>
      <c r="H410" s="103" t="s">
        <v>43</v>
      </c>
      <c r="I410" s="111" t="s">
        <v>21</v>
      </c>
      <c r="J410" s="112" t="str">
        <f t="shared" si="66"/>
        <v>L</v>
      </c>
      <c r="K410" s="103">
        <v>0</v>
      </c>
      <c r="L410" s="103">
        <v>1</v>
      </c>
      <c r="M410" s="103" t="s">
        <v>25</v>
      </c>
      <c r="N410" s="103">
        <v>65</v>
      </c>
      <c r="O410" s="103" t="s">
        <v>103</v>
      </c>
      <c r="P410" s="103"/>
      <c r="T410" s="112"/>
    </row>
    <row r="411" spans="1:20">
      <c r="A411" s="103" t="s">
        <v>198</v>
      </c>
      <c r="B411" s="149">
        <v>6</v>
      </c>
      <c r="C411" s="136">
        <v>41517</v>
      </c>
      <c r="D411" s="141">
        <f t="shared" si="67"/>
        <v>41517</v>
      </c>
      <c r="E411" s="103" t="s">
        <v>19</v>
      </c>
      <c r="H411" s="103" t="s">
        <v>41</v>
      </c>
      <c r="I411" s="111" t="s">
        <v>9</v>
      </c>
      <c r="J411" s="112" t="str">
        <f t="shared" si="66"/>
        <v>W</v>
      </c>
      <c r="K411" s="103">
        <v>3</v>
      </c>
      <c r="L411" s="103">
        <v>1</v>
      </c>
      <c r="M411" s="103" t="s">
        <v>230</v>
      </c>
      <c r="N411" s="103">
        <v>49</v>
      </c>
      <c r="O411" s="103" t="s">
        <v>103</v>
      </c>
      <c r="P411" s="103"/>
      <c r="T411" s="112"/>
    </row>
    <row r="412" spans="1:20">
      <c r="A412" s="103" t="s">
        <v>198</v>
      </c>
      <c r="B412" s="149">
        <v>5</v>
      </c>
      <c r="C412" s="136">
        <v>41510</v>
      </c>
      <c r="D412" s="141">
        <f t="shared" si="67"/>
        <v>41510</v>
      </c>
      <c r="E412" s="103" t="s">
        <v>19</v>
      </c>
      <c r="H412" s="103" t="s">
        <v>54</v>
      </c>
      <c r="I412" s="111" t="s">
        <v>21</v>
      </c>
      <c r="J412" s="112" t="str">
        <f t="shared" si="66"/>
        <v>W</v>
      </c>
      <c r="K412" s="103">
        <v>2</v>
      </c>
      <c r="L412" s="103">
        <v>1</v>
      </c>
      <c r="M412" s="103" t="s">
        <v>1591</v>
      </c>
      <c r="N412" s="103">
        <v>40</v>
      </c>
      <c r="O412" s="103" t="s">
        <v>103</v>
      </c>
      <c r="P412" s="103"/>
      <c r="T412" s="112"/>
    </row>
    <row r="413" spans="1:20">
      <c r="A413" s="103" t="s">
        <v>198</v>
      </c>
      <c r="B413" s="149">
        <v>4</v>
      </c>
      <c r="C413" s="136">
        <v>41506</v>
      </c>
      <c r="D413" s="141">
        <f t="shared" si="67"/>
        <v>41506</v>
      </c>
      <c r="E413" s="103" t="s">
        <v>19</v>
      </c>
      <c r="H413" s="103" t="s">
        <v>45</v>
      </c>
      <c r="I413" s="111" t="s">
        <v>9</v>
      </c>
      <c r="J413" s="112" t="str">
        <f t="shared" si="66"/>
        <v>W</v>
      </c>
      <c r="K413" s="103">
        <v>5</v>
      </c>
      <c r="L413" s="103">
        <v>0</v>
      </c>
      <c r="M413" s="103" t="s">
        <v>232</v>
      </c>
      <c r="N413" s="103">
        <v>64</v>
      </c>
      <c r="O413" s="103" t="s">
        <v>103</v>
      </c>
      <c r="P413" s="103"/>
      <c r="T413" s="112"/>
    </row>
    <row r="414" spans="1:20">
      <c r="A414" s="103" t="s">
        <v>198</v>
      </c>
      <c r="B414" s="149">
        <v>3</v>
      </c>
      <c r="C414" s="136">
        <v>41503</v>
      </c>
      <c r="D414" s="141">
        <f t="shared" si="67"/>
        <v>41503</v>
      </c>
      <c r="E414" s="103" t="s">
        <v>19</v>
      </c>
      <c r="H414" s="103" t="s">
        <v>52</v>
      </c>
      <c r="I414" s="111" t="s">
        <v>21</v>
      </c>
      <c r="J414" s="112" t="str">
        <f t="shared" ref="J414:J477" si="68">IF(K414&gt;L414,"W",IF(K414&lt;L414,"L","D"))</f>
        <v>D</v>
      </c>
      <c r="K414" s="103">
        <v>3</v>
      </c>
      <c r="L414" s="103">
        <v>3</v>
      </c>
      <c r="M414" s="103" t="s">
        <v>233</v>
      </c>
      <c r="N414" s="103">
        <v>45</v>
      </c>
      <c r="O414" s="103" t="s">
        <v>103</v>
      </c>
      <c r="P414" s="103"/>
      <c r="T414" s="112"/>
    </row>
    <row r="415" spans="1:20">
      <c r="A415" s="103" t="s">
        <v>198</v>
      </c>
      <c r="B415" s="149">
        <v>2</v>
      </c>
      <c r="C415" s="136">
        <v>41499</v>
      </c>
      <c r="D415" s="141">
        <f t="shared" si="67"/>
        <v>41499</v>
      </c>
      <c r="E415" s="103" t="s">
        <v>19</v>
      </c>
      <c r="H415" s="103" t="s">
        <v>49</v>
      </c>
      <c r="I415" s="111" t="s">
        <v>21</v>
      </c>
      <c r="J415" s="112" t="str">
        <f t="shared" si="68"/>
        <v>L</v>
      </c>
      <c r="K415" s="103">
        <v>1</v>
      </c>
      <c r="L415" s="103">
        <v>2</v>
      </c>
      <c r="M415" s="103" t="s">
        <v>208</v>
      </c>
      <c r="N415" s="103">
        <v>48</v>
      </c>
      <c r="O415" s="103" t="s">
        <v>103</v>
      </c>
      <c r="P415" s="103"/>
      <c r="T415" s="112"/>
    </row>
    <row r="416" spans="1:20">
      <c r="A416" s="103" t="s">
        <v>198</v>
      </c>
      <c r="B416" s="149">
        <v>1</v>
      </c>
      <c r="C416" s="136">
        <v>41496</v>
      </c>
      <c r="D416" s="141">
        <f t="shared" si="67"/>
        <v>41496</v>
      </c>
      <c r="E416" s="103" t="s">
        <v>19</v>
      </c>
      <c r="H416" s="103" t="s">
        <v>28</v>
      </c>
      <c r="I416" s="111" t="s">
        <v>9</v>
      </c>
      <c r="J416" s="112" t="str">
        <f t="shared" si="68"/>
        <v>L</v>
      </c>
      <c r="K416" s="103">
        <v>1</v>
      </c>
      <c r="L416" s="103">
        <v>3</v>
      </c>
      <c r="M416" s="103" t="s">
        <v>207</v>
      </c>
      <c r="N416" s="103">
        <v>80</v>
      </c>
      <c r="O416" s="103" t="s">
        <v>103</v>
      </c>
      <c r="P416" s="103"/>
      <c r="T416" s="112"/>
    </row>
    <row r="417" spans="1:20">
      <c r="A417" s="103" t="s">
        <v>234</v>
      </c>
      <c r="B417" s="149">
        <v>44</v>
      </c>
      <c r="C417" s="136">
        <v>41391</v>
      </c>
      <c r="D417" s="141">
        <f t="shared" si="67"/>
        <v>41391</v>
      </c>
      <c r="E417" s="103" t="s">
        <v>19</v>
      </c>
      <c r="H417" s="103" t="s">
        <v>235</v>
      </c>
      <c r="I417" s="111" t="s">
        <v>9</v>
      </c>
      <c r="J417" s="112" t="str">
        <f t="shared" si="68"/>
        <v>L</v>
      </c>
      <c r="K417" s="103">
        <v>1</v>
      </c>
      <c r="L417" s="103">
        <v>2</v>
      </c>
      <c r="M417" s="103" t="s">
        <v>200</v>
      </c>
      <c r="N417" s="103">
        <v>35</v>
      </c>
      <c r="O417" s="103" t="s">
        <v>236</v>
      </c>
      <c r="P417" s="103"/>
      <c r="T417" s="112"/>
    </row>
    <row r="418" spans="1:20">
      <c r="A418" s="103" t="s">
        <v>234</v>
      </c>
      <c r="B418" s="149">
        <v>43</v>
      </c>
      <c r="C418" s="136">
        <v>41380</v>
      </c>
      <c r="D418" s="141">
        <f t="shared" si="67"/>
        <v>41380</v>
      </c>
      <c r="E418" s="103" t="s">
        <v>19</v>
      </c>
      <c r="H418" s="103" t="s">
        <v>47</v>
      </c>
      <c r="I418" s="111" t="s">
        <v>21</v>
      </c>
      <c r="J418" s="112" t="str">
        <f t="shared" si="68"/>
        <v>L</v>
      </c>
      <c r="K418" s="103">
        <v>2</v>
      </c>
      <c r="L418" s="103">
        <v>4</v>
      </c>
      <c r="M418" s="103" t="s">
        <v>237</v>
      </c>
      <c r="N418" s="103">
        <v>44</v>
      </c>
      <c r="O418" s="103" t="s">
        <v>236</v>
      </c>
      <c r="P418" s="103"/>
      <c r="T418" s="112"/>
    </row>
    <row r="419" spans="1:20">
      <c r="A419" s="103" t="s">
        <v>234</v>
      </c>
      <c r="B419" s="149">
        <v>42</v>
      </c>
      <c r="C419" s="136">
        <v>41377</v>
      </c>
      <c r="D419" s="141">
        <f t="shared" si="67"/>
        <v>41377</v>
      </c>
      <c r="E419" s="103" t="s">
        <v>19</v>
      </c>
      <c r="H419" s="103" t="s">
        <v>73</v>
      </c>
      <c r="I419" s="111" t="s">
        <v>21</v>
      </c>
      <c r="J419" s="112" t="str">
        <f t="shared" si="68"/>
        <v>L</v>
      </c>
      <c r="K419" s="103">
        <v>0</v>
      </c>
      <c r="L419" s="103">
        <v>2</v>
      </c>
      <c r="M419" s="103" t="s">
        <v>25</v>
      </c>
      <c r="N419" s="103">
        <v>45</v>
      </c>
      <c r="O419" s="103" t="s">
        <v>236</v>
      </c>
      <c r="P419" s="103"/>
      <c r="T419" s="112"/>
    </row>
    <row r="420" spans="1:20">
      <c r="A420" s="103" t="s">
        <v>234</v>
      </c>
      <c r="B420" s="149">
        <v>41</v>
      </c>
      <c r="C420" s="136">
        <v>41374</v>
      </c>
      <c r="D420" s="141">
        <f t="shared" si="67"/>
        <v>41374</v>
      </c>
      <c r="E420" s="103" t="s">
        <v>19</v>
      </c>
      <c r="H420" s="103" t="s">
        <v>52</v>
      </c>
      <c r="I420" s="111" t="s">
        <v>9</v>
      </c>
      <c r="J420" s="112" t="str">
        <f t="shared" si="68"/>
        <v>W</v>
      </c>
      <c r="K420" s="103">
        <v>2</v>
      </c>
      <c r="L420" s="103">
        <v>0</v>
      </c>
      <c r="M420" s="103" t="s">
        <v>238</v>
      </c>
      <c r="N420" s="103">
        <v>62</v>
      </c>
      <c r="O420" s="103" t="s">
        <v>236</v>
      </c>
      <c r="P420" s="103"/>
      <c r="T420" s="112"/>
    </row>
    <row r="421" spans="1:20">
      <c r="A421" s="103" t="s">
        <v>234</v>
      </c>
      <c r="B421" s="149">
        <v>40</v>
      </c>
      <c r="C421" s="136">
        <v>41367</v>
      </c>
      <c r="D421" s="141">
        <f t="shared" si="67"/>
        <v>41367</v>
      </c>
      <c r="E421" s="103" t="s">
        <v>19</v>
      </c>
      <c r="H421" s="103" t="s">
        <v>49</v>
      </c>
      <c r="I421" s="111" t="s">
        <v>9</v>
      </c>
      <c r="J421" s="112" t="str">
        <f t="shared" si="68"/>
        <v>D</v>
      </c>
      <c r="K421" s="103">
        <v>2</v>
      </c>
      <c r="L421" s="103">
        <v>2</v>
      </c>
      <c r="M421" s="103" t="s">
        <v>239</v>
      </c>
      <c r="N421" s="103">
        <v>44</v>
      </c>
      <c r="O421" s="103" t="s">
        <v>236</v>
      </c>
      <c r="P421" s="103"/>
      <c r="T421" s="112"/>
    </row>
    <row r="422" spans="1:20">
      <c r="A422" s="103" t="s">
        <v>234</v>
      </c>
      <c r="B422" s="149">
        <v>39</v>
      </c>
      <c r="C422" s="136">
        <v>41365</v>
      </c>
      <c r="D422" s="141">
        <f t="shared" si="67"/>
        <v>41365</v>
      </c>
      <c r="E422" s="103" t="s">
        <v>19</v>
      </c>
      <c r="H422" s="103" t="s">
        <v>41</v>
      </c>
      <c r="I422" s="111" t="s">
        <v>9</v>
      </c>
      <c r="J422" s="112" t="str">
        <f t="shared" si="68"/>
        <v>W</v>
      </c>
      <c r="K422" s="103">
        <v>2</v>
      </c>
      <c r="L422" s="103">
        <v>1</v>
      </c>
      <c r="M422" s="103" t="s">
        <v>240</v>
      </c>
      <c r="N422" s="103">
        <v>34</v>
      </c>
      <c r="O422" s="103" t="s">
        <v>236</v>
      </c>
      <c r="P422" s="103"/>
      <c r="T422" s="112"/>
    </row>
    <row r="423" spans="1:20">
      <c r="A423" s="103" t="s">
        <v>234</v>
      </c>
      <c r="B423" s="149">
        <v>38</v>
      </c>
      <c r="C423" s="136">
        <v>41362</v>
      </c>
      <c r="D423" s="141">
        <f t="shared" si="67"/>
        <v>41362</v>
      </c>
      <c r="E423" s="103" t="s">
        <v>19</v>
      </c>
      <c r="H423" s="103" t="s">
        <v>121</v>
      </c>
      <c r="I423" s="111" t="s">
        <v>21</v>
      </c>
      <c r="J423" s="112" t="str">
        <f t="shared" si="68"/>
        <v>L</v>
      </c>
      <c r="K423" s="103">
        <v>0</v>
      </c>
      <c r="L423" s="103">
        <v>1</v>
      </c>
      <c r="M423" s="103" t="s">
        <v>25</v>
      </c>
      <c r="N423" s="103">
        <v>106</v>
      </c>
      <c r="O423" s="103" t="s">
        <v>236</v>
      </c>
      <c r="P423" s="103"/>
      <c r="T423" s="112"/>
    </row>
    <row r="424" spans="1:20">
      <c r="A424" s="103" t="s">
        <v>234</v>
      </c>
      <c r="B424" s="149">
        <v>37</v>
      </c>
      <c r="C424" s="136">
        <v>41359</v>
      </c>
      <c r="D424" s="141">
        <f t="shared" si="67"/>
        <v>41359</v>
      </c>
      <c r="E424" s="103" t="s">
        <v>19</v>
      </c>
      <c r="H424" s="103" t="s">
        <v>45</v>
      </c>
      <c r="I424" s="111" t="s">
        <v>21</v>
      </c>
      <c r="J424" s="112" t="str">
        <f t="shared" si="68"/>
        <v>W</v>
      </c>
      <c r="K424" s="103">
        <v>3</v>
      </c>
      <c r="L424" s="103">
        <v>1</v>
      </c>
      <c r="M424" s="103" t="s">
        <v>242</v>
      </c>
      <c r="N424" s="103">
        <v>35</v>
      </c>
      <c r="O424" s="103" t="s">
        <v>236</v>
      </c>
      <c r="P424" s="103"/>
      <c r="T424" s="112"/>
    </row>
    <row r="425" spans="1:20">
      <c r="A425" s="103" t="s">
        <v>234</v>
      </c>
      <c r="B425" s="149">
        <v>36</v>
      </c>
      <c r="C425" s="136">
        <v>41339</v>
      </c>
      <c r="D425" s="141">
        <f t="shared" si="67"/>
        <v>41339</v>
      </c>
      <c r="E425" s="103" t="s">
        <v>19</v>
      </c>
      <c r="H425" s="103" t="s">
        <v>57</v>
      </c>
      <c r="I425" s="111" t="s">
        <v>9</v>
      </c>
      <c r="J425" s="112" t="str">
        <f t="shared" si="68"/>
        <v>L</v>
      </c>
      <c r="K425" s="103">
        <v>1</v>
      </c>
      <c r="L425" s="103">
        <v>6</v>
      </c>
      <c r="M425" s="103" t="s">
        <v>127</v>
      </c>
      <c r="N425" s="103">
        <v>72</v>
      </c>
      <c r="O425" s="103" t="s">
        <v>236</v>
      </c>
      <c r="P425" s="103"/>
      <c r="T425" s="112"/>
    </row>
    <row r="426" spans="1:20">
      <c r="A426" s="103" t="s">
        <v>234</v>
      </c>
      <c r="B426" s="149">
        <v>35</v>
      </c>
      <c r="C426" s="136">
        <v>41335</v>
      </c>
      <c r="D426" s="141">
        <f t="shared" si="67"/>
        <v>41335</v>
      </c>
      <c r="E426" s="103" t="s">
        <v>19</v>
      </c>
      <c r="H426" s="103" t="s">
        <v>28</v>
      </c>
      <c r="I426" s="111" t="s">
        <v>21</v>
      </c>
      <c r="J426" s="112" t="str">
        <f t="shared" si="68"/>
        <v>L</v>
      </c>
      <c r="K426" s="103">
        <v>0</v>
      </c>
      <c r="L426" s="103">
        <v>1</v>
      </c>
      <c r="M426" s="103" t="s">
        <v>25</v>
      </c>
      <c r="N426" s="103">
        <v>51</v>
      </c>
      <c r="O426" s="103" t="s">
        <v>236</v>
      </c>
      <c r="P426" s="103"/>
      <c r="T426" s="112"/>
    </row>
    <row r="427" spans="1:20">
      <c r="A427" s="103" t="s">
        <v>234</v>
      </c>
      <c r="B427" s="149">
        <v>34</v>
      </c>
      <c r="C427" s="136">
        <v>41331</v>
      </c>
      <c r="D427" s="141">
        <f t="shared" si="67"/>
        <v>41331</v>
      </c>
      <c r="E427" s="103" t="s">
        <v>19</v>
      </c>
      <c r="H427" s="103" t="s">
        <v>244</v>
      </c>
      <c r="I427" s="111" t="s">
        <v>21</v>
      </c>
      <c r="J427" s="112" t="str">
        <f t="shared" si="68"/>
        <v>W</v>
      </c>
      <c r="K427" s="103">
        <v>2</v>
      </c>
      <c r="L427" s="103">
        <v>0</v>
      </c>
      <c r="M427" s="103" t="s">
        <v>245</v>
      </c>
      <c r="N427" s="103">
        <v>38</v>
      </c>
      <c r="O427" s="103" t="s">
        <v>236</v>
      </c>
      <c r="P427" s="103"/>
      <c r="T427" s="112"/>
    </row>
    <row r="428" spans="1:20">
      <c r="A428" s="103" t="s">
        <v>234</v>
      </c>
      <c r="B428" s="149">
        <v>33</v>
      </c>
      <c r="C428" s="136">
        <v>41328</v>
      </c>
      <c r="D428" s="141">
        <f t="shared" si="67"/>
        <v>41328</v>
      </c>
      <c r="E428" s="103" t="s">
        <v>19</v>
      </c>
      <c r="H428" s="103" t="s">
        <v>45</v>
      </c>
      <c r="I428" s="111" t="s">
        <v>9</v>
      </c>
      <c r="J428" s="112" t="str">
        <f t="shared" si="68"/>
        <v>L</v>
      </c>
      <c r="K428" s="103">
        <v>3</v>
      </c>
      <c r="L428" s="103">
        <v>5</v>
      </c>
      <c r="M428" s="103" t="s">
        <v>246</v>
      </c>
      <c r="N428" s="103">
        <v>52</v>
      </c>
      <c r="O428" s="103" t="s">
        <v>236</v>
      </c>
      <c r="P428" s="103"/>
      <c r="T428" s="112"/>
    </row>
    <row r="429" spans="1:20">
      <c r="A429" s="103" t="s">
        <v>234</v>
      </c>
      <c r="B429" s="149">
        <v>32</v>
      </c>
      <c r="C429" s="136">
        <v>41321</v>
      </c>
      <c r="D429" s="141">
        <f t="shared" si="67"/>
        <v>41321</v>
      </c>
      <c r="E429" s="103" t="s">
        <v>19</v>
      </c>
      <c r="H429" s="103" t="s">
        <v>54</v>
      </c>
      <c r="I429" s="111" t="s">
        <v>9</v>
      </c>
      <c r="J429" s="112" t="str">
        <f t="shared" si="68"/>
        <v>L</v>
      </c>
      <c r="K429" s="103">
        <v>0</v>
      </c>
      <c r="L429" s="103">
        <v>3</v>
      </c>
      <c r="M429" s="103" t="s">
        <v>25</v>
      </c>
      <c r="N429" s="103">
        <v>96</v>
      </c>
      <c r="O429" s="103" t="s">
        <v>236</v>
      </c>
      <c r="P429" s="103"/>
      <c r="T429" s="112"/>
    </row>
    <row r="430" spans="1:20">
      <c r="A430" s="103" t="s">
        <v>234</v>
      </c>
      <c r="B430" s="149">
        <v>31</v>
      </c>
      <c r="C430" s="136">
        <v>41314</v>
      </c>
      <c r="D430" s="141">
        <f t="shared" si="67"/>
        <v>41314</v>
      </c>
      <c r="E430" s="103" t="s">
        <v>19</v>
      </c>
      <c r="H430" s="103" t="s">
        <v>87</v>
      </c>
      <c r="I430" s="111" t="s">
        <v>9</v>
      </c>
      <c r="J430" s="112" t="str">
        <f t="shared" si="68"/>
        <v>L</v>
      </c>
      <c r="K430" s="103">
        <v>1</v>
      </c>
      <c r="L430" s="103">
        <v>3</v>
      </c>
      <c r="M430" s="103" t="s">
        <v>205</v>
      </c>
      <c r="N430" s="103">
        <v>45</v>
      </c>
      <c r="O430" s="103" t="s">
        <v>236</v>
      </c>
      <c r="P430" s="103"/>
      <c r="T430" s="112"/>
    </row>
    <row r="431" spans="1:20">
      <c r="A431" s="103" t="s">
        <v>234</v>
      </c>
      <c r="B431" s="149">
        <v>30</v>
      </c>
      <c r="C431" s="136">
        <v>41310</v>
      </c>
      <c r="D431" s="141">
        <f t="shared" si="67"/>
        <v>41310</v>
      </c>
      <c r="E431" s="103" t="s">
        <v>19</v>
      </c>
      <c r="H431" s="103" t="s">
        <v>41</v>
      </c>
      <c r="I431" s="111" t="s">
        <v>21</v>
      </c>
      <c r="J431" s="112" t="str">
        <f t="shared" si="68"/>
        <v>W</v>
      </c>
      <c r="K431" s="103">
        <v>2</v>
      </c>
      <c r="L431" s="103">
        <v>1</v>
      </c>
      <c r="M431" s="103" t="s">
        <v>247</v>
      </c>
      <c r="N431" s="103">
        <v>30</v>
      </c>
      <c r="O431" s="103" t="s">
        <v>236</v>
      </c>
      <c r="P431" s="103"/>
      <c r="T431" s="112"/>
    </row>
    <row r="432" spans="1:20">
      <c r="A432" s="103" t="s">
        <v>234</v>
      </c>
      <c r="B432" s="149">
        <v>29</v>
      </c>
      <c r="C432" s="136">
        <v>41307</v>
      </c>
      <c r="D432" s="141">
        <f t="shared" si="67"/>
        <v>41307</v>
      </c>
      <c r="E432" s="103" t="s">
        <v>19</v>
      </c>
      <c r="H432" s="103" t="s">
        <v>119</v>
      </c>
      <c r="I432" s="111" t="s">
        <v>21</v>
      </c>
      <c r="J432" s="112" t="str">
        <f t="shared" si="68"/>
        <v>L</v>
      </c>
      <c r="K432" s="103">
        <v>0</v>
      </c>
      <c r="L432" s="103">
        <v>4</v>
      </c>
      <c r="M432" s="103" t="s">
        <v>25</v>
      </c>
      <c r="N432" s="103">
        <v>76</v>
      </c>
      <c r="O432" s="103" t="s">
        <v>236</v>
      </c>
      <c r="P432" s="103"/>
      <c r="T432" s="112"/>
    </row>
    <row r="433" spans="1:20">
      <c r="A433" s="103" t="s">
        <v>234</v>
      </c>
      <c r="B433" s="149">
        <v>28</v>
      </c>
      <c r="C433" s="136">
        <v>41300</v>
      </c>
      <c r="D433" s="141">
        <f t="shared" si="67"/>
        <v>41300</v>
      </c>
      <c r="E433" s="103" t="s">
        <v>19</v>
      </c>
      <c r="H433" s="103" t="s">
        <v>180</v>
      </c>
      <c r="I433" s="111" t="s">
        <v>9</v>
      </c>
      <c r="J433" s="112" t="str">
        <f t="shared" si="68"/>
        <v>L</v>
      </c>
      <c r="K433" s="103">
        <v>1</v>
      </c>
      <c r="L433" s="103">
        <v>2</v>
      </c>
      <c r="M433" s="103" t="s">
        <v>200</v>
      </c>
      <c r="N433" s="103">
        <v>38</v>
      </c>
      <c r="O433" s="103" t="s">
        <v>236</v>
      </c>
      <c r="P433" s="103"/>
      <c r="T433" s="112"/>
    </row>
    <row r="434" spans="1:20">
      <c r="A434" s="103" t="s">
        <v>234</v>
      </c>
      <c r="B434" s="149">
        <v>27</v>
      </c>
      <c r="C434" s="136">
        <v>41279</v>
      </c>
      <c r="D434" s="141">
        <f t="shared" si="67"/>
        <v>41279</v>
      </c>
      <c r="E434" s="103" t="s">
        <v>19</v>
      </c>
      <c r="H434" s="103" t="s">
        <v>249</v>
      </c>
      <c r="I434" s="111" t="s">
        <v>21</v>
      </c>
      <c r="J434" s="112" t="str">
        <f t="shared" si="68"/>
        <v>D</v>
      </c>
      <c r="K434" s="103">
        <v>1</v>
      </c>
      <c r="L434" s="103">
        <v>1</v>
      </c>
      <c r="M434" s="103" t="s">
        <v>211</v>
      </c>
      <c r="N434" s="103">
        <v>47</v>
      </c>
      <c r="O434" s="103" t="s">
        <v>236</v>
      </c>
      <c r="P434" s="103"/>
      <c r="Q434" s="120"/>
      <c r="T434" s="112"/>
    </row>
    <row r="435" spans="1:20">
      <c r="A435" s="103" t="s">
        <v>234</v>
      </c>
      <c r="B435" s="149">
        <v>26</v>
      </c>
      <c r="C435" s="136">
        <v>41269</v>
      </c>
      <c r="D435" s="141">
        <f t="shared" si="67"/>
        <v>41269</v>
      </c>
      <c r="E435" s="103" t="s">
        <v>19</v>
      </c>
      <c r="H435" s="103" t="s">
        <v>121</v>
      </c>
      <c r="I435" s="111" t="s">
        <v>9</v>
      </c>
      <c r="J435" s="112" t="str">
        <f t="shared" si="68"/>
        <v>L</v>
      </c>
      <c r="K435" s="103">
        <v>0</v>
      </c>
      <c r="L435" s="103">
        <v>2</v>
      </c>
      <c r="M435" s="103" t="s">
        <v>25</v>
      </c>
      <c r="N435" s="103">
        <v>147</v>
      </c>
      <c r="O435" s="103" t="s">
        <v>236</v>
      </c>
      <c r="P435" s="103"/>
      <c r="T435" s="112"/>
    </row>
    <row r="436" spans="1:20">
      <c r="A436" s="103" t="s">
        <v>234</v>
      </c>
      <c r="B436" s="149">
        <v>25</v>
      </c>
      <c r="C436" s="136">
        <v>41258</v>
      </c>
      <c r="D436" s="141">
        <f t="shared" si="67"/>
        <v>41258</v>
      </c>
      <c r="E436" s="103" t="s">
        <v>19</v>
      </c>
      <c r="H436" s="103" t="s">
        <v>73</v>
      </c>
      <c r="I436" s="111" t="s">
        <v>9</v>
      </c>
      <c r="J436" s="112" t="str">
        <f t="shared" si="68"/>
        <v>L</v>
      </c>
      <c r="K436" s="103">
        <v>0</v>
      </c>
      <c r="L436" s="103">
        <v>3</v>
      </c>
      <c r="M436" s="103" t="s">
        <v>25</v>
      </c>
      <c r="N436" s="103">
        <v>40</v>
      </c>
      <c r="O436" s="103" t="s">
        <v>236</v>
      </c>
      <c r="P436" s="103"/>
      <c r="T436" s="112"/>
    </row>
    <row r="437" spans="1:20">
      <c r="A437" s="103" t="s">
        <v>234</v>
      </c>
      <c r="B437" s="149">
        <v>24</v>
      </c>
      <c r="C437" s="136">
        <v>41251</v>
      </c>
      <c r="D437" s="141">
        <f t="shared" si="67"/>
        <v>41251</v>
      </c>
      <c r="E437" s="103" t="s">
        <v>19</v>
      </c>
      <c r="H437" s="103" t="s">
        <v>49</v>
      </c>
      <c r="I437" s="111" t="s">
        <v>21</v>
      </c>
      <c r="J437" s="112" t="str">
        <f t="shared" si="68"/>
        <v>W</v>
      </c>
      <c r="K437" s="103">
        <v>3</v>
      </c>
      <c r="L437" s="103">
        <v>0</v>
      </c>
      <c r="M437" s="103" t="s">
        <v>250</v>
      </c>
      <c r="N437" s="103">
        <v>38</v>
      </c>
      <c r="O437" s="103" t="s">
        <v>236</v>
      </c>
      <c r="P437" s="103"/>
      <c r="T437" s="112"/>
    </row>
    <row r="438" spans="1:20">
      <c r="A438" s="103" t="s">
        <v>234</v>
      </c>
      <c r="B438" s="149">
        <v>23</v>
      </c>
      <c r="C438" s="136">
        <v>41244</v>
      </c>
      <c r="D438" s="141">
        <f t="shared" si="67"/>
        <v>41244</v>
      </c>
      <c r="E438" s="103" t="s">
        <v>19</v>
      </c>
      <c r="H438" s="103" t="s">
        <v>20</v>
      </c>
      <c r="I438" s="111" t="s">
        <v>9</v>
      </c>
      <c r="J438" s="112" t="str">
        <f t="shared" si="68"/>
        <v>D</v>
      </c>
      <c r="K438" s="103">
        <v>2</v>
      </c>
      <c r="L438" s="103">
        <v>2</v>
      </c>
      <c r="M438" s="103" t="s">
        <v>251</v>
      </c>
      <c r="N438" s="103">
        <v>88</v>
      </c>
      <c r="O438" s="103" t="s">
        <v>236</v>
      </c>
      <c r="P438" s="103"/>
      <c r="T438" s="112"/>
    </row>
    <row r="439" spans="1:20">
      <c r="A439" s="103" t="s">
        <v>234</v>
      </c>
      <c r="B439" s="149">
        <v>22</v>
      </c>
      <c r="C439" s="136">
        <v>41230</v>
      </c>
      <c r="D439" s="141">
        <f t="shared" si="67"/>
        <v>41230</v>
      </c>
      <c r="E439" s="103" t="s">
        <v>19</v>
      </c>
      <c r="H439" s="103" t="s">
        <v>28</v>
      </c>
      <c r="I439" s="111" t="s">
        <v>9</v>
      </c>
      <c r="J439" s="112" t="str">
        <f t="shared" si="68"/>
        <v>W</v>
      </c>
      <c r="K439" s="103">
        <v>3</v>
      </c>
      <c r="L439" s="103">
        <v>1</v>
      </c>
      <c r="M439" s="103" t="s">
        <v>252</v>
      </c>
      <c r="N439" s="103">
        <v>51</v>
      </c>
      <c r="O439" s="103" t="s">
        <v>236</v>
      </c>
      <c r="P439" s="103"/>
      <c r="T439" s="112"/>
    </row>
    <row r="440" spans="1:20">
      <c r="A440" s="103" t="s">
        <v>234</v>
      </c>
      <c r="B440" s="149">
        <v>21</v>
      </c>
      <c r="C440" s="136">
        <v>41223</v>
      </c>
      <c r="D440" s="141">
        <f t="shared" si="67"/>
        <v>41223</v>
      </c>
      <c r="E440" s="103" t="s">
        <v>19</v>
      </c>
      <c r="H440" s="103" t="s">
        <v>57</v>
      </c>
      <c r="I440" s="111" t="s">
        <v>21</v>
      </c>
      <c r="J440" s="112" t="str">
        <f t="shared" si="68"/>
        <v>L</v>
      </c>
      <c r="K440" s="103">
        <v>2</v>
      </c>
      <c r="L440" s="103">
        <v>3</v>
      </c>
      <c r="M440" s="103" t="s">
        <v>253</v>
      </c>
      <c r="N440" s="103">
        <v>66</v>
      </c>
      <c r="O440" s="103" t="s">
        <v>236</v>
      </c>
      <c r="P440" s="103"/>
      <c r="T440" s="112"/>
    </row>
    <row r="441" spans="1:20">
      <c r="A441" s="103" t="s">
        <v>234</v>
      </c>
      <c r="B441" s="149">
        <v>20</v>
      </c>
      <c r="C441" s="136">
        <v>41213</v>
      </c>
      <c r="D441" s="141">
        <f t="shared" si="67"/>
        <v>41213</v>
      </c>
      <c r="E441" s="103" t="s">
        <v>19</v>
      </c>
      <c r="H441" s="103" t="s">
        <v>83</v>
      </c>
      <c r="I441" s="111" t="s">
        <v>9</v>
      </c>
      <c r="J441" s="112" t="str">
        <f t="shared" si="68"/>
        <v>L</v>
      </c>
      <c r="K441" s="103">
        <v>0</v>
      </c>
      <c r="L441" s="103">
        <v>2</v>
      </c>
      <c r="M441" s="103" t="s">
        <v>25</v>
      </c>
      <c r="N441" s="103">
        <v>55</v>
      </c>
      <c r="O441" s="103" t="s">
        <v>236</v>
      </c>
      <c r="P441" s="103"/>
      <c r="T441" s="112"/>
    </row>
    <row r="442" spans="1:20">
      <c r="A442" s="103" t="s">
        <v>234</v>
      </c>
      <c r="B442" s="149">
        <v>19</v>
      </c>
      <c r="C442" s="136">
        <v>41209</v>
      </c>
      <c r="D442" s="141">
        <f t="shared" si="67"/>
        <v>41209</v>
      </c>
      <c r="E442" s="103" t="s">
        <v>19</v>
      </c>
      <c r="H442" s="103" t="s">
        <v>54</v>
      </c>
      <c r="I442" s="111" t="s">
        <v>21</v>
      </c>
      <c r="J442" s="112" t="str">
        <f t="shared" si="68"/>
        <v>L</v>
      </c>
      <c r="K442" s="103">
        <v>2</v>
      </c>
      <c r="L442" s="103">
        <v>3</v>
      </c>
      <c r="M442" s="103" t="s">
        <v>254</v>
      </c>
      <c r="N442" s="103">
        <v>40</v>
      </c>
      <c r="O442" s="103" t="s">
        <v>236</v>
      </c>
      <c r="P442" s="103"/>
      <c r="T442" s="112"/>
    </row>
    <row r="443" spans="1:20">
      <c r="A443" s="103" t="s">
        <v>234</v>
      </c>
      <c r="B443" s="149">
        <v>18</v>
      </c>
      <c r="C443" s="136">
        <v>41202</v>
      </c>
      <c r="D443" s="141">
        <f t="shared" si="67"/>
        <v>41202</v>
      </c>
      <c r="E443" s="103" t="s">
        <v>19</v>
      </c>
      <c r="H443" s="103" t="s">
        <v>119</v>
      </c>
      <c r="I443" s="111" t="s">
        <v>9</v>
      </c>
      <c r="J443" s="112" t="str">
        <f t="shared" si="68"/>
        <v>L</v>
      </c>
      <c r="K443" s="103">
        <v>0</v>
      </c>
      <c r="L443" s="103">
        <v>6</v>
      </c>
      <c r="M443" s="103" t="s">
        <v>25</v>
      </c>
      <c r="N443" s="103">
        <v>70</v>
      </c>
      <c r="O443" s="103" t="s">
        <v>236</v>
      </c>
      <c r="P443" s="103"/>
      <c r="T443" s="112"/>
    </row>
    <row r="444" spans="1:20">
      <c r="A444" s="103" t="s">
        <v>234</v>
      </c>
      <c r="B444" s="149">
        <v>17</v>
      </c>
      <c r="C444" s="136">
        <v>41199</v>
      </c>
      <c r="D444" s="141">
        <f t="shared" si="67"/>
        <v>41199</v>
      </c>
      <c r="E444" s="103" t="s">
        <v>19</v>
      </c>
      <c r="H444" s="103" t="s">
        <v>43</v>
      </c>
      <c r="I444" s="111" t="s">
        <v>9</v>
      </c>
      <c r="J444" s="112" t="str">
        <f t="shared" si="68"/>
        <v>L</v>
      </c>
      <c r="K444" s="103">
        <v>0</v>
      </c>
      <c r="L444" s="103">
        <v>3</v>
      </c>
      <c r="M444" s="103" t="s">
        <v>25</v>
      </c>
      <c r="N444" s="103">
        <v>120</v>
      </c>
      <c r="O444" s="103" t="s">
        <v>236</v>
      </c>
      <c r="P444" s="103"/>
      <c r="T444" s="112"/>
    </row>
    <row r="445" spans="1:20">
      <c r="A445" s="103" t="s">
        <v>234</v>
      </c>
      <c r="B445" s="149">
        <v>16</v>
      </c>
      <c r="C445" s="136">
        <v>41195</v>
      </c>
      <c r="D445" s="141">
        <f t="shared" si="67"/>
        <v>41195</v>
      </c>
      <c r="E445" s="103" t="s">
        <v>19</v>
      </c>
      <c r="H445" s="103" t="s">
        <v>180</v>
      </c>
      <c r="I445" s="111" t="s">
        <v>21</v>
      </c>
      <c r="J445" s="112" t="str">
        <f t="shared" si="68"/>
        <v>W</v>
      </c>
      <c r="K445" s="103">
        <v>3</v>
      </c>
      <c r="L445" s="103">
        <v>1</v>
      </c>
      <c r="M445" s="103" t="s">
        <v>255</v>
      </c>
      <c r="N445" s="103">
        <v>52</v>
      </c>
      <c r="O445" s="103" t="s">
        <v>236</v>
      </c>
      <c r="P445" s="103"/>
      <c r="T445" s="112"/>
    </row>
    <row r="446" spans="1:20">
      <c r="A446" s="103" t="s">
        <v>234</v>
      </c>
      <c r="B446" s="149">
        <v>15</v>
      </c>
      <c r="C446" s="136">
        <v>41188</v>
      </c>
      <c r="D446" s="141">
        <f t="shared" si="67"/>
        <v>41188</v>
      </c>
      <c r="E446" s="103" t="s">
        <v>15</v>
      </c>
      <c r="F446" s="111" t="s">
        <v>256</v>
      </c>
      <c r="G446" s="111"/>
      <c r="H446" s="103" t="s">
        <v>101</v>
      </c>
      <c r="I446" s="111" t="s">
        <v>21</v>
      </c>
      <c r="J446" s="112" t="str">
        <f t="shared" si="68"/>
        <v>L</v>
      </c>
      <c r="K446" s="103">
        <v>1</v>
      </c>
      <c r="L446" s="103">
        <v>6</v>
      </c>
      <c r="M446" s="103" t="s">
        <v>243</v>
      </c>
      <c r="N446" s="103">
        <v>51</v>
      </c>
      <c r="O446" s="103" t="s">
        <v>236</v>
      </c>
      <c r="P446" s="103"/>
      <c r="T446" s="112"/>
    </row>
    <row r="447" spans="1:20">
      <c r="A447" s="103" t="s">
        <v>234</v>
      </c>
      <c r="B447" s="149">
        <v>14</v>
      </c>
      <c r="C447" s="136">
        <v>41184</v>
      </c>
      <c r="D447" s="141">
        <f t="shared" si="67"/>
        <v>41184</v>
      </c>
      <c r="E447" s="103" t="s">
        <v>16</v>
      </c>
      <c r="F447" s="111">
        <v>1</v>
      </c>
      <c r="G447" s="111"/>
      <c r="H447" s="103" t="s">
        <v>107</v>
      </c>
      <c r="I447" s="111" t="s">
        <v>9</v>
      </c>
      <c r="J447" s="112" t="str">
        <f t="shared" si="68"/>
        <v>L</v>
      </c>
      <c r="K447" s="103">
        <v>1</v>
      </c>
      <c r="L447" s="103">
        <v>2</v>
      </c>
      <c r="M447" s="103" t="s">
        <v>169</v>
      </c>
      <c r="N447" s="103" t="s">
        <v>195</v>
      </c>
      <c r="O447" s="103" t="s">
        <v>236</v>
      </c>
      <c r="P447" s="103"/>
      <c r="T447" s="112"/>
    </row>
    <row r="448" spans="1:20">
      <c r="A448" s="103" t="s">
        <v>234</v>
      </c>
      <c r="B448" s="149">
        <v>13</v>
      </c>
      <c r="C448" s="136">
        <v>41181</v>
      </c>
      <c r="D448" s="141">
        <f t="shared" si="67"/>
        <v>41181</v>
      </c>
      <c r="E448" s="103" t="s">
        <v>19</v>
      </c>
      <c r="H448" s="103" t="s">
        <v>244</v>
      </c>
      <c r="I448" s="111" t="s">
        <v>9</v>
      </c>
      <c r="J448" s="112" t="str">
        <f t="shared" si="68"/>
        <v>D</v>
      </c>
      <c r="K448" s="103">
        <v>1</v>
      </c>
      <c r="L448" s="103">
        <v>1</v>
      </c>
      <c r="M448" s="103" t="s">
        <v>214</v>
      </c>
      <c r="N448" s="103">
        <v>60</v>
      </c>
      <c r="O448" s="103" t="s">
        <v>236</v>
      </c>
      <c r="P448" s="103"/>
      <c r="T448" s="112"/>
    </row>
    <row r="449" spans="1:20">
      <c r="A449" s="103" t="s">
        <v>234</v>
      </c>
      <c r="B449" s="149">
        <v>12</v>
      </c>
      <c r="C449" s="136">
        <v>41177</v>
      </c>
      <c r="D449" s="141">
        <f t="shared" si="67"/>
        <v>41177</v>
      </c>
      <c r="E449" s="103" t="s">
        <v>19</v>
      </c>
      <c r="H449" s="103" t="s">
        <v>34</v>
      </c>
      <c r="I449" s="111" t="s">
        <v>21</v>
      </c>
      <c r="J449" s="112" t="str">
        <f t="shared" si="68"/>
        <v>W</v>
      </c>
      <c r="K449" s="103">
        <v>3</v>
      </c>
      <c r="L449" s="103">
        <v>2</v>
      </c>
      <c r="M449" s="103" t="s">
        <v>257</v>
      </c>
      <c r="N449" s="103">
        <v>60</v>
      </c>
      <c r="O449" s="103" t="s">
        <v>236</v>
      </c>
      <c r="P449" s="103"/>
      <c r="T449" s="112"/>
    </row>
    <row r="450" spans="1:20">
      <c r="A450" s="103" t="s">
        <v>234</v>
      </c>
      <c r="B450" s="149">
        <v>11</v>
      </c>
      <c r="C450" s="136">
        <v>41174</v>
      </c>
      <c r="D450" s="141">
        <f t="shared" si="67"/>
        <v>41174</v>
      </c>
      <c r="E450" s="103" t="s">
        <v>19</v>
      </c>
      <c r="H450" s="103" t="s">
        <v>52</v>
      </c>
      <c r="I450" s="111" t="s">
        <v>21</v>
      </c>
      <c r="J450" s="112" t="str">
        <f t="shared" si="68"/>
        <v>W</v>
      </c>
      <c r="K450" s="103">
        <v>1</v>
      </c>
      <c r="L450" s="103">
        <v>0</v>
      </c>
      <c r="M450" s="103" t="s">
        <v>214</v>
      </c>
      <c r="N450" s="103">
        <v>56</v>
      </c>
      <c r="O450" s="103" t="s">
        <v>236</v>
      </c>
      <c r="P450" s="103"/>
      <c r="T450" s="112"/>
    </row>
    <row r="451" spans="1:20">
      <c r="A451" s="103" t="s">
        <v>234</v>
      </c>
      <c r="B451" s="149">
        <v>10</v>
      </c>
      <c r="C451" s="136">
        <v>41167</v>
      </c>
      <c r="D451" s="141">
        <f t="shared" si="67"/>
        <v>41167</v>
      </c>
      <c r="E451" s="103" t="s">
        <v>13</v>
      </c>
      <c r="F451" s="111" t="s">
        <v>143</v>
      </c>
      <c r="G451" s="111"/>
      <c r="H451" s="103" t="s">
        <v>258</v>
      </c>
      <c r="I451" s="111" t="s">
        <v>9</v>
      </c>
      <c r="J451" s="112" t="str">
        <f t="shared" si="68"/>
        <v>L</v>
      </c>
      <c r="K451" s="103">
        <v>0</v>
      </c>
      <c r="L451" s="103">
        <v>3</v>
      </c>
      <c r="M451" s="103" t="s">
        <v>25</v>
      </c>
      <c r="N451" s="103" t="s">
        <v>195</v>
      </c>
      <c r="O451" s="103" t="s">
        <v>236</v>
      </c>
      <c r="P451" s="103"/>
      <c r="T451" s="112"/>
    </row>
    <row r="452" spans="1:20">
      <c r="A452" s="103" t="s">
        <v>234</v>
      </c>
      <c r="B452" s="149">
        <v>9</v>
      </c>
      <c r="C452" s="136">
        <v>41160</v>
      </c>
      <c r="D452" s="141">
        <f t="shared" si="67"/>
        <v>41160</v>
      </c>
      <c r="E452" s="103" t="s">
        <v>19</v>
      </c>
      <c r="H452" s="103" t="s">
        <v>249</v>
      </c>
      <c r="I452" s="111" t="s">
        <v>9</v>
      </c>
      <c r="J452" s="112" t="str">
        <f t="shared" si="68"/>
        <v>D</v>
      </c>
      <c r="K452" s="103">
        <v>1</v>
      </c>
      <c r="L452" s="103">
        <v>1</v>
      </c>
      <c r="M452" s="103" t="s">
        <v>205</v>
      </c>
      <c r="N452" s="103">
        <v>35</v>
      </c>
      <c r="O452" s="103" t="s">
        <v>236</v>
      </c>
      <c r="P452" s="103"/>
      <c r="T452" s="112"/>
    </row>
    <row r="453" spans="1:20">
      <c r="A453" s="103" t="s">
        <v>234</v>
      </c>
      <c r="B453" s="149">
        <v>8</v>
      </c>
      <c r="C453" s="136">
        <v>41156</v>
      </c>
      <c r="D453" s="141">
        <f t="shared" si="67"/>
        <v>41156</v>
      </c>
      <c r="E453" s="103" t="s">
        <v>19</v>
      </c>
      <c r="H453" s="103" t="s">
        <v>83</v>
      </c>
      <c r="I453" s="111" t="s">
        <v>21</v>
      </c>
      <c r="J453" s="112" t="str">
        <f t="shared" si="68"/>
        <v>L</v>
      </c>
      <c r="K453" s="103">
        <v>2</v>
      </c>
      <c r="L453" s="103">
        <v>5</v>
      </c>
      <c r="M453" s="103" t="s">
        <v>259</v>
      </c>
      <c r="N453" s="103">
        <v>69</v>
      </c>
      <c r="O453" s="103" t="s">
        <v>236</v>
      </c>
      <c r="P453" s="103"/>
      <c r="T453" s="112"/>
    </row>
    <row r="454" spans="1:20">
      <c r="A454" s="103" t="s">
        <v>234</v>
      </c>
      <c r="B454" s="149">
        <v>7</v>
      </c>
      <c r="C454" s="136">
        <v>41153</v>
      </c>
      <c r="D454" s="141">
        <f t="shared" ref="D454:D517" si="69">C454</f>
        <v>41153</v>
      </c>
      <c r="E454" s="103" t="s">
        <v>19</v>
      </c>
      <c r="H454" s="103" t="s">
        <v>20</v>
      </c>
      <c r="I454" s="111" t="s">
        <v>21</v>
      </c>
      <c r="J454" s="112" t="str">
        <f t="shared" si="68"/>
        <v>L</v>
      </c>
      <c r="K454" s="103">
        <v>0</v>
      </c>
      <c r="L454" s="103">
        <v>3</v>
      </c>
      <c r="M454" s="103" t="s">
        <v>25</v>
      </c>
      <c r="N454" s="103">
        <v>47</v>
      </c>
      <c r="O454" s="103" t="s">
        <v>236</v>
      </c>
      <c r="P454" s="103"/>
      <c r="T454" s="112"/>
    </row>
    <row r="455" spans="1:20">
      <c r="A455" s="103" t="s">
        <v>234</v>
      </c>
      <c r="B455" s="149">
        <v>6</v>
      </c>
      <c r="C455" s="136">
        <v>41146</v>
      </c>
      <c r="D455" s="141">
        <f t="shared" si="69"/>
        <v>41146</v>
      </c>
      <c r="E455" s="103" t="s">
        <v>19</v>
      </c>
      <c r="H455" s="103" t="s">
        <v>235</v>
      </c>
      <c r="I455" s="111" t="s">
        <v>21</v>
      </c>
      <c r="J455" s="112" t="str">
        <f t="shared" si="68"/>
        <v>L</v>
      </c>
      <c r="K455" s="103">
        <v>3</v>
      </c>
      <c r="L455" s="103">
        <v>4</v>
      </c>
      <c r="M455" s="103" t="s">
        <v>260</v>
      </c>
      <c r="N455" s="103">
        <v>42</v>
      </c>
      <c r="O455" s="103" t="s">
        <v>236</v>
      </c>
      <c r="P455" s="103"/>
      <c r="T455" s="112"/>
    </row>
    <row r="456" spans="1:20">
      <c r="A456" s="103" t="s">
        <v>234</v>
      </c>
      <c r="B456" s="149">
        <v>5</v>
      </c>
      <c r="C456" s="136">
        <v>41143</v>
      </c>
      <c r="D456" s="141">
        <f t="shared" si="69"/>
        <v>41143</v>
      </c>
      <c r="E456" s="103" t="s">
        <v>19</v>
      </c>
      <c r="H456" s="103" t="s">
        <v>34</v>
      </c>
      <c r="I456" s="111" t="s">
        <v>9</v>
      </c>
      <c r="J456" s="112" t="str">
        <f t="shared" si="68"/>
        <v>L</v>
      </c>
      <c r="K456" s="103">
        <v>1</v>
      </c>
      <c r="L456" s="103">
        <v>4</v>
      </c>
      <c r="M456" s="103" t="s">
        <v>214</v>
      </c>
      <c r="N456" s="103">
        <v>50</v>
      </c>
      <c r="O456" s="103" t="s">
        <v>236</v>
      </c>
      <c r="P456" s="103"/>
      <c r="T456" s="112"/>
    </row>
    <row r="457" spans="1:20">
      <c r="A457" s="103" t="s">
        <v>234</v>
      </c>
      <c r="B457" s="149">
        <v>4</v>
      </c>
      <c r="C457" s="136">
        <v>41139</v>
      </c>
      <c r="D457" s="141">
        <f t="shared" si="69"/>
        <v>41139</v>
      </c>
      <c r="E457" s="103" t="s">
        <v>19</v>
      </c>
      <c r="H457" s="103" t="s">
        <v>87</v>
      </c>
      <c r="I457" s="111" t="s">
        <v>21</v>
      </c>
      <c r="J457" s="112" t="str">
        <f t="shared" si="68"/>
        <v>D</v>
      </c>
      <c r="K457" s="103">
        <v>2</v>
      </c>
      <c r="L457" s="103">
        <v>2</v>
      </c>
      <c r="M457" s="103" t="s">
        <v>261</v>
      </c>
      <c r="N457" s="103">
        <v>54</v>
      </c>
      <c r="O457" s="103" t="s">
        <v>236</v>
      </c>
      <c r="P457" s="103"/>
      <c r="T457" s="112"/>
    </row>
    <row r="458" spans="1:20">
      <c r="A458" s="103" t="s">
        <v>234</v>
      </c>
      <c r="B458" s="149">
        <v>3</v>
      </c>
      <c r="C458" s="136">
        <v>41132</v>
      </c>
      <c r="D458" s="141">
        <f t="shared" si="69"/>
        <v>41132</v>
      </c>
      <c r="E458" s="103" t="s">
        <v>12</v>
      </c>
      <c r="F458" s="111" t="s">
        <v>98</v>
      </c>
      <c r="G458" s="111"/>
      <c r="H458" s="103" t="s">
        <v>134</v>
      </c>
      <c r="I458" s="111" t="s">
        <v>9</v>
      </c>
      <c r="J458" s="112" t="str">
        <f t="shared" si="68"/>
        <v>L</v>
      </c>
      <c r="K458" s="103">
        <v>1</v>
      </c>
      <c r="L458" s="103">
        <v>3</v>
      </c>
      <c r="M458" s="103" t="s">
        <v>241</v>
      </c>
      <c r="N458" s="103">
        <v>124</v>
      </c>
      <c r="O458" s="103" t="s">
        <v>236</v>
      </c>
      <c r="P458" s="103"/>
      <c r="T458" s="112"/>
    </row>
    <row r="459" spans="1:20">
      <c r="A459" s="103" t="s">
        <v>234</v>
      </c>
      <c r="B459" s="149">
        <v>2</v>
      </c>
      <c r="C459" s="136">
        <v>41128</v>
      </c>
      <c r="D459" s="141">
        <f t="shared" si="69"/>
        <v>41128</v>
      </c>
      <c r="E459" s="103" t="s">
        <v>19</v>
      </c>
      <c r="H459" s="103" t="s">
        <v>43</v>
      </c>
      <c r="I459" s="111" t="s">
        <v>21</v>
      </c>
      <c r="J459" s="112" t="str">
        <f t="shared" si="68"/>
        <v>D</v>
      </c>
      <c r="K459" s="103">
        <v>1</v>
      </c>
      <c r="L459" s="103">
        <v>1</v>
      </c>
      <c r="M459" s="103" t="s">
        <v>262</v>
      </c>
      <c r="N459" s="103">
        <v>61</v>
      </c>
      <c r="O459" s="103" t="s">
        <v>236</v>
      </c>
      <c r="P459" s="103"/>
      <c r="T459" s="112"/>
    </row>
    <row r="460" spans="1:20">
      <c r="A460" s="103" t="s">
        <v>234</v>
      </c>
      <c r="B460" s="149">
        <v>1</v>
      </c>
      <c r="C460" s="136">
        <v>41125</v>
      </c>
      <c r="D460" s="141">
        <f t="shared" si="69"/>
        <v>41125</v>
      </c>
      <c r="E460" s="103" t="s">
        <v>19</v>
      </c>
      <c r="H460" s="103" t="s">
        <v>47</v>
      </c>
      <c r="I460" s="111" t="s">
        <v>9</v>
      </c>
      <c r="J460" s="112" t="str">
        <f t="shared" si="68"/>
        <v>W</v>
      </c>
      <c r="K460" s="103">
        <v>1</v>
      </c>
      <c r="L460" s="103">
        <v>0</v>
      </c>
      <c r="M460" s="103" t="s">
        <v>248</v>
      </c>
      <c r="N460" s="103">
        <v>74</v>
      </c>
      <c r="O460" s="103" t="s">
        <v>236</v>
      </c>
      <c r="P460" s="103"/>
      <c r="T460" s="112"/>
    </row>
    <row r="461" spans="1:20">
      <c r="A461" s="103" t="s">
        <v>263</v>
      </c>
      <c r="B461" s="149">
        <v>41</v>
      </c>
      <c r="C461" s="136">
        <v>41020</v>
      </c>
      <c r="D461" s="141">
        <f t="shared" si="69"/>
        <v>41020</v>
      </c>
      <c r="E461" s="103" t="s">
        <v>19</v>
      </c>
      <c r="H461" s="103" t="s">
        <v>235</v>
      </c>
      <c r="I461" s="111" t="s">
        <v>21</v>
      </c>
      <c r="J461" s="112" t="str">
        <f t="shared" si="68"/>
        <v>D</v>
      </c>
      <c r="K461" s="103">
        <v>1</v>
      </c>
      <c r="L461" s="103">
        <v>1</v>
      </c>
      <c r="M461" s="103" t="s">
        <v>248</v>
      </c>
      <c r="N461" s="103">
        <v>51</v>
      </c>
      <c r="O461" s="103" t="s">
        <v>103</v>
      </c>
      <c r="P461" s="103"/>
      <c r="T461" s="112"/>
    </row>
    <row r="462" spans="1:20">
      <c r="A462" s="103" t="s">
        <v>263</v>
      </c>
      <c r="B462" s="149">
        <v>40</v>
      </c>
      <c r="C462" s="136">
        <v>41017</v>
      </c>
      <c r="D462" s="141">
        <f t="shared" si="69"/>
        <v>41017</v>
      </c>
      <c r="E462" s="103" t="s">
        <v>19</v>
      </c>
      <c r="H462" s="103" t="s">
        <v>47</v>
      </c>
      <c r="I462" s="111" t="s">
        <v>9</v>
      </c>
      <c r="J462" s="112" t="str">
        <f t="shared" si="68"/>
        <v>L</v>
      </c>
      <c r="K462" s="103">
        <v>0</v>
      </c>
      <c r="L462" s="103">
        <v>2</v>
      </c>
      <c r="M462" s="103" t="s">
        <v>25</v>
      </c>
      <c r="N462" s="103">
        <v>92</v>
      </c>
      <c r="O462" s="103" t="s">
        <v>103</v>
      </c>
      <c r="P462" s="103"/>
      <c r="T462" s="112"/>
    </row>
    <row r="463" spans="1:20">
      <c r="A463" s="103" t="s">
        <v>263</v>
      </c>
      <c r="B463" s="149">
        <v>39</v>
      </c>
      <c r="C463" s="136">
        <v>41008</v>
      </c>
      <c r="D463" s="141">
        <f t="shared" si="69"/>
        <v>41008</v>
      </c>
      <c r="E463" s="103" t="s">
        <v>19</v>
      </c>
      <c r="H463" s="103" t="s">
        <v>104</v>
      </c>
      <c r="I463" s="111" t="s">
        <v>21</v>
      </c>
      <c r="J463" s="112" t="str">
        <f t="shared" si="68"/>
        <v>W</v>
      </c>
      <c r="K463" s="103">
        <v>1</v>
      </c>
      <c r="L463" s="103">
        <v>0</v>
      </c>
      <c r="M463" s="103" t="s">
        <v>264</v>
      </c>
      <c r="N463" s="103">
        <v>66</v>
      </c>
      <c r="O463" s="103" t="s">
        <v>103</v>
      </c>
      <c r="P463" s="103"/>
      <c r="T463" s="112"/>
    </row>
    <row r="464" spans="1:20">
      <c r="A464" s="103" t="s">
        <v>263</v>
      </c>
      <c r="B464" s="149">
        <v>38</v>
      </c>
      <c r="C464" s="136">
        <v>41005</v>
      </c>
      <c r="D464" s="141">
        <f t="shared" si="69"/>
        <v>41005</v>
      </c>
      <c r="E464" s="103" t="s">
        <v>19</v>
      </c>
      <c r="H464" s="103" t="s">
        <v>121</v>
      </c>
      <c r="I464" s="111" t="s">
        <v>9</v>
      </c>
      <c r="J464" s="112" t="str">
        <f t="shared" si="68"/>
        <v>W</v>
      </c>
      <c r="K464" s="103">
        <v>1</v>
      </c>
      <c r="L464" s="103">
        <v>0</v>
      </c>
      <c r="M464" s="103" t="s">
        <v>264</v>
      </c>
      <c r="N464" s="103">
        <v>141</v>
      </c>
      <c r="O464" s="103" t="s">
        <v>103</v>
      </c>
      <c r="P464" s="103"/>
      <c r="T464" s="112"/>
    </row>
    <row r="465" spans="1:20">
      <c r="A465" s="103" t="s">
        <v>263</v>
      </c>
      <c r="B465" s="149">
        <v>37</v>
      </c>
      <c r="C465" s="136">
        <v>40999</v>
      </c>
      <c r="D465" s="141">
        <f t="shared" si="69"/>
        <v>40999</v>
      </c>
      <c r="E465" s="103" t="s">
        <v>19</v>
      </c>
      <c r="H465" s="103" t="s">
        <v>249</v>
      </c>
      <c r="I465" s="111" t="s">
        <v>21</v>
      </c>
      <c r="J465" s="112" t="str">
        <f t="shared" si="68"/>
        <v>W</v>
      </c>
      <c r="K465" s="103">
        <v>3</v>
      </c>
      <c r="L465" s="103">
        <v>1</v>
      </c>
      <c r="M465" s="103" t="s">
        <v>265</v>
      </c>
      <c r="N465" s="103">
        <v>50</v>
      </c>
      <c r="O465" s="103" t="s">
        <v>103</v>
      </c>
      <c r="P465" s="103"/>
      <c r="T465" s="112"/>
    </row>
    <row r="466" spans="1:20">
      <c r="A466" s="103" t="s">
        <v>263</v>
      </c>
      <c r="B466" s="149">
        <v>36</v>
      </c>
      <c r="C466" s="136">
        <v>40992</v>
      </c>
      <c r="D466" s="141">
        <f t="shared" si="69"/>
        <v>40992</v>
      </c>
      <c r="E466" s="103" t="s">
        <v>19</v>
      </c>
      <c r="H466" s="103" t="s">
        <v>49</v>
      </c>
      <c r="I466" s="111" t="s">
        <v>21</v>
      </c>
      <c r="J466" s="112" t="str">
        <f t="shared" si="68"/>
        <v>D</v>
      </c>
      <c r="K466" s="103">
        <v>1</v>
      </c>
      <c r="L466" s="103">
        <v>1</v>
      </c>
      <c r="M466" s="103" t="s">
        <v>248</v>
      </c>
      <c r="N466" s="103">
        <v>48</v>
      </c>
      <c r="O466" s="103" t="s">
        <v>103</v>
      </c>
      <c r="P466" s="103"/>
      <c r="T466" s="112"/>
    </row>
    <row r="467" spans="1:20">
      <c r="A467" s="103" t="s">
        <v>263</v>
      </c>
      <c r="B467" s="149">
        <v>35</v>
      </c>
      <c r="C467" s="136">
        <v>40985</v>
      </c>
      <c r="D467" s="141">
        <f t="shared" si="69"/>
        <v>40985</v>
      </c>
      <c r="E467" s="103" t="s">
        <v>19</v>
      </c>
      <c r="H467" s="103" t="s">
        <v>34</v>
      </c>
      <c r="I467" s="111" t="s">
        <v>21</v>
      </c>
      <c r="J467" s="112" t="str">
        <f t="shared" si="68"/>
        <v>W</v>
      </c>
      <c r="K467" s="103">
        <v>3</v>
      </c>
      <c r="L467" s="103">
        <v>2</v>
      </c>
      <c r="M467" s="103" t="s">
        <v>266</v>
      </c>
      <c r="N467" s="103">
        <v>43</v>
      </c>
      <c r="O467" s="103" t="s">
        <v>103</v>
      </c>
      <c r="P467" s="103"/>
      <c r="T467" s="112"/>
    </row>
    <row r="468" spans="1:20">
      <c r="A468" s="103" t="s">
        <v>263</v>
      </c>
      <c r="B468" s="149">
        <v>34</v>
      </c>
      <c r="C468" s="136">
        <v>40981</v>
      </c>
      <c r="D468" s="141">
        <f t="shared" si="69"/>
        <v>40981</v>
      </c>
      <c r="E468" s="103" t="s">
        <v>19</v>
      </c>
      <c r="H468" s="103" t="s">
        <v>87</v>
      </c>
      <c r="I468" s="111" t="s">
        <v>9</v>
      </c>
      <c r="J468" s="112" t="str">
        <f t="shared" si="68"/>
        <v>L</v>
      </c>
      <c r="K468" s="103">
        <v>1</v>
      </c>
      <c r="L468" s="103">
        <v>3</v>
      </c>
      <c r="M468" s="103" t="s">
        <v>117</v>
      </c>
      <c r="N468" s="103">
        <v>52</v>
      </c>
      <c r="O468" s="103" t="s">
        <v>103</v>
      </c>
      <c r="P468" s="103"/>
      <c r="T468" s="112"/>
    </row>
    <row r="469" spans="1:20">
      <c r="A469" s="103" t="s">
        <v>263</v>
      </c>
      <c r="B469" s="149">
        <v>33</v>
      </c>
      <c r="C469" s="136">
        <v>40978</v>
      </c>
      <c r="D469" s="141">
        <f t="shared" si="69"/>
        <v>40978</v>
      </c>
      <c r="E469" s="103" t="s">
        <v>19</v>
      </c>
      <c r="H469" s="103" t="s">
        <v>54</v>
      </c>
      <c r="I469" s="111" t="s">
        <v>21</v>
      </c>
      <c r="J469" s="112" t="str">
        <f t="shared" si="68"/>
        <v>W</v>
      </c>
      <c r="K469" s="103">
        <v>4</v>
      </c>
      <c r="L469" s="103">
        <v>1</v>
      </c>
      <c r="M469" s="103" t="s">
        <v>1869</v>
      </c>
      <c r="N469" s="103">
        <v>60</v>
      </c>
      <c r="O469" s="103" t="s">
        <v>103</v>
      </c>
      <c r="P469" s="103"/>
      <c r="T469" s="112"/>
    </row>
    <row r="470" spans="1:20">
      <c r="A470" s="103" t="s">
        <v>263</v>
      </c>
      <c r="B470" s="149">
        <v>32</v>
      </c>
      <c r="C470" s="136">
        <v>40975</v>
      </c>
      <c r="D470" s="141">
        <f t="shared" si="69"/>
        <v>40975</v>
      </c>
      <c r="E470" s="103" t="s">
        <v>19</v>
      </c>
      <c r="H470" s="103" t="s">
        <v>235</v>
      </c>
      <c r="I470" s="111" t="s">
        <v>9</v>
      </c>
      <c r="J470" s="112" t="str">
        <f t="shared" si="68"/>
        <v>W</v>
      </c>
      <c r="K470" s="103">
        <v>3</v>
      </c>
      <c r="L470" s="103">
        <v>0</v>
      </c>
      <c r="M470" s="103" t="s">
        <v>1805</v>
      </c>
      <c r="N470" s="103">
        <v>31</v>
      </c>
      <c r="O470" s="103" t="s">
        <v>103</v>
      </c>
      <c r="P470" s="103"/>
      <c r="T470" s="112"/>
    </row>
    <row r="471" spans="1:20">
      <c r="A471" s="103" t="s">
        <v>263</v>
      </c>
      <c r="B471" s="149">
        <v>31</v>
      </c>
      <c r="C471" s="136">
        <v>40964</v>
      </c>
      <c r="D471" s="141">
        <f t="shared" si="69"/>
        <v>40964</v>
      </c>
      <c r="E471" s="103" t="s">
        <v>19</v>
      </c>
      <c r="H471" s="103" t="s">
        <v>116</v>
      </c>
      <c r="I471" s="111" t="s">
        <v>9</v>
      </c>
      <c r="J471" s="112" t="str">
        <f t="shared" si="68"/>
        <v>L</v>
      </c>
      <c r="K471" s="103">
        <v>1</v>
      </c>
      <c r="L471" s="103">
        <v>2</v>
      </c>
      <c r="M471" s="103" t="s">
        <v>269</v>
      </c>
      <c r="N471" s="103">
        <v>116</v>
      </c>
      <c r="O471" s="103" t="s">
        <v>103</v>
      </c>
      <c r="P471" s="103"/>
      <c r="T471" s="112"/>
    </row>
    <row r="472" spans="1:20">
      <c r="A472" s="103" t="s">
        <v>263</v>
      </c>
      <c r="B472" s="149">
        <v>30</v>
      </c>
      <c r="C472" s="136">
        <v>40957</v>
      </c>
      <c r="D472" s="141">
        <f t="shared" si="69"/>
        <v>40957</v>
      </c>
      <c r="E472" s="103" t="s">
        <v>15</v>
      </c>
      <c r="F472" s="111">
        <v>2</v>
      </c>
      <c r="G472" s="111"/>
      <c r="H472" s="103" t="s">
        <v>62</v>
      </c>
      <c r="I472" s="111" t="s">
        <v>9</v>
      </c>
      <c r="J472" s="112" t="str">
        <f t="shared" si="68"/>
        <v>L</v>
      </c>
      <c r="K472" s="103">
        <v>0</v>
      </c>
      <c r="L472" s="103">
        <v>3</v>
      </c>
      <c r="M472" s="103" t="s">
        <v>25</v>
      </c>
      <c r="N472" s="103">
        <v>97</v>
      </c>
      <c r="O472" s="103" t="s">
        <v>103</v>
      </c>
      <c r="P472" s="103"/>
      <c r="T472" s="112"/>
    </row>
    <row r="473" spans="1:20">
      <c r="A473" s="103" t="s">
        <v>263</v>
      </c>
      <c r="B473" s="149">
        <v>29</v>
      </c>
      <c r="C473" s="136">
        <v>40953</v>
      </c>
      <c r="D473" s="141">
        <f t="shared" si="69"/>
        <v>40953</v>
      </c>
      <c r="E473" s="103" t="s">
        <v>19</v>
      </c>
      <c r="H473" s="103" t="s">
        <v>180</v>
      </c>
      <c r="I473" s="111" t="s">
        <v>21</v>
      </c>
      <c r="J473" s="112" t="str">
        <f t="shared" si="68"/>
        <v>D</v>
      </c>
      <c r="K473" s="103">
        <v>0</v>
      </c>
      <c r="L473" s="103">
        <v>0</v>
      </c>
      <c r="M473" s="103" t="s">
        <v>25</v>
      </c>
      <c r="N473" s="103">
        <v>53</v>
      </c>
      <c r="O473" s="103" t="s">
        <v>103</v>
      </c>
      <c r="P473" s="103"/>
      <c r="T473" s="112"/>
    </row>
    <row r="474" spans="1:20">
      <c r="A474" s="103" t="s">
        <v>263</v>
      </c>
      <c r="B474" s="149">
        <v>28</v>
      </c>
      <c r="C474" s="136">
        <v>40936</v>
      </c>
      <c r="D474" s="141">
        <f t="shared" si="69"/>
        <v>40936</v>
      </c>
      <c r="E474" s="103" t="s">
        <v>19</v>
      </c>
      <c r="H474" s="103" t="s">
        <v>119</v>
      </c>
      <c r="I474" s="111" t="s">
        <v>21</v>
      </c>
      <c r="J474" s="112" t="str">
        <f t="shared" si="68"/>
        <v>D</v>
      </c>
      <c r="K474" s="103">
        <v>3</v>
      </c>
      <c r="L474" s="103">
        <v>3</v>
      </c>
      <c r="M474" s="103" t="s">
        <v>270</v>
      </c>
      <c r="N474" s="103">
        <v>62</v>
      </c>
      <c r="O474" s="103" t="s">
        <v>103</v>
      </c>
      <c r="P474" s="103"/>
      <c r="T474" s="112"/>
    </row>
    <row r="475" spans="1:20">
      <c r="A475" s="103" t="s">
        <v>263</v>
      </c>
      <c r="B475" s="149">
        <v>27</v>
      </c>
      <c r="C475" s="136">
        <v>40929</v>
      </c>
      <c r="D475" s="141">
        <f t="shared" si="69"/>
        <v>40929</v>
      </c>
      <c r="E475" s="103" t="s">
        <v>19</v>
      </c>
      <c r="H475" s="103" t="s">
        <v>20</v>
      </c>
      <c r="I475" s="111" t="s">
        <v>9</v>
      </c>
      <c r="J475" s="112" t="str">
        <f t="shared" si="68"/>
        <v>L</v>
      </c>
      <c r="K475" s="103">
        <v>0</v>
      </c>
      <c r="L475" s="103">
        <v>1</v>
      </c>
      <c r="M475" s="103" t="s">
        <v>25</v>
      </c>
      <c r="N475" s="103">
        <v>72</v>
      </c>
      <c r="O475" s="103" t="s">
        <v>103</v>
      </c>
      <c r="P475" s="103"/>
      <c r="T475" s="112"/>
    </row>
    <row r="476" spans="1:20">
      <c r="A476" s="103" t="s">
        <v>263</v>
      </c>
      <c r="B476" s="149">
        <v>26</v>
      </c>
      <c r="C476" s="136">
        <v>40922</v>
      </c>
      <c r="D476" s="141">
        <f t="shared" si="69"/>
        <v>40922</v>
      </c>
      <c r="E476" s="103" t="s">
        <v>19</v>
      </c>
      <c r="H476" s="103" t="s">
        <v>41</v>
      </c>
      <c r="I476" s="111" t="s">
        <v>21</v>
      </c>
      <c r="J476" s="112" t="str">
        <f t="shared" si="68"/>
        <v>W</v>
      </c>
      <c r="K476" s="103">
        <v>2</v>
      </c>
      <c r="L476" s="103">
        <v>0</v>
      </c>
      <c r="M476" s="103" t="s">
        <v>271</v>
      </c>
      <c r="N476" s="103">
        <v>44</v>
      </c>
      <c r="O476" s="103" t="s">
        <v>103</v>
      </c>
      <c r="P476" s="103"/>
      <c r="T476" s="112"/>
    </row>
    <row r="477" spans="1:20">
      <c r="A477" s="103" t="s">
        <v>263</v>
      </c>
      <c r="B477" s="149">
        <v>25</v>
      </c>
      <c r="C477" s="136">
        <v>40915</v>
      </c>
      <c r="D477" s="141">
        <f t="shared" si="69"/>
        <v>40915</v>
      </c>
      <c r="E477" s="103" t="s">
        <v>19</v>
      </c>
      <c r="H477" s="103" t="s">
        <v>73</v>
      </c>
      <c r="I477" s="111" t="s">
        <v>9</v>
      </c>
      <c r="J477" s="112" t="str">
        <f t="shared" si="68"/>
        <v>L</v>
      </c>
      <c r="K477" s="103">
        <v>0</v>
      </c>
      <c r="L477" s="103">
        <v>1</v>
      </c>
      <c r="M477" s="103" t="s">
        <v>25</v>
      </c>
      <c r="N477" s="103">
        <v>36</v>
      </c>
      <c r="O477" s="103" t="s">
        <v>103</v>
      </c>
      <c r="P477" s="103"/>
      <c r="T477" s="112"/>
    </row>
    <row r="478" spans="1:20">
      <c r="A478" s="103" t="s">
        <v>263</v>
      </c>
      <c r="B478" s="149">
        <v>24</v>
      </c>
      <c r="C478" s="136">
        <v>40910</v>
      </c>
      <c r="D478" s="141">
        <f t="shared" si="69"/>
        <v>40910</v>
      </c>
      <c r="E478" s="103" t="s">
        <v>19</v>
      </c>
      <c r="H478" s="103" t="s">
        <v>104</v>
      </c>
      <c r="I478" s="111" t="s">
        <v>9</v>
      </c>
      <c r="J478" s="112" t="str">
        <f t="shared" ref="J478:J541" si="70">IF(K478&gt;L478,"W",IF(K478&lt;L478,"L","D"))</f>
        <v>L</v>
      </c>
      <c r="K478" s="103">
        <v>1</v>
      </c>
      <c r="L478" s="103">
        <v>2</v>
      </c>
      <c r="M478" s="103" t="s">
        <v>1870</v>
      </c>
      <c r="N478" s="103">
        <v>126</v>
      </c>
      <c r="O478" s="103" t="s">
        <v>103</v>
      </c>
      <c r="P478" s="103"/>
      <c r="T478" s="112"/>
    </row>
    <row r="479" spans="1:20">
      <c r="A479" s="103" t="s">
        <v>263</v>
      </c>
      <c r="B479" s="149">
        <v>23</v>
      </c>
      <c r="C479" s="136">
        <v>40903</v>
      </c>
      <c r="D479" s="141">
        <f t="shared" si="69"/>
        <v>40903</v>
      </c>
      <c r="E479" s="103" t="s">
        <v>19</v>
      </c>
      <c r="H479" s="103" t="s">
        <v>121</v>
      </c>
      <c r="I479" s="111" t="s">
        <v>21</v>
      </c>
      <c r="J479" s="112" t="str">
        <f t="shared" si="70"/>
        <v>W</v>
      </c>
      <c r="K479" s="103">
        <v>2</v>
      </c>
      <c r="L479" s="103">
        <v>1</v>
      </c>
      <c r="M479" s="103" t="s">
        <v>271</v>
      </c>
      <c r="N479" s="103">
        <v>141</v>
      </c>
      <c r="O479" s="103" t="s">
        <v>103</v>
      </c>
      <c r="P479" s="103"/>
      <c r="T479" s="112"/>
    </row>
    <row r="480" spans="1:20">
      <c r="A480" s="103" t="s">
        <v>263</v>
      </c>
      <c r="B480" s="149">
        <v>22</v>
      </c>
      <c r="C480" s="136">
        <v>40887</v>
      </c>
      <c r="D480" s="141">
        <f t="shared" si="69"/>
        <v>40887</v>
      </c>
      <c r="E480" s="103" t="s">
        <v>19</v>
      </c>
      <c r="H480" s="103" t="s">
        <v>116</v>
      </c>
      <c r="I480" s="111" t="s">
        <v>21</v>
      </c>
      <c r="J480" s="112" t="str">
        <f t="shared" si="70"/>
        <v>D</v>
      </c>
      <c r="K480" s="103">
        <v>2</v>
      </c>
      <c r="L480" s="103">
        <v>2</v>
      </c>
      <c r="M480" s="103" t="s">
        <v>272</v>
      </c>
      <c r="N480" s="103">
        <v>72</v>
      </c>
      <c r="O480" s="103" t="s">
        <v>103</v>
      </c>
      <c r="P480" s="103"/>
      <c r="T480" s="112"/>
    </row>
    <row r="481" spans="1:20">
      <c r="A481" s="103" t="s">
        <v>263</v>
      </c>
      <c r="B481" s="149">
        <v>21</v>
      </c>
      <c r="C481" s="136">
        <v>40873</v>
      </c>
      <c r="D481" s="141">
        <f t="shared" si="69"/>
        <v>40873</v>
      </c>
      <c r="E481" s="103" t="s">
        <v>19</v>
      </c>
      <c r="H481" s="103" t="s">
        <v>47</v>
      </c>
      <c r="I481" s="111" t="s">
        <v>21</v>
      </c>
      <c r="J481" s="112" t="str">
        <f t="shared" si="70"/>
        <v>L</v>
      </c>
      <c r="K481" s="103">
        <v>0</v>
      </c>
      <c r="L481" s="103">
        <v>3</v>
      </c>
      <c r="M481" s="103" t="s">
        <v>25</v>
      </c>
      <c r="N481" s="103">
        <v>62</v>
      </c>
      <c r="O481" s="103" t="s">
        <v>103</v>
      </c>
      <c r="P481" s="103"/>
      <c r="T481" s="112"/>
    </row>
    <row r="482" spans="1:20">
      <c r="A482" s="103" t="s">
        <v>263</v>
      </c>
      <c r="B482" s="149">
        <v>20</v>
      </c>
      <c r="C482" s="136">
        <v>40866</v>
      </c>
      <c r="D482" s="141">
        <f t="shared" si="69"/>
        <v>40866</v>
      </c>
      <c r="E482" s="103" t="s">
        <v>19</v>
      </c>
      <c r="H482" s="103" t="s">
        <v>180</v>
      </c>
      <c r="I482" s="111" t="s">
        <v>9</v>
      </c>
      <c r="J482" s="112" t="str">
        <f t="shared" si="70"/>
        <v>L</v>
      </c>
      <c r="K482" s="103">
        <v>1</v>
      </c>
      <c r="L482" s="103">
        <v>3</v>
      </c>
      <c r="M482" s="103" t="s">
        <v>201</v>
      </c>
      <c r="N482" s="103">
        <v>47</v>
      </c>
      <c r="O482" s="103" t="s">
        <v>103</v>
      </c>
      <c r="P482" s="103"/>
      <c r="T482" s="112"/>
    </row>
    <row r="483" spans="1:20">
      <c r="A483" s="103" t="s">
        <v>263</v>
      </c>
      <c r="B483" s="149">
        <v>19</v>
      </c>
      <c r="C483" s="136">
        <v>40862</v>
      </c>
      <c r="D483" s="141">
        <f t="shared" si="69"/>
        <v>40862</v>
      </c>
      <c r="E483" s="103" t="s">
        <v>19</v>
      </c>
      <c r="H483" s="103" t="s">
        <v>45</v>
      </c>
      <c r="I483" s="111" t="s">
        <v>9</v>
      </c>
      <c r="J483" s="112" t="str">
        <f t="shared" si="70"/>
        <v>D</v>
      </c>
      <c r="K483" s="103">
        <v>2</v>
      </c>
      <c r="L483" s="103">
        <v>2</v>
      </c>
      <c r="M483" s="103" t="s">
        <v>273</v>
      </c>
      <c r="N483" s="103">
        <v>84</v>
      </c>
      <c r="O483" s="103" t="s">
        <v>103</v>
      </c>
      <c r="P483" s="103"/>
      <c r="T483" s="112"/>
    </row>
    <row r="484" spans="1:20">
      <c r="A484" s="103" t="s">
        <v>263</v>
      </c>
      <c r="B484" s="149">
        <v>18</v>
      </c>
      <c r="C484" s="136">
        <v>40859</v>
      </c>
      <c r="D484" s="141">
        <f t="shared" si="69"/>
        <v>40859</v>
      </c>
      <c r="E484" s="103" t="s">
        <v>15</v>
      </c>
      <c r="F484" s="111">
        <v>1</v>
      </c>
      <c r="G484" s="111"/>
      <c r="H484" s="103" t="s">
        <v>118</v>
      </c>
      <c r="I484" s="111" t="s">
        <v>21</v>
      </c>
      <c r="J484" s="112" t="str">
        <f t="shared" si="70"/>
        <v>W</v>
      </c>
      <c r="K484" s="103">
        <v>2</v>
      </c>
      <c r="L484" s="103">
        <v>1</v>
      </c>
      <c r="M484" s="103" t="s">
        <v>274</v>
      </c>
      <c r="N484" s="103">
        <v>38</v>
      </c>
      <c r="O484" s="103" t="s">
        <v>103</v>
      </c>
      <c r="P484" s="103"/>
      <c r="T484" s="112"/>
    </row>
    <row r="485" spans="1:20">
      <c r="A485" s="103" t="s">
        <v>263</v>
      </c>
      <c r="B485" s="149">
        <v>17</v>
      </c>
      <c r="C485" s="136">
        <v>40855</v>
      </c>
      <c r="D485" s="141">
        <f t="shared" si="69"/>
        <v>40855</v>
      </c>
      <c r="E485" s="103" t="s">
        <v>16</v>
      </c>
      <c r="F485" s="111">
        <v>2</v>
      </c>
      <c r="G485" s="111"/>
      <c r="H485" s="103" t="s">
        <v>110</v>
      </c>
      <c r="I485" s="111" t="s">
        <v>21</v>
      </c>
      <c r="J485" s="112" t="str">
        <f t="shared" si="70"/>
        <v>L</v>
      </c>
      <c r="K485" s="103">
        <v>2</v>
      </c>
      <c r="L485" s="103">
        <v>3</v>
      </c>
      <c r="M485" s="103" t="s">
        <v>275</v>
      </c>
      <c r="N485" s="103">
        <v>64</v>
      </c>
      <c r="O485" s="103" t="s">
        <v>103</v>
      </c>
      <c r="P485" s="103"/>
      <c r="T485" s="112"/>
    </row>
    <row r="486" spans="1:20">
      <c r="A486" s="103" t="s">
        <v>263</v>
      </c>
      <c r="B486" s="149">
        <v>16</v>
      </c>
      <c r="C486" s="136">
        <v>40852</v>
      </c>
      <c r="D486" s="141">
        <f t="shared" si="69"/>
        <v>40852</v>
      </c>
      <c r="E486" s="103" t="s">
        <v>19</v>
      </c>
      <c r="H486" s="103" t="s">
        <v>119</v>
      </c>
      <c r="I486" s="111" t="s">
        <v>9</v>
      </c>
      <c r="J486" s="112" t="str">
        <f t="shared" si="70"/>
        <v>L</v>
      </c>
      <c r="K486" s="103">
        <v>1</v>
      </c>
      <c r="L486" s="103">
        <v>4</v>
      </c>
      <c r="M486" s="103" t="s">
        <v>201</v>
      </c>
      <c r="N486" s="103">
        <v>74</v>
      </c>
      <c r="O486" s="103" t="s">
        <v>103</v>
      </c>
      <c r="P486" s="103"/>
      <c r="T486" s="112"/>
    </row>
    <row r="487" spans="1:20">
      <c r="A487" s="103" t="s">
        <v>263</v>
      </c>
      <c r="B487" s="149">
        <v>15</v>
      </c>
      <c r="C487" s="136">
        <v>40841</v>
      </c>
      <c r="D487" s="141">
        <f t="shared" si="69"/>
        <v>40841</v>
      </c>
      <c r="E487" s="103" t="s">
        <v>19</v>
      </c>
      <c r="H487" s="103" t="s">
        <v>49</v>
      </c>
      <c r="I487" s="111" t="s">
        <v>9</v>
      </c>
      <c r="J487" s="112" t="str">
        <f t="shared" si="70"/>
        <v>W</v>
      </c>
      <c r="K487" s="103">
        <v>2</v>
      </c>
      <c r="L487" s="103">
        <v>0</v>
      </c>
      <c r="M487" s="103" t="s">
        <v>272</v>
      </c>
      <c r="N487" s="103">
        <v>46</v>
      </c>
      <c r="O487" s="103" t="s">
        <v>103</v>
      </c>
      <c r="P487" s="103"/>
      <c r="T487" s="112"/>
    </row>
    <row r="488" spans="1:20">
      <c r="A488" s="103" t="s">
        <v>263</v>
      </c>
      <c r="B488" s="149">
        <v>14</v>
      </c>
      <c r="C488" s="136">
        <v>40838</v>
      </c>
      <c r="D488" s="141">
        <f t="shared" si="69"/>
        <v>40838</v>
      </c>
      <c r="E488" s="103" t="s">
        <v>19</v>
      </c>
      <c r="H488" s="103" t="s">
        <v>34</v>
      </c>
      <c r="I488" s="111" t="s">
        <v>9</v>
      </c>
      <c r="J488" s="112" t="str">
        <f t="shared" si="70"/>
        <v>L</v>
      </c>
      <c r="K488" s="103">
        <v>1</v>
      </c>
      <c r="L488" s="103">
        <v>2</v>
      </c>
      <c r="M488" s="103" t="s">
        <v>211</v>
      </c>
      <c r="N488" s="103">
        <v>34</v>
      </c>
      <c r="O488" s="103" t="s">
        <v>103</v>
      </c>
      <c r="P488" s="103"/>
      <c r="T488" s="112"/>
    </row>
    <row r="489" spans="1:20">
      <c r="A489" s="103" t="s">
        <v>263</v>
      </c>
      <c r="B489" s="149">
        <v>13</v>
      </c>
      <c r="C489" s="136">
        <v>40831</v>
      </c>
      <c r="D489" s="141">
        <f t="shared" si="69"/>
        <v>40831</v>
      </c>
      <c r="E489" s="103" t="s">
        <v>19</v>
      </c>
      <c r="H489" s="103" t="s">
        <v>87</v>
      </c>
      <c r="I489" s="111" t="s">
        <v>21</v>
      </c>
      <c r="J489" s="112" t="str">
        <f t="shared" si="70"/>
        <v>W</v>
      </c>
      <c r="K489" s="103">
        <v>5</v>
      </c>
      <c r="L489" s="103">
        <v>1</v>
      </c>
      <c r="M489" s="103" t="s">
        <v>1703</v>
      </c>
      <c r="N489" s="103">
        <v>69</v>
      </c>
      <c r="O489" s="103" t="s">
        <v>103</v>
      </c>
      <c r="P489" s="103"/>
      <c r="T489" s="112"/>
    </row>
    <row r="490" spans="1:20">
      <c r="A490" s="103" t="s">
        <v>263</v>
      </c>
      <c r="B490" s="149">
        <v>12</v>
      </c>
      <c r="C490" s="136">
        <v>40820</v>
      </c>
      <c r="D490" s="141">
        <f t="shared" si="69"/>
        <v>40820</v>
      </c>
      <c r="E490" s="103" t="s">
        <v>19</v>
      </c>
      <c r="H490" s="103" t="s">
        <v>83</v>
      </c>
      <c r="I490" s="111" t="s">
        <v>21</v>
      </c>
      <c r="J490" s="112" t="str">
        <f t="shared" si="70"/>
        <v>W</v>
      </c>
      <c r="K490" s="103">
        <v>3</v>
      </c>
      <c r="L490" s="103">
        <v>1</v>
      </c>
      <c r="M490" s="103" t="s">
        <v>1871</v>
      </c>
      <c r="N490" s="103">
        <v>80</v>
      </c>
      <c r="O490" s="103" t="s">
        <v>103</v>
      </c>
      <c r="P490" s="103"/>
      <c r="T490" s="112"/>
    </row>
    <row r="491" spans="1:20">
      <c r="A491" s="103" t="s">
        <v>263</v>
      </c>
      <c r="B491" s="149">
        <v>11</v>
      </c>
      <c r="C491" s="136">
        <v>40817</v>
      </c>
      <c r="D491" s="141">
        <f t="shared" si="69"/>
        <v>40817</v>
      </c>
      <c r="E491" s="103" t="s">
        <v>19</v>
      </c>
      <c r="H491" s="103" t="s">
        <v>20</v>
      </c>
      <c r="I491" s="111" t="s">
        <v>21</v>
      </c>
      <c r="J491" s="112" t="str">
        <f t="shared" si="70"/>
        <v>W</v>
      </c>
      <c r="K491" s="103">
        <v>4</v>
      </c>
      <c r="L491" s="103">
        <v>1</v>
      </c>
      <c r="M491" s="103" t="s">
        <v>278</v>
      </c>
      <c r="N491" s="103">
        <v>48</v>
      </c>
      <c r="O491" s="103" t="s">
        <v>103</v>
      </c>
      <c r="P491" s="103"/>
      <c r="T491" s="112"/>
    </row>
    <row r="492" spans="1:20">
      <c r="A492" s="103" t="s">
        <v>263</v>
      </c>
      <c r="B492" s="149">
        <v>10</v>
      </c>
      <c r="C492" s="136">
        <v>40810</v>
      </c>
      <c r="D492" s="141">
        <f t="shared" si="69"/>
        <v>40810</v>
      </c>
      <c r="E492" s="103" t="s">
        <v>19</v>
      </c>
      <c r="H492" s="103" t="s">
        <v>54</v>
      </c>
      <c r="I492" s="111" t="s">
        <v>9</v>
      </c>
      <c r="J492" s="112" t="str">
        <f t="shared" si="70"/>
        <v>L</v>
      </c>
      <c r="K492" s="103">
        <v>1</v>
      </c>
      <c r="L492" s="103">
        <v>2</v>
      </c>
      <c r="M492" s="103" t="s">
        <v>279</v>
      </c>
      <c r="N492" s="103">
        <v>82</v>
      </c>
      <c r="O492" s="103" t="s">
        <v>103</v>
      </c>
      <c r="P492" s="103"/>
      <c r="T492" s="112"/>
    </row>
    <row r="493" spans="1:20">
      <c r="A493" s="103" t="s">
        <v>263</v>
      </c>
      <c r="B493" s="149">
        <v>9</v>
      </c>
      <c r="C493" s="136">
        <v>40805</v>
      </c>
      <c r="D493" s="141">
        <f t="shared" si="69"/>
        <v>40805</v>
      </c>
      <c r="E493" s="103" t="s">
        <v>19</v>
      </c>
      <c r="H493" s="103" t="s">
        <v>128</v>
      </c>
      <c r="I493" s="111" t="s">
        <v>9</v>
      </c>
      <c r="J493" s="112" t="str">
        <f t="shared" si="70"/>
        <v>W</v>
      </c>
      <c r="K493" s="103">
        <v>3</v>
      </c>
      <c r="L493" s="103">
        <v>1</v>
      </c>
      <c r="M493" s="103" t="s">
        <v>280</v>
      </c>
      <c r="N493" s="103">
        <v>142</v>
      </c>
      <c r="O493" s="103" t="s">
        <v>103</v>
      </c>
      <c r="P493" s="103"/>
      <c r="T493" s="112"/>
    </row>
    <row r="494" spans="1:20">
      <c r="A494" s="103" t="s">
        <v>263</v>
      </c>
      <c r="B494" s="149">
        <v>8</v>
      </c>
      <c r="C494" s="136">
        <v>40803</v>
      </c>
      <c r="D494" s="141">
        <f t="shared" si="69"/>
        <v>40803</v>
      </c>
      <c r="E494" s="103" t="s">
        <v>19</v>
      </c>
      <c r="H494" s="103" t="s">
        <v>249</v>
      </c>
      <c r="I494" s="111" t="s">
        <v>9</v>
      </c>
      <c r="J494" s="112" t="str">
        <f t="shared" si="70"/>
        <v>L</v>
      </c>
      <c r="K494" s="103">
        <v>2</v>
      </c>
      <c r="L494" s="103">
        <v>4</v>
      </c>
      <c r="M494" s="103" t="s">
        <v>281</v>
      </c>
      <c r="N494" s="103">
        <v>49</v>
      </c>
      <c r="O494" s="103" t="s">
        <v>103</v>
      </c>
      <c r="P494" s="103"/>
      <c r="T494" s="112"/>
    </row>
    <row r="495" spans="1:20">
      <c r="A495" s="103" t="s">
        <v>263</v>
      </c>
      <c r="B495" s="149">
        <v>7</v>
      </c>
      <c r="C495" s="136">
        <v>40796</v>
      </c>
      <c r="D495" s="141">
        <f t="shared" si="69"/>
        <v>40796</v>
      </c>
      <c r="E495" s="103" t="s">
        <v>13</v>
      </c>
      <c r="F495" s="111" t="s">
        <v>61</v>
      </c>
      <c r="G495" s="111"/>
      <c r="H495" s="103" t="s">
        <v>133</v>
      </c>
      <c r="I495" s="111" t="s">
        <v>9</v>
      </c>
      <c r="J495" s="112" t="str">
        <f t="shared" si="70"/>
        <v>L</v>
      </c>
      <c r="K495" s="103">
        <v>0</v>
      </c>
      <c r="L495" s="103">
        <v>2</v>
      </c>
      <c r="M495" s="103" t="s">
        <v>25</v>
      </c>
      <c r="N495" s="103">
        <v>114</v>
      </c>
      <c r="O495" s="103" t="s">
        <v>103</v>
      </c>
      <c r="P495" s="103"/>
      <c r="T495" s="112"/>
    </row>
    <row r="496" spans="1:20">
      <c r="A496" s="103" t="s">
        <v>263</v>
      </c>
      <c r="B496" s="149">
        <v>6</v>
      </c>
      <c r="C496" s="136">
        <v>40789</v>
      </c>
      <c r="D496" s="141">
        <f t="shared" si="69"/>
        <v>40789</v>
      </c>
      <c r="E496" s="103" t="s">
        <v>19</v>
      </c>
      <c r="H496" s="103" t="s">
        <v>45</v>
      </c>
      <c r="I496" s="111" t="s">
        <v>21</v>
      </c>
      <c r="J496" s="112" t="str">
        <f t="shared" si="70"/>
        <v>L</v>
      </c>
      <c r="K496" s="103">
        <v>1</v>
      </c>
      <c r="L496" s="103">
        <v>2</v>
      </c>
      <c r="M496" s="103" t="s">
        <v>282</v>
      </c>
      <c r="N496" s="103">
        <v>45</v>
      </c>
      <c r="O496" s="103" t="s">
        <v>103</v>
      </c>
      <c r="P496" s="103"/>
      <c r="T496" s="112"/>
    </row>
    <row r="497" spans="1:20">
      <c r="A497" s="103" t="s">
        <v>263</v>
      </c>
      <c r="B497" s="149">
        <v>5</v>
      </c>
      <c r="C497" s="136">
        <v>40784</v>
      </c>
      <c r="D497" s="141">
        <f t="shared" si="69"/>
        <v>40784</v>
      </c>
      <c r="E497" s="103" t="s">
        <v>19</v>
      </c>
      <c r="H497" s="103" t="s">
        <v>83</v>
      </c>
      <c r="I497" s="111" t="s">
        <v>9</v>
      </c>
      <c r="J497" s="112" t="str">
        <f t="shared" si="70"/>
        <v>W</v>
      </c>
      <c r="K497" s="103">
        <v>2</v>
      </c>
      <c r="L497" s="103">
        <v>0</v>
      </c>
      <c r="M497" s="103" t="s">
        <v>274</v>
      </c>
      <c r="N497" s="103">
        <v>55</v>
      </c>
      <c r="O497" s="103" t="s">
        <v>103</v>
      </c>
      <c r="P497" s="103"/>
      <c r="T497" s="112"/>
    </row>
    <row r="498" spans="1:20">
      <c r="A498" s="103" t="s">
        <v>263</v>
      </c>
      <c r="B498" s="149">
        <v>4</v>
      </c>
      <c r="C498" s="136">
        <v>40782</v>
      </c>
      <c r="D498" s="141">
        <f t="shared" si="69"/>
        <v>40782</v>
      </c>
      <c r="E498" s="103" t="s">
        <v>19</v>
      </c>
      <c r="H498" s="103" t="s">
        <v>73</v>
      </c>
      <c r="I498" s="111" t="s">
        <v>21</v>
      </c>
      <c r="J498" s="112" t="str">
        <f t="shared" si="70"/>
        <v>D</v>
      </c>
      <c r="K498" s="103">
        <v>1</v>
      </c>
      <c r="L498" s="103">
        <v>1</v>
      </c>
      <c r="M498" s="103" t="s">
        <v>279</v>
      </c>
      <c r="N498" s="103">
        <v>58</v>
      </c>
      <c r="O498" s="103" t="s">
        <v>103</v>
      </c>
      <c r="P498" s="103"/>
      <c r="T498" s="112"/>
    </row>
    <row r="499" spans="1:20">
      <c r="A499" s="103" t="s">
        <v>263</v>
      </c>
      <c r="B499" s="149">
        <v>3</v>
      </c>
      <c r="C499" s="136">
        <v>40775</v>
      </c>
      <c r="D499" s="141">
        <f t="shared" si="69"/>
        <v>40775</v>
      </c>
      <c r="E499" s="103" t="s">
        <v>12</v>
      </c>
      <c r="F499" s="111" t="s">
        <v>98</v>
      </c>
      <c r="G499" s="111"/>
      <c r="H499" s="103" t="s">
        <v>35</v>
      </c>
      <c r="I499" s="111" t="s">
        <v>21</v>
      </c>
      <c r="J499" s="112" t="str">
        <f t="shared" si="70"/>
        <v>L</v>
      </c>
      <c r="K499" s="103">
        <v>0</v>
      </c>
      <c r="L499" s="103">
        <v>5</v>
      </c>
      <c r="M499" s="103" t="s">
        <v>25</v>
      </c>
      <c r="N499" s="103">
        <v>71</v>
      </c>
      <c r="O499" s="103" t="s">
        <v>103</v>
      </c>
      <c r="P499" s="103"/>
      <c r="T499" s="112"/>
    </row>
    <row r="500" spans="1:20">
      <c r="A500" s="103" t="s">
        <v>263</v>
      </c>
      <c r="B500" s="149">
        <v>2</v>
      </c>
      <c r="C500" s="136">
        <v>40771</v>
      </c>
      <c r="D500" s="141">
        <f t="shared" si="69"/>
        <v>40771</v>
      </c>
      <c r="E500" s="103" t="s">
        <v>19</v>
      </c>
      <c r="H500" s="103" t="s">
        <v>128</v>
      </c>
      <c r="I500" s="111" t="s">
        <v>21</v>
      </c>
      <c r="J500" s="112" t="str">
        <f t="shared" si="70"/>
        <v>L</v>
      </c>
      <c r="K500" s="103">
        <v>1</v>
      </c>
      <c r="L500" s="103">
        <v>5</v>
      </c>
      <c r="M500" s="103" t="s">
        <v>201</v>
      </c>
      <c r="N500" s="103">
        <v>75</v>
      </c>
      <c r="O500" s="103" t="s">
        <v>103</v>
      </c>
      <c r="P500" s="103"/>
      <c r="T500" s="112"/>
    </row>
    <row r="501" spans="1:20">
      <c r="A501" s="103" t="s">
        <v>263</v>
      </c>
      <c r="B501" s="149">
        <v>1</v>
      </c>
      <c r="C501" s="136">
        <v>40768</v>
      </c>
      <c r="D501" s="141">
        <f t="shared" si="69"/>
        <v>40768</v>
      </c>
      <c r="E501" s="103" t="s">
        <v>19</v>
      </c>
      <c r="H501" s="103" t="s">
        <v>41</v>
      </c>
      <c r="I501" s="111" t="s">
        <v>9</v>
      </c>
      <c r="J501" s="112" t="str">
        <f t="shared" si="70"/>
        <v>D</v>
      </c>
      <c r="K501" s="103">
        <v>2</v>
      </c>
      <c r="L501" s="103">
        <v>2</v>
      </c>
      <c r="M501" s="103" t="s">
        <v>272</v>
      </c>
      <c r="N501" s="103">
        <v>44</v>
      </c>
      <c r="O501" s="103" t="s">
        <v>103</v>
      </c>
      <c r="P501" s="103"/>
      <c r="T501" s="112" t="s">
        <v>1872</v>
      </c>
    </row>
    <row r="502" spans="1:20">
      <c r="A502" s="103" t="s">
        <v>283</v>
      </c>
      <c r="B502" s="149">
        <v>40</v>
      </c>
      <c r="C502" s="136">
        <v>40663</v>
      </c>
      <c r="D502" s="141">
        <f t="shared" si="69"/>
        <v>40663</v>
      </c>
      <c r="E502" s="103" t="s">
        <v>100</v>
      </c>
      <c r="H502" s="103" t="s">
        <v>43</v>
      </c>
      <c r="I502" s="111" t="s">
        <v>21</v>
      </c>
      <c r="J502" s="112" t="str">
        <f t="shared" si="70"/>
        <v>W</v>
      </c>
      <c r="K502" s="103">
        <v>3</v>
      </c>
      <c r="L502" s="103">
        <v>1</v>
      </c>
      <c r="M502" s="103" t="s">
        <v>284</v>
      </c>
      <c r="N502" s="103">
        <v>50</v>
      </c>
      <c r="O502" s="103" t="s">
        <v>103</v>
      </c>
      <c r="P502" s="103"/>
      <c r="T502" s="112"/>
    </row>
    <row r="503" spans="1:20">
      <c r="A503" s="103" t="s">
        <v>283</v>
      </c>
      <c r="B503" s="149">
        <v>39</v>
      </c>
      <c r="C503" s="136">
        <v>40658</v>
      </c>
      <c r="D503" s="141">
        <f t="shared" si="69"/>
        <v>40658</v>
      </c>
      <c r="E503" s="103" t="s">
        <v>100</v>
      </c>
      <c r="H503" s="103" t="s">
        <v>133</v>
      </c>
      <c r="I503" s="111" t="s">
        <v>9</v>
      </c>
      <c r="J503" s="112" t="str">
        <f t="shared" si="70"/>
        <v>L</v>
      </c>
      <c r="K503" s="103">
        <v>2</v>
      </c>
      <c r="L503" s="103">
        <v>4</v>
      </c>
      <c r="M503" s="103" t="s">
        <v>285</v>
      </c>
      <c r="N503" s="103">
        <v>120</v>
      </c>
      <c r="O503" s="103" t="s">
        <v>103</v>
      </c>
      <c r="P503" s="103"/>
      <c r="T503" s="112"/>
    </row>
    <row r="504" spans="1:20">
      <c r="A504" s="103" t="s">
        <v>283</v>
      </c>
      <c r="B504" s="149">
        <v>38</v>
      </c>
      <c r="C504" s="136">
        <v>40655</v>
      </c>
      <c r="D504" s="141">
        <f t="shared" si="69"/>
        <v>40655</v>
      </c>
      <c r="E504" s="103" t="s">
        <v>100</v>
      </c>
      <c r="H504" s="103" t="s">
        <v>24</v>
      </c>
      <c r="I504" s="111" t="s">
        <v>21</v>
      </c>
      <c r="J504" s="112" t="str">
        <f t="shared" si="70"/>
        <v>D</v>
      </c>
      <c r="K504" s="103">
        <v>1</v>
      </c>
      <c r="L504" s="103">
        <v>1</v>
      </c>
      <c r="M504" s="103" t="s">
        <v>209</v>
      </c>
      <c r="N504" s="103">
        <v>102</v>
      </c>
      <c r="O504" s="103" t="s">
        <v>103</v>
      </c>
      <c r="P504" s="103"/>
      <c r="T504" s="112"/>
    </row>
    <row r="505" spans="1:20">
      <c r="A505" s="103" t="s">
        <v>283</v>
      </c>
      <c r="B505" s="149">
        <v>37</v>
      </c>
      <c r="C505" s="136">
        <v>40642</v>
      </c>
      <c r="D505" s="141">
        <f t="shared" si="69"/>
        <v>40642</v>
      </c>
      <c r="E505" s="103" t="s">
        <v>100</v>
      </c>
      <c r="H505" s="103" t="s">
        <v>108</v>
      </c>
      <c r="I505" s="111" t="s">
        <v>9</v>
      </c>
      <c r="J505" s="112" t="str">
        <f t="shared" si="70"/>
        <v>L</v>
      </c>
      <c r="K505" s="103">
        <v>1</v>
      </c>
      <c r="L505" s="103">
        <v>5</v>
      </c>
      <c r="M505" s="103" t="s">
        <v>157</v>
      </c>
      <c r="N505" s="103">
        <v>103</v>
      </c>
      <c r="O505" s="103" t="s">
        <v>103</v>
      </c>
      <c r="P505" s="103"/>
      <c r="T505" s="112"/>
    </row>
    <row r="506" spans="1:20">
      <c r="A506" s="103" t="s">
        <v>283</v>
      </c>
      <c r="B506" s="149">
        <v>36</v>
      </c>
      <c r="C506" s="136">
        <v>40635</v>
      </c>
      <c r="D506" s="141">
        <f t="shared" si="69"/>
        <v>40635</v>
      </c>
      <c r="E506" s="103" t="s">
        <v>100</v>
      </c>
      <c r="H506" s="103" t="s">
        <v>35</v>
      </c>
      <c r="I506" s="111" t="s">
        <v>9</v>
      </c>
      <c r="J506" s="112" t="str">
        <f t="shared" si="70"/>
        <v>L</v>
      </c>
      <c r="K506" s="103">
        <v>0</v>
      </c>
      <c r="L506" s="103">
        <v>1</v>
      </c>
      <c r="M506" s="103" t="s">
        <v>25</v>
      </c>
      <c r="N506" s="103">
        <v>115</v>
      </c>
      <c r="O506" s="103" t="s">
        <v>103</v>
      </c>
      <c r="P506" s="103"/>
      <c r="T506" s="112"/>
    </row>
    <row r="507" spans="1:20">
      <c r="A507" s="103" t="s">
        <v>283</v>
      </c>
      <c r="B507" s="149">
        <v>35</v>
      </c>
      <c r="C507" s="136">
        <v>40628</v>
      </c>
      <c r="D507" s="141">
        <f t="shared" si="69"/>
        <v>40628</v>
      </c>
      <c r="E507" s="103" t="s">
        <v>100</v>
      </c>
      <c r="H507" s="103" t="s">
        <v>286</v>
      </c>
      <c r="I507" s="111" t="s">
        <v>21</v>
      </c>
      <c r="J507" s="112" t="str">
        <f t="shared" si="70"/>
        <v>L</v>
      </c>
      <c r="K507" s="103">
        <v>1</v>
      </c>
      <c r="L507" s="103">
        <v>2</v>
      </c>
      <c r="M507" s="103" t="s">
        <v>287</v>
      </c>
      <c r="N507" s="103">
        <v>47</v>
      </c>
      <c r="O507" s="103" t="s">
        <v>103</v>
      </c>
      <c r="P507" s="103"/>
      <c r="T507" s="112"/>
    </row>
    <row r="508" spans="1:20">
      <c r="A508" s="103" t="s">
        <v>283</v>
      </c>
      <c r="B508" s="149">
        <v>34</v>
      </c>
      <c r="C508" s="136">
        <v>40621</v>
      </c>
      <c r="D508" s="141">
        <f t="shared" si="69"/>
        <v>40621</v>
      </c>
      <c r="E508" s="103" t="s">
        <v>100</v>
      </c>
      <c r="H508" s="103" t="s">
        <v>56</v>
      </c>
      <c r="I508" s="111" t="s">
        <v>9</v>
      </c>
      <c r="J508" s="112" t="str">
        <f t="shared" si="70"/>
        <v>L</v>
      </c>
      <c r="K508" s="103">
        <v>0</v>
      </c>
      <c r="L508" s="103">
        <v>2</v>
      </c>
      <c r="M508" s="103" t="s">
        <v>25</v>
      </c>
      <c r="N508" s="103">
        <v>66</v>
      </c>
      <c r="O508" s="103" t="s">
        <v>103</v>
      </c>
      <c r="P508" s="103"/>
      <c r="T508" s="112"/>
    </row>
    <row r="509" spans="1:20">
      <c r="A509" s="103" t="s">
        <v>283</v>
      </c>
      <c r="B509" s="149">
        <v>33</v>
      </c>
      <c r="C509" s="136">
        <v>40614</v>
      </c>
      <c r="D509" s="141">
        <f t="shared" si="69"/>
        <v>40614</v>
      </c>
      <c r="E509" s="103" t="s">
        <v>100</v>
      </c>
      <c r="H509" s="103" t="s">
        <v>112</v>
      </c>
      <c r="I509" s="111" t="s">
        <v>21</v>
      </c>
      <c r="J509" s="112" t="str">
        <f t="shared" si="70"/>
        <v>D</v>
      </c>
      <c r="K509" s="103">
        <v>0</v>
      </c>
      <c r="L509" s="103">
        <v>0</v>
      </c>
      <c r="M509" s="103" t="s">
        <v>287</v>
      </c>
      <c r="N509" s="103">
        <v>41</v>
      </c>
      <c r="O509" s="103" t="s">
        <v>103</v>
      </c>
      <c r="P509" s="103"/>
      <c r="T509" s="112"/>
    </row>
    <row r="510" spans="1:20">
      <c r="A510" s="103" t="s">
        <v>283</v>
      </c>
      <c r="B510" s="149">
        <v>32</v>
      </c>
      <c r="C510" s="136">
        <v>40607</v>
      </c>
      <c r="D510" s="141">
        <f t="shared" si="69"/>
        <v>40607</v>
      </c>
      <c r="E510" s="103" t="s">
        <v>100</v>
      </c>
      <c r="H510" s="103" t="s">
        <v>288</v>
      </c>
      <c r="I510" s="111" t="s">
        <v>21</v>
      </c>
      <c r="J510" s="112" t="str">
        <f t="shared" si="70"/>
        <v>L</v>
      </c>
      <c r="K510" s="103">
        <v>1</v>
      </c>
      <c r="L510" s="103">
        <v>2</v>
      </c>
      <c r="M510" s="103" t="s">
        <v>289</v>
      </c>
      <c r="N510" s="103">
        <v>35</v>
      </c>
      <c r="O510" s="103" t="s">
        <v>103</v>
      </c>
      <c r="P510" s="103"/>
      <c r="T510" s="112"/>
    </row>
    <row r="511" spans="1:20">
      <c r="A511" s="103" t="s">
        <v>283</v>
      </c>
      <c r="B511" s="149">
        <v>31</v>
      </c>
      <c r="C511" s="136">
        <v>40603</v>
      </c>
      <c r="D511" s="141">
        <f t="shared" si="69"/>
        <v>40603</v>
      </c>
      <c r="E511" s="103" t="s">
        <v>100</v>
      </c>
      <c r="H511" s="103" t="s">
        <v>118</v>
      </c>
      <c r="I511" s="111" t="s">
        <v>21</v>
      </c>
      <c r="J511" s="112" t="str">
        <f t="shared" si="70"/>
        <v>W</v>
      </c>
      <c r="K511" s="103">
        <v>2</v>
      </c>
      <c r="L511" s="103">
        <v>0</v>
      </c>
      <c r="M511" s="103" t="s">
        <v>290</v>
      </c>
      <c r="N511" s="103">
        <v>45</v>
      </c>
      <c r="O511" s="103" t="s">
        <v>103</v>
      </c>
      <c r="P511" s="103"/>
      <c r="T511" s="112"/>
    </row>
    <row r="512" spans="1:20">
      <c r="A512" s="103" t="s">
        <v>283</v>
      </c>
      <c r="B512" s="149">
        <v>30</v>
      </c>
      <c r="C512" s="136">
        <v>40600</v>
      </c>
      <c r="D512" s="141">
        <f t="shared" si="69"/>
        <v>40600</v>
      </c>
      <c r="E512" s="103" t="s">
        <v>100</v>
      </c>
      <c r="H512" s="103" t="s">
        <v>107</v>
      </c>
      <c r="I512" s="111" t="s">
        <v>9</v>
      </c>
      <c r="J512" s="112" t="str">
        <f t="shared" si="70"/>
        <v>L</v>
      </c>
      <c r="K512" s="103">
        <v>0</v>
      </c>
      <c r="L512" s="103">
        <v>1</v>
      </c>
      <c r="M512" s="103" t="s">
        <v>25</v>
      </c>
      <c r="N512" s="103">
        <v>48</v>
      </c>
      <c r="O512" s="103" t="s">
        <v>103</v>
      </c>
      <c r="P512" s="103"/>
      <c r="T512" s="112"/>
    </row>
    <row r="513" spans="1:20">
      <c r="A513" s="103" t="s">
        <v>283</v>
      </c>
      <c r="B513" s="149">
        <v>29</v>
      </c>
      <c r="C513" s="136">
        <v>40586</v>
      </c>
      <c r="D513" s="141">
        <f t="shared" si="69"/>
        <v>40586</v>
      </c>
      <c r="E513" s="103" t="s">
        <v>100</v>
      </c>
      <c r="H513" s="103" t="s">
        <v>32</v>
      </c>
      <c r="I513" s="111" t="s">
        <v>21</v>
      </c>
      <c r="J513" s="112" t="str">
        <f t="shared" si="70"/>
        <v>L</v>
      </c>
      <c r="K513" s="103">
        <v>0</v>
      </c>
      <c r="L513" s="103">
        <v>3</v>
      </c>
      <c r="M513" s="103" t="s">
        <v>25</v>
      </c>
      <c r="N513" s="103">
        <v>78</v>
      </c>
      <c r="O513" s="103" t="s">
        <v>103</v>
      </c>
      <c r="P513" s="103"/>
      <c r="T513" s="112"/>
    </row>
    <row r="514" spans="1:20">
      <c r="A514" s="103" t="s">
        <v>283</v>
      </c>
      <c r="B514" s="149">
        <v>28</v>
      </c>
      <c r="C514" s="136">
        <v>40582</v>
      </c>
      <c r="D514" s="141">
        <f t="shared" si="69"/>
        <v>40582</v>
      </c>
      <c r="E514" s="103" t="s">
        <v>100</v>
      </c>
      <c r="H514" s="103" t="s">
        <v>24</v>
      </c>
      <c r="I514" s="111" t="s">
        <v>9</v>
      </c>
      <c r="J514" s="112" t="str">
        <f t="shared" si="70"/>
        <v>L</v>
      </c>
      <c r="K514" s="103">
        <v>1</v>
      </c>
      <c r="L514" s="103">
        <v>2</v>
      </c>
      <c r="M514" s="103" t="s">
        <v>291</v>
      </c>
      <c r="N514" s="103">
        <v>126</v>
      </c>
      <c r="O514" s="103" t="s">
        <v>103</v>
      </c>
      <c r="P514" s="103"/>
      <c r="T514" s="112"/>
    </row>
    <row r="515" spans="1:20">
      <c r="A515" s="103" t="s">
        <v>283</v>
      </c>
      <c r="B515" s="149">
        <v>27</v>
      </c>
      <c r="C515" s="136">
        <v>40579</v>
      </c>
      <c r="D515" s="141">
        <f t="shared" si="69"/>
        <v>40579</v>
      </c>
      <c r="E515" s="103" t="s">
        <v>100</v>
      </c>
      <c r="H515" s="103" t="s">
        <v>124</v>
      </c>
      <c r="I515" s="111" t="s">
        <v>9</v>
      </c>
      <c r="J515" s="112" t="str">
        <f t="shared" si="70"/>
        <v>L</v>
      </c>
      <c r="K515" s="103">
        <v>0</v>
      </c>
      <c r="L515" s="103">
        <v>2</v>
      </c>
      <c r="M515" s="103" t="s">
        <v>25</v>
      </c>
      <c r="N515" s="103">
        <v>75</v>
      </c>
      <c r="O515" s="103" t="s">
        <v>103</v>
      </c>
      <c r="P515" s="103"/>
      <c r="T515" s="112"/>
    </row>
    <row r="516" spans="1:20">
      <c r="A516" s="103" t="s">
        <v>283</v>
      </c>
      <c r="B516" s="149">
        <v>26</v>
      </c>
      <c r="C516" s="136">
        <v>40572</v>
      </c>
      <c r="D516" s="141">
        <f t="shared" si="69"/>
        <v>40572</v>
      </c>
      <c r="E516" s="103" t="s">
        <v>100</v>
      </c>
      <c r="H516" s="103" t="s">
        <v>62</v>
      </c>
      <c r="I516" s="111" t="s">
        <v>9</v>
      </c>
      <c r="J516" s="112" t="str">
        <f t="shared" si="70"/>
        <v>L</v>
      </c>
      <c r="K516" s="103">
        <v>2</v>
      </c>
      <c r="L516" s="103">
        <v>3</v>
      </c>
      <c r="M516" s="103" t="s">
        <v>292</v>
      </c>
      <c r="N516" s="103">
        <v>108</v>
      </c>
      <c r="O516" s="103" t="s">
        <v>293</v>
      </c>
      <c r="P516" s="103"/>
      <c r="T516" s="112"/>
    </row>
    <row r="517" spans="1:20">
      <c r="A517" s="103" t="s">
        <v>283</v>
      </c>
      <c r="B517" s="149">
        <v>25</v>
      </c>
      <c r="C517" s="136">
        <v>40562</v>
      </c>
      <c r="D517" s="141">
        <f t="shared" si="69"/>
        <v>40562</v>
      </c>
      <c r="E517" s="103" t="s">
        <v>100</v>
      </c>
      <c r="H517" s="103" t="s">
        <v>57</v>
      </c>
      <c r="I517" s="111" t="s">
        <v>9</v>
      </c>
      <c r="J517" s="112" t="str">
        <f t="shared" si="70"/>
        <v>L</v>
      </c>
      <c r="K517" s="103">
        <v>0</v>
      </c>
      <c r="L517" s="103">
        <v>2</v>
      </c>
      <c r="M517" s="103" t="s">
        <v>25</v>
      </c>
      <c r="N517" s="103">
        <v>65</v>
      </c>
      <c r="O517" s="103" t="s">
        <v>293</v>
      </c>
      <c r="P517" s="103"/>
      <c r="T517" s="112"/>
    </row>
    <row r="518" spans="1:20">
      <c r="A518" s="103" t="s">
        <v>283</v>
      </c>
      <c r="B518" s="149">
        <v>24</v>
      </c>
      <c r="C518" s="136">
        <v>40558</v>
      </c>
      <c r="D518" s="141">
        <f t="shared" ref="D518:D581" si="71">C518</f>
        <v>40558</v>
      </c>
      <c r="E518" s="103" t="s">
        <v>100</v>
      </c>
      <c r="H518" s="103" t="s">
        <v>32</v>
      </c>
      <c r="I518" s="111" t="s">
        <v>9</v>
      </c>
      <c r="J518" s="112" t="str">
        <f t="shared" si="70"/>
        <v>L</v>
      </c>
      <c r="K518" s="103">
        <v>1</v>
      </c>
      <c r="L518" s="103">
        <v>2</v>
      </c>
      <c r="M518" s="103" t="s">
        <v>294</v>
      </c>
      <c r="N518" s="103">
        <v>68</v>
      </c>
      <c r="O518" s="103" t="s">
        <v>293</v>
      </c>
      <c r="P518" s="103"/>
      <c r="T518" s="112"/>
    </row>
    <row r="519" spans="1:20">
      <c r="A519" s="103" t="s">
        <v>283</v>
      </c>
      <c r="B519" s="149">
        <v>23</v>
      </c>
      <c r="C519" s="136">
        <v>40554</v>
      </c>
      <c r="D519" s="141">
        <f t="shared" si="71"/>
        <v>40554</v>
      </c>
      <c r="E519" s="103" t="s">
        <v>100</v>
      </c>
      <c r="H519" s="103" t="s">
        <v>35</v>
      </c>
      <c r="I519" s="111" t="s">
        <v>21</v>
      </c>
      <c r="J519" s="112" t="str">
        <f t="shared" si="70"/>
        <v>L</v>
      </c>
      <c r="K519" s="103">
        <v>0</v>
      </c>
      <c r="L519" s="103">
        <v>1</v>
      </c>
      <c r="M519" s="103" t="s">
        <v>25</v>
      </c>
      <c r="N519" s="103">
        <v>71</v>
      </c>
      <c r="O519" s="103" t="s">
        <v>293</v>
      </c>
      <c r="P519" s="103"/>
      <c r="T519" s="112"/>
    </row>
    <row r="520" spans="1:20">
      <c r="A520" s="103" t="s">
        <v>283</v>
      </c>
      <c r="B520" s="149">
        <v>22</v>
      </c>
      <c r="C520" s="136">
        <v>40546</v>
      </c>
      <c r="D520" s="141">
        <f t="shared" si="71"/>
        <v>40546</v>
      </c>
      <c r="E520" s="103" t="s">
        <v>100</v>
      </c>
      <c r="H520" s="103" t="s">
        <v>133</v>
      </c>
      <c r="I520" s="111" t="s">
        <v>21</v>
      </c>
      <c r="J520" s="112" t="str">
        <f t="shared" si="70"/>
        <v>D</v>
      </c>
      <c r="K520" s="103">
        <v>3</v>
      </c>
      <c r="L520" s="103">
        <v>3</v>
      </c>
      <c r="M520" s="103" t="s">
        <v>295</v>
      </c>
      <c r="N520" s="103">
        <v>104</v>
      </c>
      <c r="O520" s="103" t="s">
        <v>293</v>
      </c>
      <c r="P520" s="103"/>
      <c r="T520" s="112"/>
    </row>
    <row r="521" spans="1:20">
      <c r="A521" s="103" t="s">
        <v>283</v>
      </c>
      <c r="B521" s="149">
        <v>21</v>
      </c>
      <c r="C521" s="136">
        <v>40523</v>
      </c>
      <c r="D521" s="141">
        <f t="shared" si="71"/>
        <v>40523</v>
      </c>
      <c r="E521" s="103" t="s">
        <v>100</v>
      </c>
      <c r="H521" s="103" t="s">
        <v>108</v>
      </c>
      <c r="I521" s="111" t="s">
        <v>21</v>
      </c>
      <c r="J521" s="112" t="str">
        <f t="shared" si="70"/>
        <v>D</v>
      </c>
      <c r="K521" s="103">
        <v>3</v>
      </c>
      <c r="L521" s="103">
        <v>3</v>
      </c>
      <c r="M521" s="103" t="s">
        <v>1794</v>
      </c>
      <c r="N521" s="103">
        <v>55</v>
      </c>
      <c r="O521" s="103" t="s">
        <v>293</v>
      </c>
      <c r="P521" s="103"/>
      <c r="T521" s="112"/>
    </row>
    <row r="522" spans="1:20">
      <c r="A522" s="103" t="s">
        <v>283</v>
      </c>
      <c r="B522" s="149">
        <v>20</v>
      </c>
      <c r="C522" s="136">
        <v>40505</v>
      </c>
      <c r="D522" s="141">
        <f t="shared" si="71"/>
        <v>40505</v>
      </c>
      <c r="E522" s="103" t="s">
        <v>100</v>
      </c>
      <c r="H522" s="103" t="s">
        <v>114</v>
      </c>
      <c r="I522" s="111" t="s">
        <v>21</v>
      </c>
      <c r="J522" s="112" t="str">
        <f t="shared" si="70"/>
        <v>L</v>
      </c>
      <c r="K522" s="103">
        <v>1</v>
      </c>
      <c r="L522" s="103">
        <v>3</v>
      </c>
      <c r="M522" s="103" t="s">
        <v>297</v>
      </c>
      <c r="N522" s="103">
        <v>52</v>
      </c>
      <c r="O522" s="103" t="s">
        <v>293</v>
      </c>
      <c r="P522" s="103"/>
      <c r="T522" s="112"/>
    </row>
    <row r="523" spans="1:20">
      <c r="A523" s="103" t="s">
        <v>283</v>
      </c>
      <c r="B523" s="149">
        <v>19</v>
      </c>
      <c r="C523" s="136">
        <v>40502</v>
      </c>
      <c r="D523" s="141">
        <f t="shared" si="71"/>
        <v>40502</v>
      </c>
      <c r="E523" s="103" t="s">
        <v>100</v>
      </c>
      <c r="H523" s="103" t="s">
        <v>286</v>
      </c>
      <c r="I523" s="111" t="s">
        <v>9</v>
      </c>
      <c r="J523" s="112" t="str">
        <f t="shared" si="70"/>
        <v>L</v>
      </c>
      <c r="K523" s="103">
        <v>1</v>
      </c>
      <c r="L523" s="103">
        <v>3</v>
      </c>
      <c r="M523" s="103" t="s">
        <v>298</v>
      </c>
      <c r="N523" s="103">
        <v>62</v>
      </c>
      <c r="O523" s="103" t="s">
        <v>293</v>
      </c>
      <c r="P523" s="103"/>
      <c r="R523" s="108" t="s">
        <v>1468</v>
      </c>
      <c r="T523" s="112"/>
    </row>
    <row r="524" spans="1:20">
      <c r="A524" s="103" t="s">
        <v>283</v>
      </c>
      <c r="B524" s="149">
        <v>18</v>
      </c>
      <c r="C524" s="136">
        <v>40498</v>
      </c>
      <c r="D524" s="141">
        <f t="shared" si="71"/>
        <v>40498</v>
      </c>
      <c r="E524" s="103" t="s">
        <v>100</v>
      </c>
      <c r="H524" s="103" t="s">
        <v>87</v>
      </c>
      <c r="I524" s="111" t="s">
        <v>21</v>
      </c>
      <c r="J524" s="112" t="str">
        <f t="shared" si="70"/>
        <v>L</v>
      </c>
      <c r="K524" s="103">
        <v>2</v>
      </c>
      <c r="L524" s="103">
        <v>5</v>
      </c>
      <c r="M524" s="103" t="s">
        <v>1704</v>
      </c>
      <c r="N524" s="103">
        <v>66</v>
      </c>
      <c r="O524" s="103" t="s">
        <v>293</v>
      </c>
      <c r="P524" s="103"/>
      <c r="T524" s="112"/>
    </row>
    <row r="525" spans="1:20">
      <c r="A525" s="103" t="s">
        <v>283</v>
      </c>
      <c r="B525" s="149">
        <v>17</v>
      </c>
      <c r="C525" s="136">
        <v>40495</v>
      </c>
      <c r="D525" s="141">
        <f t="shared" si="71"/>
        <v>40495</v>
      </c>
      <c r="E525" s="103" t="s">
        <v>100</v>
      </c>
      <c r="H525" s="103" t="s">
        <v>101</v>
      </c>
      <c r="I525" s="111" t="s">
        <v>21</v>
      </c>
      <c r="J525" s="112" t="str">
        <f t="shared" si="70"/>
        <v>W</v>
      </c>
      <c r="K525" s="103">
        <v>3</v>
      </c>
      <c r="L525" s="103">
        <v>0</v>
      </c>
      <c r="M525" s="103" t="s">
        <v>300</v>
      </c>
      <c r="N525" s="103">
        <v>53</v>
      </c>
      <c r="O525" s="103" t="s">
        <v>293</v>
      </c>
      <c r="P525" s="103"/>
      <c r="T525" s="112"/>
    </row>
    <row r="526" spans="1:20">
      <c r="A526" s="103" t="s">
        <v>283</v>
      </c>
      <c r="B526" s="149">
        <v>16</v>
      </c>
      <c r="C526" s="136">
        <v>40488</v>
      </c>
      <c r="D526" s="141">
        <f t="shared" si="71"/>
        <v>40488</v>
      </c>
      <c r="E526" s="103" t="s">
        <v>100</v>
      </c>
      <c r="H526" s="103" t="s">
        <v>112</v>
      </c>
      <c r="I526" s="111" t="s">
        <v>9</v>
      </c>
      <c r="J526" s="112" t="str">
        <f t="shared" si="70"/>
        <v>L</v>
      </c>
      <c r="K526" s="103">
        <v>0</v>
      </c>
      <c r="L526" s="103">
        <v>1</v>
      </c>
      <c r="M526" s="103" t="s">
        <v>25</v>
      </c>
      <c r="N526" s="103">
        <v>36</v>
      </c>
      <c r="O526" s="103" t="s">
        <v>293</v>
      </c>
      <c r="P526" s="103"/>
      <c r="T526" s="112"/>
    </row>
    <row r="527" spans="1:20">
      <c r="A527" s="103" t="s">
        <v>283</v>
      </c>
      <c r="B527" s="149">
        <v>15</v>
      </c>
      <c r="C527" s="136">
        <v>40481</v>
      </c>
      <c r="D527" s="141">
        <f t="shared" si="71"/>
        <v>40481</v>
      </c>
      <c r="E527" s="103" t="s">
        <v>100</v>
      </c>
      <c r="H527" s="103" t="s">
        <v>288</v>
      </c>
      <c r="I527" s="111" t="s">
        <v>9</v>
      </c>
      <c r="J527" s="112" t="str">
        <f t="shared" si="70"/>
        <v>L</v>
      </c>
      <c r="K527" s="103">
        <v>3</v>
      </c>
      <c r="L527" s="103">
        <v>4</v>
      </c>
      <c r="M527" s="103" t="s">
        <v>301</v>
      </c>
      <c r="N527" s="103">
        <v>51</v>
      </c>
      <c r="O527" s="103" t="s">
        <v>293</v>
      </c>
      <c r="P527" s="103"/>
      <c r="T527" s="112"/>
    </row>
    <row r="528" spans="1:20">
      <c r="A528" s="103" t="s">
        <v>283</v>
      </c>
      <c r="B528" s="149">
        <v>14</v>
      </c>
      <c r="C528" s="136">
        <v>40477</v>
      </c>
      <c r="D528" s="141">
        <f t="shared" si="71"/>
        <v>40477</v>
      </c>
      <c r="E528" s="103" t="s">
        <v>100</v>
      </c>
      <c r="H528" s="103" t="s">
        <v>56</v>
      </c>
      <c r="I528" s="111" t="s">
        <v>21</v>
      </c>
      <c r="J528" s="112" t="str">
        <f t="shared" si="70"/>
        <v>L</v>
      </c>
      <c r="K528" s="103">
        <v>1</v>
      </c>
      <c r="L528" s="103">
        <v>4</v>
      </c>
      <c r="M528" s="103" t="s">
        <v>302</v>
      </c>
      <c r="N528" s="103">
        <v>72</v>
      </c>
      <c r="O528" s="103" t="s">
        <v>293</v>
      </c>
      <c r="P528" s="103"/>
      <c r="T528" s="112"/>
    </row>
    <row r="529" spans="1:20">
      <c r="A529" s="103" t="s">
        <v>283</v>
      </c>
      <c r="B529" s="149">
        <v>13</v>
      </c>
      <c r="C529" s="136">
        <v>40474</v>
      </c>
      <c r="D529" s="141">
        <f t="shared" si="71"/>
        <v>40474</v>
      </c>
      <c r="E529" s="103" t="s">
        <v>15</v>
      </c>
      <c r="F529" s="111" t="s">
        <v>256</v>
      </c>
      <c r="G529" s="111"/>
      <c r="H529" s="103" t="s">
        <v>128</v>
      </c>
      <c r="I529" s="111" t="s">
        <v>9</v>
      </c>
      <c r="J529" s="112" t="str">
        <f t="shared" si="70"/>
        <v>L</v>
      </c>
      <c r="K529" s="103">
        <v>4</v>
      </c>
      <c r="L529" s="103">
        <v>5</v>
      </c>
      <c r="M529" s="103" t="s">
        <v>303</v>
      </c>
      <c r="N529" s="103">
        <v>147</v>
      </c>
      <c r="O529" s="103" t="s">
        <v>293</v>
      </c>
      <c r="P529" s="103"/>
      <c r="T529" s="112"/>
    </row>
    <row r="530" spans="1:20">
      <c r="A530" s="103" t="s">
        <v>283</v>
      </c>
      <c r="B530" s="149">
        <v>12</v>
      </c>
      <c r="C530" s="136">
        <v>40467</v>
      </c>
      <c r="D530" s="141">
        <f t="shared" si="71"/>
        <v>40467</v>
      </c>
      <c r="E530" s="103" t="s">
        <v>100</v>
      </c>
      <c r="H530" s="103" t="s">
        <v>107</v>
      </c>
      <c r="I530" s="111" t="s">
        <v>21</v>
      </c>
      <c r="J530" s="112" t="str">
        <f t="shared" si="70"/>
        <v>L</v>
      </c>
      <c r="K530" s="103">
        <v>0</v>
      </c>
      <c r="L530" s="103">
        <v>3</v>
      </c>
      <c r="M530" s="103" t="s">
        <v>25</v>
      </c>
      <c r="N530" s="103">
        <v>97</v>
      </c>
      <c r="O530" s="103" t="s">
        <v>293</v>
      </c>
      <c r="P530" s="103"/>
      <c r="T530" s="112"/>
    </row>
    <row r="531" spans="1:20">
      <c r="A531" s="103" t="s">
        <v>283</v>
      </c>
      <c r="B531" s="149">
        <v>11</v>
      </c>
      <c r="C531" s="136">
        <v>40460</v>
      </c>
      <c r="D531" s="141">
        <f t="shared" si="71"/>
        <v>40460</v>
      </c>
      <c r="E531" s="103" t="s">
        <v>100</v>
      </c>
      <c r="H531" s="103" t="s">
        <v>101</v>
      </c>
      <c r="I531" s="111" t="s">
        <v>9</v>
      </c>
      <c r="J531" s="112" t="str">
        <f t="shared" si="70"/>
        <v>D</v>
      </c>
      <c r="K531" s="103">
        <v>1</v>
      </c>
      <c r="L531" s="103">
        <v>1</v>
      </c>
      <c r="M531" s="103" t="s">
        <v>287</v>
      </c>
      <c r="N531" s="103">
        <v>33</v>
      </c>
      <c r="O531" s="103" t="s">
        <v>293</v>
      </c>
      <c r="P531" s="103"/>
      <c r="T531" s="112"/>
    </row>
    <row r="532" spans="1:20">
      <c r="A532" s="103" t="s">
        <v>283</v>
      </c>
      <c r="B532" s="149">
        <v>10</v>
      </c>
      <c r="C532" s="136">
        <v>40457</v>
      </c>
      <c r="D532" s="141">
        <f t="shared" si="71"/>
        <v>40457</v>
      </c>
      <c r="E532" s="103" t="s">
        <v>16</v>
      </c>
      <c r="F532" s="111">
        <v>1</v>
      </c>
      <c r="G532" s="111"/>
      <c r="H532" s="103" t="s">
        <v>35</v>
      </c>
      <c r="I532" s="111" t="s">
        <v>9</v>
      </c>
      <c r="J532" s="112" t="str">
        <f t="shared" si="70"/>
        <v>L</v>
      </c>
      <c r="K532" s="103">
        <v>0</v>
      </c>
      <c r="L532" s="103">
        <v>4</v>
      </c>
      <c r="M532" s="103" t="s">
        <v>25</v>
      </c>
      <c r="N532" s="103">
        <v>57</v>
      </c>
      <c r="O532" s="103" t="s">
        <v>293</v>
      </c>
      <c r="P532" s="103"/>
      <c r="T532" s="112"/>
    </row>
    <row r="533" spans="1:20">
      <c r="A533" s="103" t="s">
        <v>283</v>
      </c>
      <c r="B533" s="149">
        <v>9</v>
      </c>
      <c r="C533" s="136">
        <v>40453</v>
      </c>
      <c r="D533" s="141">
        <f t="shared" si="71"/>
        <v>40453</v>
      </c>
      <c r="E533" s="103" t="s">
        <v>100</v>
      </c>
      <c r="H533" s="103" t="s">
        <v>124</v>
      </c>
      <c r="I533" s="111" t="s">
        <v>21</v>
      </c>
      <c r="J533" s="112" t="str">
        <f t="shared" si="70"/>
        <v>L</v>
      </c>
      <c r="K533" s="103">
        <v>0</v>
      </c>
      <c r="L533" s="103">
        <v>3</v>
      </c>
      <c r="M533" s="103" t="s">
        <v>25</v>
      </c>
      <c r="N533" s="103">
        <v>60</v>
      </c>
      <c r="O533" s="103" t="s">
        <v>293</v>
      </c>
      <c r="P533" s="103"/>
      <c r="T533" s="112"/>
    </row>
    <row r="534" spans="1:20">
      <c r="A534" s="103" t="s">
        <v>283</v>
      </c>
      <c r="B534" s="149">
        <v>8</v>
      </c>
      <c r="C534" s="136">
        <v>40446</v>
      </c>
      <c r="D534" s="141">
        <f t="shared" si="71"/>
        <v>40446</v>
      </c>
      <c r="E534" s="103" t="s">
        <v>100</v>
      </c>
      <c r="H534" s="103" t="s">
        <v>62</v>
      </c>
      <c r="I534" s="111" t="s">
        <v>21</v>
      </c>
      <c r="J534" s="112" t="str">
        <f t="shared" si="70"/>
        <v>L</v>
      </c>
      <c r="K534" s="103">
        <v>0</v>
      </c>
      <c r="L534" s="103">
        <v>5</v>
      </c>
      <c r="M534" s="103" t="s">
        <v>25</v>
      </c>
      <c r="N534" s="103">
        <v>59</v>
      </c>
      <c r="O534" s="103" t="s">
        <v>293</v>
      </c>
      <c r="P534" s="103"/>
      <c r="T534" s="112"/>
    </row>
    <row r="535" spans="1:20">
      <c r="A535" s="103" t="s">
        <v>283</v>
      </c>
      <c r="B535" s="149">
        <v>7</v>
      </c>
      <c r="C535" s="136">
        <v>40443</v>
      </c>
      <c r="D535" s="141">
        <f t="shared" si="71"/>
        <v>40443</v>
      </c>
      <c r="E535" s="103" t="s">
        <v>100</v>
      </c>
      <c r="H535" s="103" t="s">
        <v>87</v>
      </c>
      <c r="I535" s="111" t="s">
        <v>9</v>
      </c>
      <c r="J535" s="112" t="str">
        <f t="shared" si="70"/>
        <v>D</v>
      </c>
      <c r="K535" s="103">
        <v>2</v>
      </c>
      <c r="L535" s="103">
        <v>2</v>
      </c>
      <c r="M535" s="103" t="s">
        <v>304</v>
      </c>
      <c r="N535" s="103">
        <v>65</v>
      </c>
      <c r="O535" s="103" t="s">
        <v>293</v>
      </c>
      <c r="P535" s="103"/>
      <c r="T535" s="112"/>
    </row>
    <row r="536" spans="1:20">
      <c r="A536" s="103" t="s">
        <v>283</v>
      </c>
      <c r="B536" s="149">
        <v>6</v>
      </c>
      <c r="C536" s="136">
        <v>40439</v>
      </c>
      <c r="D536" s="141">
        <f t="shared" si="71"/>
        <v>40439</v>
      </c>
      <c r="E536" s="103" t="s">
        <v>100</v>
      </c>
      <c r="H536" s="103" t="s">
        <v>114</v>
      </c>
      <c r="I536" s="111" t="s">
        <v>9</v>
      </c>
      <c r="J536" s="112" t="str">
        <f t="shared" si="70"/>
        <v>D</v>
      </c>
      <c r="K536" s="103">
        <v>1</v>
      </c>
      <c r="L536" s="103">
        <v>1</v>
      </c>
      <c r="M536" s="103" t="s">
        <v>120</v>
      </c>
      <c r="N536" s="103" t="s">
        <v>195</v>
      </c>
      <c r="O536" s="103" t="s">
        <v>293</v>
      </c>
      <c r="P536" s="103"/>
      <c r="T536" s="112"/>
    </row>
    <row r="537" spans="1:20">
      <c r="A537" s="103" t="s">
        <v>283</v>
      </c>
      <c r="B537" s="149">
        <v>5</v>
      </c>
      <c r="C537" s="136">
        <v>40432</v>
      </c>
      <c r="D537" s="141">
        <f t="shared" si="71"/>
        <v>40432</v>
      </c>
      <c r="E537" s="103" t="s">
        <v>100</v>
      </c>
      <c r="H537" s="103" t="s">
        <v>118</v>
      </c>
      <c r="I537" s="111" t="s">
        <v>9</v>
      </c>
      <c r="J537" s="112" t="str">
        <f t="shared" si="70"/>
        <v>L</v>
      </c>
      <c r="K537" s="103">
        <v>0</v>
      </c>
      <c r="L537" s="103">
        <v>2</v>
      </c>
      <c r="M537" s="103" t="s">
        <v>25</v>
      </c>
      <c r="N537" s="103">
        <v>91</v>
      </c>
      <c r="O537" s="103" t="s">
        <v>293</v>
      </c>
      <c r="P537" s="103"/>
      <c r="T537" s="112"/>
    </row>
    <row r="538" spans="1:20">
      <c r="A538" s="103" t="s">
        <v>283</v>
      </c>
      <c r="B538" s="149">
        <v>4</v>
      </c>
      <c r="C538" s="136">
        <v>40425</v>
      </c>
      <c r="D538" s="141">
        <f t="shared" si="71"/>
        <v>40425</v>
      </c>
      <c r="E538" s="103" t="s">
        <v>13</v>
      </c>
      <c r="F538" s="111" t="s">
        <v>61</v>
      </c>
      <c r="G538" s="111"/>
      <c r="H538" s="103" t="s">
        <v>305</v>
      </c>
      <c r="I538" s="111" t="s">
        <v>21</v>
      </c>
      <c r="J538" s="112" t="str">
        <f t="shared" si="70"/>
        <v>L</v>
      </c>
      <c r="K538" s="103">
        <v>0</v>
      </c>
      <c r="L538" s="103">
        <v>3</v>
      </c>
      <c r="M538" s="103" t="s">
        <v>25</v>
      </c>
      <c r="N538" s="103">
        <v>66</v>
      </c>
      <c r="O538" s="103" t="s">
        <v>293</v>
      </c>
      <c r="P538" s="103"/>
      <c r="T538" s="112"/>
    </row>
    <row r="539" spans="1:20">
      <c r="A539" s="103" t="s">
        <v>283</v>
      </c>
      <c r="B539" s="149">
        <v>3</v>
      </c>
      <c r="C539" s="136">
        <v>40411</v>
      </c>
      <c r="D539" s="141">
        <f t="shared" si="71"/>
        <v>40411</v>
      </c>
      <c r="E539" s="103" t="s">
        <v>100</v>
      </c>
      <c r="H539" s="103" t="s">
        <v>57</v>
      </c>
      <c r="I539" s="111" t="s">
        <v>21</v>
      </c>
      <c r="J539" s="112" t="str">
        <f t="shared" si="70"/>
        <v>W</v>
      </c>
      <c r="K539" s="103">
        <v>2</v>
      </c>
      <c r="L539" s="103">
        <v>1</v>
      </c>
      <c r="M539" s="103" t="s">
        <v>306</v>
      </c>
      <c r="N539" s="103">
        <v>57</v>
      </c>
      <c r="O539" s="103" t="s">
        <v>293</v>
      </c>
      <c r="P539" s="103"/>
      <c r="T539" s="112"/>
    </row>
    <row r="540" spans="1:20">
      <c r="A540" s="103" t="s">
        <v>283</v>
      </c>
      <c r="B540" s="149">
        <v>2</v>
      </c>
      <c r="C540" s="136">
        <v>40404</v>
      </c>
      <c r="D540" s="141">
        <f t="shared" si="71"/>
        <v>40404</v>
      </c>
      <c r="E540" s="103" t="s">
        <v>12</v>
      </c>
      <c r="F540" s="111" t="s">
        <v>98</v>
      </c>
      <c r="G540" s="111"/>
      <c r="H540" s="103" t="s">
        <v>125</v>
      </c>
      <c r="I540" s="111" t="s">
        <v>9</v>
      </c>
      <c r="J540" s="112" t="str">
        <f t="shared" si="70"/>
        <v>L</v>
      </c>
      <c r="K540" s="103">
        <v>0</v>
      </c>
      <c r="L540" s="103">
        <v>3</v>
      </c>
      <c r="M540" s="103" t="s">
        <v>25</v>
      </c>
      <c r="N540" s="103">
        <v>128</v>
      </c>
      <c r="O540" s="103" t="s">
        <v>293</v>
      </c>
      <c r="P540" s="103"/>
      <c r="T540" s="112"/>
    </row>
    <row r="541" spans="1:20">
      <c r="A541" s="103" t="s">
        <v>283</v>
      </c>
      <c r="B541" s="149">
        <v>1</v>
      </c>
      <c r="C541" s="136">
        <v>40397</v>
      </c>
      <c r="D541" s="141">
        <f t="shared" si="71"/>
        <v>40397</v>
      </c>
      <c r="E541" s="103" t="s">
        <v>100</v>
      </c>
      <c r="H541" s="103" t="s">
        <v>43</v>
      </c>
      <c r="I541" s="111" t="s">
        <v>9</v>
      </c>
      <c r="J541" s="112" t="str">
        <f t="shared" si="70"/>
        <v>L</v>
      </c>
      <c r="K541" s="103">
        <v>0</v>
      </c>
      <c r="L541" s="103">
        <v>2</v>
      </c>
      <c r="M541" s="103" t="s">
        <v>25</v>
      </c>
      <c r="N541" s="103">
        <v>181</v>
      </c>
      <c r="O541" s="103" t="s">
        <v>293</v>
      </c>
      <c r="P541" s="103"/>
      <c r="T541" s="112"/>
    </row>
    <row r="542" spans="1:20">
      <c r="A542" s="103" t="s">
        <v>307</v>
      </c>
      <c r="B542" s="149">
        <v>52</v>
      </c>
      <c r="C542" s="136">
        <v>40302</v>
      </c>
      <c r="D542" s="141">
        <f t="shared" si="71"/>
        <v>40302</v>
      </c>
      <c r="E542" s="103" t="s">
        <v>16</v>
      </c>
      <c r="F542" s="111" t="s">
        <v>8</v>
      </c>
      <c r="G542" s="111"/>
      <c r="H542" s="103" t="s">
        <v>94</v>
      </c>
      <c r="I542" s="111" t="s">
        <v>308</v>
      </c>
      <c r="J542" s="112" t="str">
        <f t="shared" ref="J542:J605" si="72">IF(K542&gt;L542,"W",IF(K542&lt;L542,"L","D"))</f>
        <v>D</v>
      </c>
      <c r="K542" s="103">
        <v>0</v>
      </c>
      <c r="L542" s="103">
        <v>0</v>
      </c>
      <c r="M542" s="103" t="s">
        <v>25</v>
      </c>
      <c r="N542" s="103">
        <v>407</v>
      </c>
      <c r="O542" s="103" t="s">
        <v>309</v>
      </c>
      <c r="P542" s="103"/>
      <c r="T542" s="103" t="s">
        <v>1067</v>
      </c>
    </row>
    <row r="543" spans="1:20">
      <c r="A543" s="103" t="s">
        <v>307</v>
      </c>
      <c r="B543" s="149">
        <v>51</v>
      </c>
      <c r="C543" s="136">
        <v>40295</v>
      </c>
      <c r="D543" s="141">
        <f t="shared" si="71"/>
        <v>40295</v>
      </c>
      <c r="E543" s="103" t="s">
        <v>16</v>
      </c>
      <c r="F543" s="111" t="s">
        <v>161</v>
      </c>
      <c r="G543" s="111"/>
      <c r="H543" s="103" t="s">
        <v>310</v>
      </c>
      <c r="I543" s="111" t="s">
        <v>21</v>
      </c>
      <c r="J543" s="112" t="str">
        <f t="shared" si="72"/>
        <v>W</v>
      </c>
      <c r="K543" s="103">
        <v>2</v>
      </c>
      <c r="L543" s="103">
        <v>0</v>
      </c>
      <c r="M543" s="103" t="s">
        <v>306</v>
      </c>
      <c r="N543" s="103">
        <v>207</v>
      </c>
      <c r="O543" s="103" t="s">
        <v>309</v>
      </c>
      <c r="P543" s="103"/>
      <c r="T543" s="112"/>
    </row>
    <row r="544" spans="1:20">
      <c r="A544" s="103" t="s">
        <v>307</v>
      </c>
      <c r="B544" s="149">
        <v>50</v>
      </c>
      <c r="C544" s="136">
        <v>40292</v>
      </c>
      <c r="D544" s="141">
        <f t="shared" si="71"/>
        <v>40292</v>
      </c>
      <c r="E544" s="103" t="s">
        <v>100</v>
      </c>
      <c r="H544" s="103" t="s">
        <v>24</v>
      </c>
      <c r="I544" s="111" t="s">
        <v>9</v>
      </c>
      <c r="J544" s="112" t="str">
        <f t="shared" si="72"/>
        <v>D</v>
      </c>
      <c r="K544" s="103">
        <v>0</v>
      </c>
      <c r="L544" s="103">
        <v>0</v>
      </c>
      <c r="M544" s="103" t="s">
        <v>25</v>
      </c>
      <c r="N544" s="103">
        <v>66</v>
      </c>
      <c r="O544" s="103" t="s">
        <v>309</v>
      </c>
      <c r="P544" s="103"/>
      <c r="T544" s="112"/>
    </row>
    <row r="545" spans="1:20">
      <c r="A545" s="103" t="s">
        <v>307</v>
      </c>
      <c r="B545" s="149">
        <v>49</v>
      </c>
      <c r="C545" s="136">
        <v>40288</v>
      </c>
      <c r="D545" s="141">
        <f t="shared" si="71"/>
        <v>40288</v>
      </c>
      <c r="E545" s="103" t="s">
        <v>100</v>
      </c>
      <c r="H545" s="103" t="s">
        <v>57</v>
      </c>
      <c r="I545" s="111" t="s">
        <v>21</v>
      </c>
      <c r="J545" s="112" t="str">
        <f t="shared" si="72"/>
        <v>W</v>
      </c>
      <c r="K545" s="103">
        <v>2</v>
      </c>
      <c r="L545" s="103">
        <v>1</v>
      </c>
      <c r="M545" s="103" t="s">
        <v>306</v>
      </c>
      <c r="N545" s="103">
        <v>57</v>
      </c>
      <c r="O545" s="103" t="s">
        <v>309</v>
      </c>
      <c r="P545" s="103"/>
      <c r="T545" s="112"/>
    </row>
    <row r="546" spans="1:20">
      <c r="A546" s="103" t="s">
        <v>307</v>
      </c>
      <c r="B546" s="149">
        <v>48</v>
      </c>
      <c r="C546" s="136">
        <v>40285</v>
      </c>
      <c r="D546" s="141">
        <f t="shared" si="71"/>
        <v>40285</v>
      </c>
      <c r="E546" s="103" t="s">
        <v>15</v>
      </c>
      <c r="F546" s="111" t="s">
        <v>161</v>
      </c>
      <c r="G546" s="111"/>
      <c r="H546" s="103" t="s">
        <v>101</v>
      </c>
      <c r="I546" s="111" t="s">
        <v>21</v>
      </c>
      <c r="J546" s="112" t="str">
        <f t="shared" si="72"/>
        <v>L</v>
      </c>
      <c r="K546" s="103">
        <v>0</v>
      </c>
      <c r="L546" s="103">
        <v>1</v>
      </c>
      <c r="M546" s="103" t="s">
        <v>25</v>
      </c>
      <c r="O546" s="103" t="s">
        <v>309</v>
      </c>
      <c r="P546" s="103"/>
      <c r="T546" s="112"/>
    </row>
    <row r="547" spans="1:20">
      <c r="A547" s="103" t="s">
        <v>307</v>
      </c>
      <c r="B547" s="149">
        <v>47</v>
      </c>
      <c r="C547" s="136">
        <v>40281</v>
      </c>
      <c r="D547" s="141">
        <f t="shared" si="71"/>
        <v>40281</v>
      </c>
      <c r="E547" s="103" t="s">
        <v>100</v>
      </c>
      <c r="H547" s="103" t="s">
        <v>43</v>
      </c>
      <c r="I547" s="111" t="s">
        <v>21</v>
      </c>
      <c r="J547" s="112" t="str">
        <f t="shared" si="72"/>
        <v>W</v>
      </c>
      <c r="K547" s="103">
        <v>1</v>
      </c>
      <c r="L547" s="103">
        <v>0</v>
      </c>
      <c r="M547" s="103" t="s">
        <v>264</v>
      </c>
      <c r="N547" s="103">
        <v>74</v>
      </c>
      <c r="O547" s="103" t="s">
        <v>309</v>
      </c>
      <c r="P547" s="103"/>
      <c r="T547" s="112"/>
    </row>
    <row r="548" spans="1:20">
      <c r="A548" s="103" t="s">
        <v>307</v>
      </c>
      <c r="B548" s="149">
        <v>46</v>
      </c>
      <c r="C548" s="136">
        <v>40278</v>
      </c>
      <c r="D548" s="141">
        <f t="shared" si="71"/>
        <v>40278</v>
      </c>
      <c r="E548" s="103" t="s">
        <v>100</v>
      </c>
      <c r="H548" s="103" t="s">
        <v>124</v>
      </c>
      <c r="I548" s="111" t="s">
        <v>9</v>
      </c>
      <c r="J548" s="112" t="str">
        <f t="shared" si="72"/>
        <v>L</v>
      </c>
      <c r="K548" s="103">
        <v>0</v>
      </c>
      <c r="L548" s="103">
        <v>2</v>
      </c>
      <c r="M548" s="103" t="s">
        <v>25</v>
      </c>
      <c r="N548" s="103">
        <v>77</v>
      </c>
      <c r="O548" s="103" t="s">
        <v>309</v>
      </c>
      <c r="P548" s="103"/>
      <c r="T548" s="112"/>
    </row>
    <row r="549" spans="1:20">
      <c r="A549" s="103" t="s">
        <v>307</v>
      </c>
      <c r="B549" s="149">
        <v>45</v>
      </c>
      <c r="C549" s="136">
        <v>40275</v>
      </c>
      <c r="D549" s="141">
        <f t="shared" si="71"/>
        <v>40275</v>
      </c>
      <c r="E549" s="103" t="s">
        <v>100</v>
      </c>
      <c r="H549" s="103" t="s">
        <v>288</v>
      </c>
      <c r="I549" s="111" t="s">
        <v>9</v>
      </c>
      <c r="J549" s="112" t="str">
        <f t="shared" si="72"/>
        <v>D</v>
      </c>
      <c r="K549" s="103">
        <v>2</v>
      </c>
      <c r="L549" s="103">
        <v>2</v>
      </c>
      <c r="M549" s="103" t="s">
        <v>311</v>
      </c>
      <c r="N549" s="103">
        <v>47</v>
      </c>
      <c r="O549" s="103" t="s">
        <v>309</v>
      </c>
      <c r="P549" s="103"/>
      <c r="T549" s="112"/>
    </row>
    <row r="550" spans="1:20">
      <c r="A550" s="103" t="s">
        <v>307</v>
      </c>
      <c r="B550" s="149">
        <v>44</v>
      </c>
      <c r="C550" s="136">
        <v>40273</v>
      </c>
      <c r="D550" s="141">
        <f t="shared" si="71"/>
        <v>40273</v>
      </c>
      <c r="E550" s="103" t="s">
        <v>100</v>
      </c>
      <c r="H550" s="103" t="s">
        <v>62</v>
      </c>
      <c r="I550" s="111" t="s">
        <v>21</v>
      </c>
      <c r="J550" s="112" t="str">
        <f t="shared" si="72"/>
        <v>D</v>
      </c>
      <c r="K550" s="103">
        <v>1</v>
      </c>
      <c r="L550" s="103">
        <v>1</v>
      </c>
      <c r="M550" s="103" t="s">
        <v>209</v>
      </c>
      <c r="N550" s="103">
        <v>93</v>
      </c>
      <c r="O550" s="103" t="s">
        <v>309</v>
      </c>
      <c r="P550" s="103"/>
      <c r="T550" s="112"/>
    </row>
    <row r="551" spans="1:20">
      <c r="A551" s="103" t="s">
        <v>307</v>
      </c>
      <c r="B551" s="149">
        <v>43</v>
      </c>
      <c r="C551" s="136">
        <v>40264</v>
      </c>
      <c r="D551" s="141">
        <f t="shared" si="71"/>
        <v>40264</v>
      </c>
      <c r="E551" s="103" t="s">
        <v>100</v>
      </c>
      <c r="H551" s="103" t="s">
        <v>56</v>
      </c>
      <c r="I551" s="111" t="s">
        <v>9</v>
      </c>
      <c r="J551" s="112" t="str">
        <f t="shared" si="72"/>
        <v>L</v>
      </c>
      <c r="K551" s="103">
        <v>0</v>
      </c>
      <c r="L551" s="103">
        <v>1</v>
      </c>
      <c r="M551" s="103" t="s">
        <v>25</v>
      </c>
      <c r="N551" s="103">
        <v>72</v>
      </c>
      <c r="O551" s="103" t="s">
        <v>309</v>
      </c>
      <c r="P551" s="103"/>
      <c r="T551" s="112"/>
    </row>
    <row r="552" spans="1:20">
      <c r="A552" s="103" t="s">
        <v>307</v>
      </c>
      <c r="B552" s="149">
        <v>42</v>
      </c>
      <c r="C552" s="136">
        <v>40257</v>
      </c>
      <c r="D552" s="141">
        <f t="shared" si="71"/>
        <v>40257</v>
      </c>
      <c r="E552" s="103" t="s">
        <v>100</v>
      </c>
      <c r="H552" s="103" t="s">
        <v>312</v>
      </c>
      <c r="I552" s="111" t="s">
        <v>21</v>
      </c>
      <c r="J552" s="112" t="str">
        <f t="shared" si="72"/>
        <v>L</v>
      </c>
      <c r="K552" s="103">
        <v>0</v>
      </c>
      <c r="L552" s="103">
        <v>1</v>
      </c>
      <c r="M552" s="103" t="s">
        <v>25</v>
      </c>
      <c r="N552" s="103">
        <v>80</v>
      </c>
      <c r="O552" s="103" t="s">
        <v>309</v>
      </c>
      <c r="P552" s="103"/>
      <c r="T552" s="112"/>
    </row>
    <row r="553" spans="1:20">
      <c r="A553" s="103" t="s">
        <v>307</v>
      </c>
      <c r="B553" s="149">
        <v>41</v>
      </c>
      <c r="C553" s="136">
        <v>40254</v>
      </c>
      <c r="D553" s="141">
        <f t="shared" si="71"/>
        <v>40254</v>
      </c>
      <c r="E553" s="103" t="s">
        <v>100</v>
      </c>
      <c r="H553" s="103" t="s">
        <v>101</v>
      </c>
      <c r="I553" s="111" t="s">
        <v>9</v>
      </c>
      <c r="J553" s="112" t="str">
        <f t="shared" si="72"/>
        <v>D</v>
      </c>
      <c r="K553" s="103">
        <v>2</v>
      </c>
      <c r="L553" s="103">
        <v>2</v>
      </c>
      <c r="M553" s="103" t="s">
        <v>313</v>
      </c>
      <c r="N553" s="103">
        <v>43</v>
      </c>
      <c r="O553" s="103" t="s">
        <v>309</v>
      </c>
      <c r="P553" s="103"/>
      <c r="T553" s="112"/>
    </row>
    <row r="554" spans="1:20">
      <c r="A554" s="103" t="s">
        <v>307</v>
      </c>
      <c r="B554" s="149">
        <v>40</v>
      </c>
      <c r="C554" s="136">
        <v>40250</v>
      </c>
      <c r="D554" s="141">
        <f t="shared" si="71"/>
        <v>40250</v>
      </c>
      <c r="E554" s="103" t="s">
        <v>15</v>
      </c>
      <c r="F554" s="111" t="s">
        <v>165</v>
      </c>
      <c r="G554" s="111"/>
      <c r="H554" s="103" t="s">
        <v>249</v>
      </c>
      <c r="I554" s="111" t="s">
        <v>21</v>
      </c>
      <c r="J554" s="112" t="str">
        <f t="shared" si="72"/>
        <v>W</v>
      </c>
      <c r="K554" s="103">
        <v>5</v>
      </c>
      <c r="L554" s="103">
        <v>0</v>
      </c>
      <c r="M554" s="103" t="s">
        <v>1592</v>
      </c>
      <c r="N554" s="103">
        <v>66</v>
      </c>
      <c r="O554" s="103" t="s">
        <v>309</v>
      </c>
      <c r="P554" s="103"/>
      <c r="T554" s="112"/>
    </row>
    <row r="555" spans="1:20">
      <c r="A555" s="103" t="s">
        <v>307</v>
      </c>
      <c r="B555" s="149">
        <v>39</v>
      </c>
      <c r="C555" s="136">
        <v>40246</v>
      </c>
      <c r="D555" s="141">
        <f t="shared" si="71"/>
        <v>40246</v>
      </c>
      <c r="E555" s="103" t="s">
        <v>100</v>
      </c>
      <c r="H555" s="103" t="s">
        <v>56</v>
      </c>
      <c r="I555" s="111" t="s">
        <v>21</v>
      </c>
      <c r="J555" s="112" t="str">
        <f t="shared" si="72"/>
        <v>D</v>
      </c>
      <c r="K555" s="103">
        <v>1</v>
      </c>
      <c r="L555" s="103">
        <v>1</v>
      </c>
      <c r="M555" s="103" t="s">
        <v>120</v>
      </c>
      <c r="N555" s="103">
        <v>68</v>
      </c>
      <c r="O555" s="103" t="s">
        <v>309</v>
      </c>
      <c r="P555" s="103"/>
      <c r="T555" s="112"/>
    </row>
    <row r="556" spans="1:20">
      <c r="A556" s="103" t="s">
        <v>307</v>
      </c>
      <c r="B556" s="149">
        <v>38</v>
      </c>
      <c r="C556" s="136">
        <v>40243</v>
      </c>
      <c r="D556" s="141">
        <f t="shared" si="71"/>
        <v>40243</v>
      </c>
      <c r="E556" s="103" t="s">
        <v>100</v>
      </c>
      <c r="H556" s="103" t="s">
        <v>128</v>
      </c>
      <c r="I556" s="111" t="s">
        <v>21</v>
      </c>
      <c r="J556" s="112" t="str">
        <f t="shared" si="72"/>
        <v>W</v>
      </c>
      <c r="K556" s="103">
        <v>2</v>
      </c>
      <c r="L556" s="103">
        <v>0</v>
      </c>
      <c r="M556" s="103" t="s">
        <v>315</v>
      </c>
      <c r="N556" s="103">
        <v>73</v>
      </c>
      <c r="O556" s="103" t="s">
        <v>309</v>
      </c>
      <c r="P556" s="103"/>
      <c r="T556" s="112"/>
    </row>
    <row r="557" spans="1:20">
      <c r="A557" s="103" t="s">
        <v>307</v>
      </c>
      <c r="B557" s="149">
        <v>37</v>
      </c>
      <c r="C557" s="136">
        <v>40240</v>
      </c>
      <c r="D557" s="141">
        <f t="shared" si="71"/>
        <v>40240</v>
      </c>
      <c r="E557" s="103" t="s">
        <v>16</v>
      </c>
      <c r="F557" s="111" t="s">
        <v>165</v>
      </c>
      <c r="G557" s="111"/>
      <c r="H557" s="103" t="s">
        <v>87</v>
      </c>
      <c r="I557" s="111" t="s">
        <v>9</v>
      </c>
      <c r="J557" s="112" t="str">
        <f t="shared" si="72"/>
        <v>W</v>
      </c>
      <c r="K557" s="103">
        <v>4</v>
      </c>
      <c r="L557" s="103">
        <v>3</v>
      </c>
      <c r="M557" s="103" t="s">
        <v>316</v>
      </c>
      <c r="N557" s="103">
        <v>31</v>
      </c>
      <c r="O557" s="103" t="s">
        <v>309</v>
      </c>
      <c r="P557" s="103"/>
      <c r="T557" s="112"/>
    </row>
    <row r="558" spans="1:20">
      <c r="A558" s="103" t="s">
        <v>307</v>
      </c>
      <c r="B558" s="149">
        <v>36</v>
      </c>
      <c r="C558" s="136">
        <v>40236</v>
      </c>
      <c r="D558" s="141">
        <f t="shared" si="71"/>
        <v>40236</v>
      </c>
      <c r="E558" s="103" t="s">
        <v>100</v>
      </c>
      <c r="H558" s="103" t="s">
        <v>312</v>
      </c>
      <c r="I558" s="111" t="s">
        <v>9</v>
      </c>
      <c r="J558" s="112" t="str">
        <f t="shared" si="72"/>
        <v>L</v>
      </c>
      <c r="K558" s="103">
        <v>1</v>
      </c>
      <c r="L558" s="103">
        <v>3</v>
      </c>
      <c r="M558" s="103" t="s">
        <v>317</v>
      </c>
      <c r="N558" s="103">
        <v>173</v>
      </c>
      <c r="O558" s="103" t="s">
        <v>309</v>
      </c>
      <c r="P558" s="103"/>
      <c r="T558" s="112"/>
    </row>
    <row r="559" spans="1:20">
      <c r="A559" s="103" t="s">
        <v>307</v>
      </c>
      <c r="B559" s="149">
        <v>35</v>
      </c>
      <c r="C559" s="136">
        <v>40229</v>
      </c>
      <c r="D559" s="141">
        <f t="shared" si="71"/>
        <v>40229</v>
      </c>
      <c r="E559" s="103" t="s">
        <v>100</v>
      </c>
      <c r="H559" s="103" t="s">
        <v>286</v>
      </c>
      <c r="I559" s="111" t="s">
        <v>21</v>
      </c>
      <c r="J559" s="112" t="str">
        <f t="shared" si="72"/>
        <v>D</v>
      </c>
      <c r="K559" s="103">
        <v>1</v>
      </c>
      <c r="L559" s="103">
        <v>1</v>
      </c>
      <c r="M559" s="103" t="s">
        <v>318</v>
      </c>
      <c r="N559" s="103">
        <v>75</v>
      </c>
      <c r="O559" s="103" t="s">
        <v>309</v>
      </c>
      <c r="P559" s="103"/>
      <c r="T559" s="112"/>
    </row>
    <row r="560" spans="1:20">
      <c r="A560" s="103" t="s">
        <v>307</v>
      </c>
      <c r="B560" s="149">
        <v>34</v>
      </c>
      <c r="C560" s="136">
        <v>40226</v>
      </c>
      <c r="D560" s="141">
        <f t="shared" si="71"/>
        <v>40226</v>
      </c>
      <c r="E560" s="103" t="s">
        <v>100</v>
      </c>
      <c r="H560" s="103" t="s">
        <v>87</v>
      </c>
      <c r="I560" s="111" t="s">
        <v>9</v>
      </c>
      <c r="J560" s="112" t="str">
        <f t="shared" si="72"/>
        <v>W</v>
      </c>
      <c r="K560" s="103">
        <v>1</v>
      </c>
      <c r="L560" s="103">
        <v>0</v>
      </c>
      <c r="M560" s="103" t="s">
        <v>309</v>
      </c>
      <c r="N560" s="103">
        <v>52</v>
      </c>
      <c r="O560" s="103" t="s">
        <v>309</v>
      </c>
      <c r="P560" s="103"/>
      <c r="T560" s="112"/>
    </row>
    <row r="561" spans="1:20">
      <c r="A561" s="103" t="s">
        <v>307</v>
      </c>
      <c r="B561" s="149">
        <v>33</v>
      </c>
      <c r="C561" s="136">
        <v>40222</v>
      </c>
      <c r="D561" s="141">
        <f t="shared" si="71"/>
        <v>40222</v>
      </c>
      <c r="E561" s="103" t="s">
        <v>100</v>
      </c>
      <c r="H561" s="103" t="s">
        <v>35</v>
      </c>
      <c r="I561" s="111" t="s">
        <v>9</v>
      </c>
      <c r="J561" s="112" t="str">
        <f t="shared" si="72"/>
        <v>D</v>
      </c>
      <c r="K561" s="103">
        <v>3</v>
      </c>
      <c r="L561" s="103">
        <v>3</v>
      </c>
      <c r="M561" s="103" t="s">
        <v>319</v>
      </c>
      <c r="N561" s="103">
        <v>110</v>
      </c>
      <c r="O561" s="103" t="s">
        <v>309</v>
      </c>
      <c r="P561" s="103"/>
      <c r="T561" s="112"/>
    </row>
    <row r="562" spans="1:20">
      <c r="A562" s="103" t="s">
        <v>307</v>
      </c>
      <c r="B562" s="149">
        <v>32</v>
      </c>
      <c r="C562" s="136">
        <v>40218</v>
      </c>
      <c r="D562" s="141">
        <f t="shared" si="71"/>
        <v>40218</v>
      </c>
      <c r="E562" s="103" t="s">
        <v>15</v>
      </c>
      <c r="F562" s="111">
        <v>2</v>
      </c>
      <c r="G562" s="111"/>
      <c r="H562" s="103" t="s">
        <v>24</v>
      </c>
      <c r="I562" s="111" t="s">
        <v>9</v>
      </c>
      <c r="J562" s="112" t="str">
        <f t="shared" si="72"/>
        <v>D</v>
      </c>
      <c r="K562" s="103">
        <v>2</v>
      </c>
      <c r="L562" s="103">
        <v>2</v>
      </c>
      <c r="M562" s="103" t="s">
        <v>320</v>
      </c>
      <c r="N562" s="103">
        <v>105</v>
      </c>
      <c r="O562" s="103" t="s">
        <v>309</v>
      </c>
      <c r="P562" s="103"/>
      <c r="T562" s="112"/>
    </row>
    <row r="563" spans="1:20">
      <c r="A563" s="103" t="s">
        <v>307</v>
      </c>
      <c r="B563" s="149">
        <v>31</v>
      </c>
      <c r="C563" s="136">
        <v>40215</v>
      </c>
      <c r="D563" s="141">
        <f t="shared" si="71"/>
        <v>40215</v>
      </c>
      <c r="E563" s="103" t="s">
        <v>100</v>
      </c>
      <c r="H563" s="103" t="s">
        <v>112</v>
      </c>
      <c r="I563" s="111" t="s">
        <v>21</v>
      </c>
      <c r="J563" s="112" t="str">
        <f t="shared" si="72"/>
        <v>D</v>
      </c>
      <c r="K563" s="103">
        <v>2</v>
      </c>
      <c r="L563" s="103">
        <v>2</v>
      </c>
      <c r="M563" s="103" t="s">
        <v>321</v>
      </c>
      <c r="N563" s="103">
        <v>60</v>
      </c>
      <c r="O563" s="103" t="s">
        <v>309</v>
      </c>
      <c r="P563" s="103"/>
      <c r="T563" s="112"/>
    </row>
    <row r="564" spans="1:20">
      <c r="A564" s="103" t="s">
        <v>307</v>
      </c>
      <c r="B564" s="149">
        <v>30</v>
      </c>
      <c r="C564" s="136">
        <v>40212</v>
      </c>
      <c r="D564" s="141">
        <f t="shared" si="71"/>
        <v>40212</v>
      </c>
      <c r="E564" s="103" t="s">
        <v>100</v>
      </c>
      <c r="H564" s="103" t="s">
        <v>43</v>
      </c>
      <c r="I564" s="111" t="s">
        <v>9</v>
      </c>
      <c r="J564" s="112" t="str">
        <f t="shared" si="72"/>
        <v>D</v>
      </c>
      <c r="K564" s="103">
        <v>1</v>
      </c>
      <c r="L564" s="103">
        <v>1</v>
      </c>
      <c r="M564" s="103" t="s">
        <v>318</v>
      </c>
      <c r="N564" s="103">
        <v>122</v>
      </c>
      <c r="O564" s="103" t="s">
        <v>309</v>
      </c>
      <c r="P564" s="103"/>
      <c r="T564" s="112"/>
    </row>
    <row r="565" spans="1:20">
      <c r="A565" s="103" t="s">
        <v>307</v>
      </c>
      <c r="B565" s="149">
        <v>29</v>
      </c>
      <c r="C565" s="136">
        <v>40208</v>
      </c>
      <c r="D565" s="141">
        <f t="shared" si="71"/>
        <v>40208</v>
      </c>
      <c r="E565" s="103" t="s">
        <v>100</v>
      </c>
      <c r="H565" s="103" t="s">
        <v>108</v>
      </c>
      <c r="I565" s="111" t="s">
        <v>9</v>
      </c>
      <c r="J565" s="112" t="str">
        <f t="shared" si="72"/>
        <v>W</v>
      </c>
      <c r="K565" s="103">
        <v>3</v>
      </c>
      <c r="L565" s="103">
        <v>2</v>
      </c>
      <c r="M565" s="103" t="s">
        <v>322</v>
      </c>
      <c r="N565" s="103">
        <v>117</v>
      </c>
      <c r="O565" s="103" t="s">
        <v>309</v>
      </c>
      <c r="P565" s="103"/>
      <c r="T565" s="112"/>
    </row>
    <row r="566" spans="1:20">
      <c r="A566" s="103" t="s">
        <v>307</v>
      </c>
      <c r="B566" s="149">
        <v>28</v>
      </c>
      <c r="C566" s="136">
        <v>40204</v>
      </c>
      <c r="D566" s="141">
        <f t="shared" si="71"/>
        <v>40204</v>
      </c>
      <c r="E566" s="103" t="s">
        <v>16</v>
      </c>
      <c r="F566" s="111">
        <v>2</v>
      </c>
      <c r="G566" s="111"/>
      <c r="H566" s="103" t="s">
        <v>54</v>
      </c>
      <c r="I566" s="111" t="s">
        <v>9</v>
      </c>
      <c r="J566" s="112" t="str">
        <f t="shared" si="72"/>
        <v>W</v>
      </c>
      <c r="K566" s="103">
        <v>3</v>
      </c>
      <c r="L566" s="103">
        <v>0</v>
      </c>
      <c r="M566" s="103" t="s">
        <v>323</v>
      </c>
      <c r="N566" s="103">
        <v>56</v>
      </c>
      <c r="O566" s="103" t="s">
        <v>309</v>
      </c>
      <c r="P566" s="103"/>
      <c r="T566" s="112"/>
    </row>
    <row r="567" spans="1:20">
      <c r="A567" s="103" t="s">
        <v>307</v>
      </c>
      <c r="B567" s="149">
        <v>27</v>
      </c>
      <c r="C567" s="136">
        <v>40201</v>
      </c>
      <c r="D567" s="141">
        <f t="shared" si="71"/>
        <v>40201</v>
      </c>
      <c r="E567" s="103" t="s">
        <v>100</v>
      </c>
      <c r="H567" s="103" t="s">
        <v>118</v>
      </c>
      <c r="I567" s="111" t="s">
        <v>21</v>
      </c>
      <c r="J567" s="112" t="str">
        <f t="shared" si="72"/>
        <v>D</v>
      </c>
      <c r="K567" s="103">
        <v>1</v>
      </c>
      <c r="L567" s="103">
        <v>1</v>
      </c>
      <c r="M567" s="103" t="s">
        <v>282</v>
      </c>
      <c r="N567" s="103">
        <v>68</v>
      </c>
      <c r="O567" s="103" t="s">
        <v>309</v>
      </c>
      <c r="P567" s="103"/>
      <c r="T567" s="112"/>
    </row>
    <row r="568" spans="1:20">
      <c r="A568" s="103" t="s">
        <v>307</v>
      </c>
      <c r="B568" s="149">
        <v>26</v>
      </c>
      <c r="C568" s="136">
        <v>40197</v>
      </c>
      <c r="D568" s="141">
        <f t="shared" si="71"/>
        <v>40197</v>
      </c>
      <c r="E568" s="103" t="s">
        <v>100</v>
      </c>
      <c r="H568" s="103" t="s">
        <v>24</v>
      </c>
      <c r="I568" s="111" t="s">
        <v>21</v>
      </c>
      <c r="J568" s="112" t="str">
        <f t="shared" si="72"/>
        <v>D</v>
      </c>
      <c r="K568" s="103">
        <v>0</v>
      </c>
      <c r="L568" s="103">
        <v>0</v>
      </c>
      <c r="M568" s="103" t="s">
        <v>25</v>
      </c>
      <c r="N568" s="103">
        <v>125</v>
      </c>
      <c r="O568" s="103" t="s">
        <v>309</v>
      </c>
      <c r="P568" s="103"/>
      <c r="T568" s="112"/>
    </row>
    <row r="569" spans="1:20">
      <c r="A569" s="103" t="s">
        <v>307</v>
      </c>
      <c r="B569" s="149">
        <v>25</v>
      </c>
      <c r="C569" s="136">
        <v>40180</v>
      </c>
      <c r="D569" s="141">
        <f t="shared" si="71"/>
        <v>40180</v>
      </c>
      <c r="E569" s="103" t="s">
        <v>100</v>
      </c>
      <c r="H569" s="103" t="s">
        <v>62</v>
      </c>
      <c r="I569" s="111" t="s">
        <v>9</v>
      </c>
      <c r="J569" s="112" t="str">
        <f t="shared" si="72"/>
        <v>W</v>
      </c>
      <c r="K569" s="103">
        <v>2</v>
      </c>
      <c r="L569" s="103">
        <v>0</v>
      </c>
      <c r="M569" s="103" t="s">
        <v>324</v>
      </c>
      <c r="N569" s="103">
        <v>207</v>
      </c>
      <c r="O569" s="103" t="s">
        <v>309</v>
      </c>
      <c r="P569" s="103"/>
      <c r="T569" s="112"/>
    </row>
    <row r="570" spans="1:20">
      <c r="A570" s="103" t="s">
        <v>307</v>
      </c>
      <c r="B570" s="149">
        <v>24</v>
      </c>
      <c r="C570" s="136">
        <v>40159</v>
      </c>
      <c r="D570" s="141">
        <f t="shared" si="71"/>
        <v>40159</v>
      </c>
      <c r="E570" s="103" t="s">
        <v>100</v>
      </c>
      <c r="H570" s="103" t="s">
        <v>124</v>
      </c>
      <c r="I570" s="111" t="s">
        <v>21</v>
      </c>
      <c r="J570" s="112" t="str">
        <f t="shared" si="72"/>
        <v>W</v>
      </c>
      <c r="K570" s="103">
        <v>3</v>
      </c>
      <c r="L570" s="103">
        <v>0</v>
      </c>
      <c r="M570" s="103" t="s">
        <v>325</v>
      </c>
      <c r="N570" s="103">
        <v>75</v>
      </c>
      <c r="O570" s="103" t="s">
        <v>309</v>
      </c>
      <c r="P570" s="103"/>
      <c r="T570" s="112"/>
    </row>
    <row r="571" spans="1:20">
      <c r="A571" s="103" t="s">
        <v>307</v>
      </c>
      <c r="B571" s="149">
        <v>23</v>
      </c>
      <c r="C571" s="136">
        <v>40152</v>
      </c>
      <c r="D571" s="141">
        <f t="shared" si="71"/>
        <v>40152</v>
      </c>
      <c r="E571" s="103" t="s">
        <v>13</v>
      </c>
      <c r="F571" s="111">
        <v>3</v>
      </c>
      <c r="G571" s="111"/>
      <c r="H571" s="103" t="s">
        <v>56</v>
      </c>
      <c r="I571" s="111" t="s">
        <v>9</v>
      </c>
      <c r="J571" s="112" t="str">
        <f t="shared" si="72"/>
        <v>L</v>
      </c>
      <c r="K571" s="103">
        <v>1</v>
      </c>
      <c r="L571" s="103">
        <v>6</v>
      </c>
      <c r="M571" s="103" t="s">
        <v>282</v>
      </c>
      <c r="N571" s="103">
        <v>93</v>
      </c>
      <c r="O571" s="103" t="s">
        <v>309</v>
      </c>
      <c r="P571" s="103"/>
      <c r="T571" s="112"/>
    </row>
    <row r="572" spans="1:20">
      <c r="A572" s="103" t="s">
        <v>307</v>
      </c>
      <c r="B572" s="149">
        <v>22</v>
      </c>
      <c r="C572" s="136">
        <v>40145</v>
      </c>
      <c r="D572" s="141">
        <f t="shared" si="71"/>
        <v>40145</v>
      </c>
      <c r="E572" s="103" t="s">
        <v>15</v>
      </c>
      <c r="F572" s="111">
        <v>1</v>
      </c>
      <c r="G572" s="111"/>
      <c r="H572" s="103" t="s">
        <v>121</v>
      </c>
      <c r="I572" s="111" t="s">
        <v>9</v>
      </c>
      <c r="J572" s="112" t="str">
        <f t="shared" si="72"/>
        <v>W</v>
      </c>
      <c r="K572" s="103">
        <v>4</v>
      </c>
      <c r="L572" s="103">
        <v>0</v>
      </c>
      <c r="M572" s="103" t="s">
        <v>326</v>
      </c>
      <c r="N572" s="103">
        <v>62</v>
      </c>
      <c r="O572" s="103" t="s">
        <v>309</v>
      </c>
      <c r="P572" s="103"/>
      <c r="T572" s="112"/>
    </row>
    <row r="573" spans="1:20">
      <c r="A573" s="103" t="s">
        <v>307</v>
      </c>
      <c r="B573" s="149">
        <v>21</v>
      </c>
      <c r="C573" s="136">
        <v>40134</v>
      </c>
      <c r="D573" s="141">
        <f t="shared" si="71"/>
        <v>40134</v>
      </c>
      <c r="E573" s="103" t="s">
        <v>13</v>
      </c>
      <c r="F573" s="111">
        <v>2</v>
      </c>
      <c r="G573" s="111"/>
      <c r="H573" s="103" t="s">
        <v>312</v>
      </c>
      <c r="I573" s="111" t="s">
        <v>9</v>
      </c>
      <c r="J573" s="112" t="str">
        <f t="shared" si="72"/>
        <v>W</v>
      </c>
      <c r="K573" s="103">
        <v>2</v>
      </c>
      <c r="L573" s="103">
        <v>0</v>
      </c>
      <c r="M573" s="103" t="s">
        <v>321</v>
      </c>
      <c r="N573" s="103">
        <v>174</v>
      </c>
      <c r="O573" s="103" t="s">
        <v>309</v>
      </c>
      <c r="P573" s="103"/>
      <c r="T573" s="112"/>
    </row>
    <row r="574" spans="1:20">
      <c r="A574" s="103" t="s">
        <v>307</v>
      </c>
      <c r="B574" s="149">
        <v>20</v>
      </c>
      <c r="C574" s="136">
        <v>40124</v>
      </c>
      <c r="D574" s="141">
        <f t="shared" si="71"/>
        <v>40124</v>
      </c>
      <c r="E574" s="103" t="s">
        <v>100</v>
      </c>
      <c r="H574" s="103" t="s">
        <v>128</v>
      </c>
      <c r="I574" s="111" t="s">
        <v>9</v>
      </c>
      <c r="J574" s="112" t="str">
        <f t="shared" si="72"/>
        <v>W</v>
      </c>
      <c r="K574" s="103">
        <v>2</v>
      </c>
      <c r="L574" s="103">
        <v>1</v>
      </c>
      <c r="M574" s="103" t="s">
        <v>320</v>
      </c>
      <c r="N574" s="103">
        <v>51</v>
      </c>
      <c r="O574" s="103" t="s">
        <v>309</v>
      </c>
      <c r="P574" s="103"/>
      <c r="T574" s="112"/>
    </row>
    <row r="575" spans="1:20">
      <c r="A575" s="103" t="s">
        <v>307</v>
      </c>
      <c r="B575" s="149">
        <v>19</v>
      </c>
      <c r="C575" s="136">
        <v>40120</v>
      </c>
      <c r="D575" s="141">
        <f t="shared" si="71"/>
        <v>40120</v>
      </c>
      <c r="E575" s="103" t="s">
        <v>100</v>
      </c>
      <c r="H575" s="103" t="s">
        <v>114</v>
      </c>
      <c r="I575" s="111" t="s">
        <v>21</v>
      </c>
      <c r="J575" s="112" t="str">
        <f t="shared" si="72"/>
        <v>L</v>
      </c>
      <c r="K575" s="103">
        <v>2</v>
      </c>
      <c r="L575" s="103">
        <v>3</v>
      </c>
      <c r="M575" s="103" t="s">
        <v>327</v>
      </c>
      <c r="N575" s="103">
        <v>71</v>
      </c>
      <c r="O575" s="103" t="s">
        <v>309</v>
      </c>
      <c r="P575" s="103"/>
      <c r="T575" s="112"/>
    </row>
    <row r="576" spans="1:20">
      <c r="A576" s="103" t="s">
        <v>307</v>
      </c>
      <c r="B576" s="149">
        <v>18</v>
      </c>
      <c r="C576" s="136">
        <v>40117</v>
      </c>
      <c r="D576" s="141">
        <f t="shared" si="71"/>
        <v>40117</v>
      </c>
      <c r="E576" s="103" t="s">
        <v>100</v>
      </c>
      <c r="H576" s="103" t="s">
        <v>101</v>
      </c>
      <c r="I576" s="111" t="s">
        <v>21</v>
      </c>
      <c r="J576" s="112" t="str">
        <f t="shared" si="72"/>
        <v>L</v>
      </c>
      <c r="K576" s="103">
        <v>1</v>
      </c>
      <c r="L576" s="103">
        <v>3</v>
      </c>
      <c r="M576" s="103" t="s">
        <v>328</v>
      </c>
      <c r="N576" s="103">
        <v>77</v>
      </c>
      <c r="O576" s="103" t="s">
        <v>309</v>
      </c>
      <c r="P576" s="103"/>
      <c r="T576" s="112"/>
    </row>
    <row r="577" spans="1:20">
      <c r="A577" s="103" t="s">
        <v>307</v>
      </c>
      <c r="B577" s="149">
        <v>17</v>
      </c>
      <c r="C577" s="136">
        <v>40110</v>
      </c>
      <c r="D577" s="141">
        <f t="shared" si="71"/>
        <v>40110</v>
      </c>
      <c r="E577" s="103" t="s">
        <v>100</v>
      </c>
      <c r="H577" s="103" t="s">
        <v>47</v>
      </c>
      <c r="I577" s="111" t="s">
        <v>9</v>
      </c>
      <c r="J577" s="112" t="str">
        <f t="shared" si="72"/>
        <v>W</v>
      </c>
      <c r="K577" s="103">
        <v>2</v>
      </c>
      <c r="L577" s="103">
        <v>1</v>
      </c>
      <c r="M577" s="103" t="s">
        <v>324</v>
      </c>
      <c r="N577" s="103">
        <v>40</v>
      </c>
      <c r="O577" s="103" t="s">
        <v>309</v>
      </c>
      <c r="P577" s="103"/>
      <c r="T577" s="112"/>
    </row>
    <row r="578" spans="1:20">
      <c r="A578" s="103" t="s">
        <v>307</v>
      </c>
      <c r="B578" s="149">
        <v>16</v>
      </c>
      <c r="C578" s="136">
        <v>40103</v>
      </c>
      <c r="D578" s="141">
        <f t="shared" si="71"/>
        <v>40103</v>
      </c>
      <c r="E578" s="103" t="s">
        <v>100</v>
      </c>
      <c r="H578" s="103" t="s">
        <v>286</v>
      </c>
      <c r="I578" s="111" t="s">
        <v>9</v>
      </c>
      <c r="J578" s="112" t="str">
        <f t="shared" si="72"/>
        <v>W</v>
      </c>
      <c r="K578" s="103">
        <v>3</v>
      </c>
      <c r="L578" s="103">
        <v>2</v>
      </c>
      <c r="M578" s="103" t="s">
        <v>329</v>
      </c>
      <c r="N578" s="103">
        <v>94</v>
      </c>
      <c r="O578" s="103" t="s">
        <v>309</v>
      </c>
      <c r="P578" s="103"/>
      <c r="R578" s="108" t="s">
        <v>1468</v>
      </c>
      <c r="T578" s="112"/>
    </row>
    <row r="579" spans="1:20">
      <c r="A579" s="103" t="s">
        <v>307</v>
      </c>
      <c r="B579" s="149">
        <v>15</v>
      </c>
      <c r="C579" s="136">
        <v>40099</v>
      </c>
      <c r="D579" s="141">
        <f t="shared" si="71"/>
        <v>40099</v>
      </c>
      <c r="E579" s="103" t="s">
        <v>100</v>
      </c>
      <c r="H579" s="103" t="s">
        <v>112</v>
      </c>
      <c r="I579" s="111" t="s">
        <v>9</v>
      </c>
      <c r="J579" s="112" t="str">
        <f t="shared" si="72"/>
        <v>W</v>
      </c>
      <c r="K579" s="103">
        <v>2</v>
      </c>
      <c r="L579" s="103">
        <v>0</v>
      </c>
      <c r="M579" s="103" t="s">
        <v>330</v>
      </c>
      <c r="N579" s="103">
        <v>49</v>
      </c>
      <c r="O579" s="103" t="s">
        <v>309</v>
      </c>
      <c r="P579" s="103"/>
      <c r="T579" s="112"/>
    </row>
    <row r="580" spans="1:20">
      <c r="A580" s="103" t="s">
        <v>307</v>
      </c>
      <c r="B580" s="149">
        <v>14</v>
      </c>
      <c r="C580" s="136">
        <v>40096</v>
      </c>
      <c r="D580" s="141">
        <f t="shared" si="71"/>
        <v>40096</v>
      </c>
      <c r="E580" s="103" t="s">
        <v>100</v>
      </c>
      <c r="H580" s="103" t="s">
        <v>35</v>
      </c>
      <c r="I580" s="111" t="s">
        <v>21</v>
      </c>
      <c r="J580" s="112" t="str">
        <f t="shared" si="72"/>
        <v>W</v>
      </c>
      <c r="K580" s="103">
        <v>4</v>
      </c>
      <c r="L580" s="103">
        <v>2</v>
      </c>
      <c r="M580" s="103" t="s">
        <v>331</v>
      </c>
      <c r="N580" s="103">
        <v>139</v>
      </c>
      <c r="O580" s="103" t="s">
        <v>309</v>
      </c>
      <c r="P580" s="103"/>
      <c r="T580" s="112"/>
    </row>
    <row r="581" spans="1:20">
      <c r="A581" s="103" t="s">
        <v>307</v>
      </c>
      <c r="B581" s="149">
        <v>13</v>
      </c>
      <c r="C581" s="136">
        <v>40092</v>
      </c>
      <c r="D581" s="141">
        <f t="shared" si="71"/>
        <v>40092</v>
      </c>
      <c r="E581" s="103" t="s">
        <v>16</v>
      </c>
      <c r="F581" s="111">
        <v>1</v>
      </c>
      <c r="G581" s="111"/>
      <c r="H581" s="103" t="s">
        <v>332</v>
      </c>
      <c r="I581" s="111" t="s">
        <v>21</v>
      </c>
      <c r="J581" s="112" t="str">
        <f t="shared" si="72"/>
        <v>W</v>
      </c>
      <c r="K581" s="103">
        <v>3</v>
      </c>
      <c r="L581" s="103">
        <v>1</v>
      </c>
      <c r="M581" s="103" t="s">
        <v>333</v>
      </c>
      <c r="N581" s="103">
        <v>93</v>
      </c>
      <c r="O581" s="103" t="s">
        <v>309</v>
      </c>
      <c r="P581" s="103"/>
      <c r="T581" s="112"/>
    </row>
    <row r="582" spans="1:20">
      <c r="A582" s="103" t="s">
        <v>307</v>
      </c>
      <c r="B582" s="149">
        <v>12</v>
      </c>
      <c r="C582" s="136">
        <v>40089</v>
      </c>
      <c r="D582" s="141">
        <f t="shared" ref="D582:D645" si="73">C582</f>
        <v>40089</v>
      </c>
      <c r="E582" s="103" t="s">
        <v>13</v>
      </c>
      <c r="F582" s="111">
        <v>1</v>
      </c>
      <c r="G582" s="111"/>
      <c r="H582" s="103" t="s">
        <v>45</v>
      </c>
      <c r="I582" s="111" t="s">
        <v>21</v>
      </c>
      <c r="J582" s="112" t="str">
        <f t="shared" si="72"/>
        <v>W</v>
      </c>
      <c r="K582" s="103">
        <v>6</v>
      </c>
      <c r="L582" s="103">
        <v>0</v>
      </c>
      <c r="M582" s="103" t="s">
        <v>334</v>
      </c>
      <c r="N582" s="103">
        <v>69</v>
      </c>
      <c r="O582" s="103" t="s">
        <v>309</v>
      </c>
      <c r="P582" s="103"/>
      <c r="T582" s="112"/>
    </row>
    <row r="583" spans="1:20">
      <c r="A583" s="103" t="s">
        <v>307</v>
      </c>
      <c r="B583" s="149">
        <v>11</v>
      </c>
      <c r="C583" s="136">
        <v>40082</v>
      </c>
      <c r="D583" s="141">
        <f t="shared" si="73"/>
        <v>40082</v>
      </c>
      <c r="E583" s="103" t="s">
        <v>100</v>
      </c>
      <c r="H583" s="103" t="s">
        <v>288</v>
      </c>
      <c r="I583" s="111" t="s">
        <v>21</v>
      </c>
      <c r="J583" s="112" t="str">
        <f t="shared" si="72"/>
        <v>L</v>
      </c>
      <c r="K583" s="103">
        <v>1</v>
      </c>
      <c r="L583" s="103">
        <v>2</v>
      </c>
      <c r="M583" s="103" t="s">
        <v>335</v>
      </c>
      <c r="N583" s="103">
        <v>85</v>
      </c>
      <c r="O583" s="103" t="s">
        <v>309</v>
      </c>
      <c r="P583" s="103"/>
      <c r="T583" s="112"/>
    </row>
    <row r="584" spans="1:20">
      <c r="A584" s="103" t="s">
        <v>307</v>
      </c>
      <c r="B584" s="149">
        <v>10</v>
      </c>
      <c r="C584" s="136">
        <v>40075</v>
      </c>
      <c r="D584" s="141">
        <f t="shared" si="73"/>
        <v>40075</v>
      </c>
      <c r="E584" s="103" t="s">
        <v>13</v>
      </c>
      <c r="F584" s="111" t="s">
        <v>143</v>
      </c>
      <c r="G584" s="111"/>
      <c r="H584" s="103" t="s">
        <v>107</v>
      </c>
      <c r="I584" s="111" t="s">
        <v>9</v>
      </c>
      <c r="J584" s="112" t="str">
        <f t="shared" si="72"/>
        <v>W</v>
      </c>
      <c r="K584" s="103">
        <v>3</v>
      </c>
      <c r="L584" s="103">
        <v>0</v>
      </c>
      <c r="M584" s="103" t="s">
        <v>336</v>
      </c>
      <c r="N584" s="103">
        <v>70</v>
      </c>
      <c r="O584" s="103" t="s">
        <v>309</v>
      </c>
      <c r="P584" s="103"/>
      <c r="T584" s="112"/>
    </row>
    <row r="585" spans="1:20">
      <c r="A585" s="103" t="s">
        <v>307</v>
      </c>
      <c r="B585" s="149">
        <v>9</v>
      </c>
      <c r="C585" s="136">
        <v>40068</v>
      </c>
      <c r="D585" s="141">
        <f t="shared" si="73"/>
        <v>40068</v>
      </c>
      <c r="E585" s="103" t="s">
        <v>100</v>
      </c>
      <c r="H585" s="103" t="s">
        <v>108</v>
      </c>
      <c r="I585" s="111" t="s">
        <v>21</v>
      </c>
      <c r="J585" s="112" t="str">
        <f t="shared" si="72"/>
        <v>W</v>
      </c>
      <c r="K585" s="103">
        <v>2</v>
      </c>
      <c r="L585" s="103">
        <v>0</v>
      </c>
      <c r="M585" s="103" t="s">
        <v>337</v>
      </c>
      <c r="N585" s="103">
        <v>64</v>
      </c>
      <c r="O585" s="103" t="s">
        <v>309</v>
      </c>
      <c r="P585" s="103"/>
      <c r="T585" s="112"/>
    </row>
    <row r="586" spans="1:20">
      <c r="A586" s="103" t="s">
        <v>307</v>
      </c>
      <c r="B586" s="149">
        <v>8</v>
      </c>
      <c r="C586" s="136">
        <v>40061</v>
      </c>
      <c r="D586" s="141">
        <f t="shared" si="73"/>
        <v>40061</v>
      </c>
      <c r="E586" s="103" t="s">
        <v>100</v>
      </c>
      <c r="H586" s="103" t="s">
        <v>118</v>
      </c>
      <c r="I586" s="111" t="s">
        <v>9</v>
      </c>
      <c r="J586" s="112" t="str">
        <f t="shared" si="72"/>
        <v>W</v>
      </c>
      <c r="K586" s="103">
        <v>3</v>
      </c>
      <c r="L586" s="103">
        <v>0</v>
      </c>
      <c r="M586" s="103" t="s">
        <v>338</v>
      </c>
      <c r="N586" s="103">
        <v>108</v>
      </c>
      <c r="O586" s="103" t="s">
        <v>309</v>
      </c>
      <c r="P586" s="103"/>
      <c r="T586" s="112"/>
    </row>
    <row r="587" spans="1:20">
      <c r="A587" s="103" t="s">
        <v>307</v>
      </c>
      <c r="B587" s="149">
        <v>7</v>
      </c>
      <c r="C587" s="136">
        <v>40057</v>
      </c>
      <c r="D587" s="141">
        <f t="shared" si="73"/>
        <v>40057</v>
      </c>
      <c r="E587" s="103" t="s">
        <v>100</v>
      </c>
      <c r="H587" s="103" t="s">
        <v>47</v>
      </c>
      <c r="I587" s="111" t="s">
        <v>21</v>
      </c>
      <c r="J587" s="112" t="str">
        <f t="shared" si="72"/>
        <v>D</v>
      </c>
      <c r="K587" s="103">
        <v>3</v>
      </c>
      <c r="L587" s="103">
        <v>3</v>
      </c>
      <c r="M587" s="103" t="s">
        <v>338</v>
      </c>
      <c r="N587" s="103">
        <v>70</v>
      </c>
      <c r="O587" s="103" t="s">
        <v>309</v>
      </c>
      <c r="P587" s="103"/>
      <c r="T587" s="112"/>
    </row>
    <row r="588" spans="1:20">
      <c r="A588" s="103" t="s">
        <v>307</v>
      </c>
      <c r="B588" s="149">
        <v>6</v>
      </c>
      <c r="C588" s="136">
        <v>40054</v>
      </c>
      <c r="D588" s="141">
        <f t="shared" si="73"/>
        <v>40054</v>
      </c>
      <c r="E588" s="103" t="s">
        <v>100</v>
      </c>
      <c r="H588" s="103" t="s">
        <v>32</v>
      </c>
      <c r="I588" s="111" t="s">
        <v>21</v>
      </c>
      <c r="J588" s="112" t="str">
        <f t="shared" si="72"/>
        <v>W</v>
      </c>
      <c r="K588" s="103">
        <v>1</v>
      </c>
      <c r="L588" s="103">
        <v>0</v>
      </c>
      <c r="M588" s="103" t="s">
        <v>339</v>
      </c>
      <c r="N588" s="103">
        <v>72</v>
      </c>
      <c r="O588" s="103" t="s">
        <v>309</v>
      </c>
      <c r="P588" s="103"/>
      <c r="T588" s="112"/>
    </row>
    <row r="589" spans="1:20">
      <c r="A589" s="103" t="s">
        <v>307</v>
      </c>
      <c r="B589" s="149">
        <v>5</v>
      </c>
      <c r="C589" s="136">
        <v>40050</v>
      </c>
      <c r="D589" s="141">
        <f t="shared" si="73"/>
        <v>40050</v>
      </c>
      <c r="E589" s="103" t="s">
        <v>100</v>
      </c>
      <c r="H589" s="103" t="s">
        <v>114</v>
      </c>
      <c r="I589" s="111" t="s">
        <v>9</v>
      </c>
      <c r="J589" s="112" t="str">
        <f t="shared" si="72"/>
        <v>L</v>
      </c>
      <c r="K589" s="103">
        <v>2</v>
      </c>
      <c r="L589" s="103">
        <v>3</v>
      </c>
      <c r="M589" s="103" t="s">
        <v>321</v>
      </c>
      <c r="N589" s="103">
        <v>56</v>
      </c>
      <c r="O589" s="103" t="s">
        <v>309</v>
      </c>
      <c r="P589" s="103"/>
      <c r="T589" s="112"/>
    </row>
    <row r="590" spans="1:20">
      <c r="A590" s="103" t="s">
        <v>307</v>
      </c>
      <c r="B590" s="149">
        <v>4</v>
      </c>
      <c r="C590" s="136">
        <v>40047</v>
      </c>
      <c r="D590" s="141">
        <f t="shared" si="73"/>
        <v>40047</v>
      </c>
      <c r="E590" s="103" t="s">
        <v>100</v>
      </c>
      <c r="H590" s="103" t="s">
        <v>57</v>
      </c>
      <c r="I590" s="111" t="s">
        <v>9</v>
      </c>
      <c r="J590" s="112" t="str">
        <f t="shared" si="72"/>
        <v>D</v>
      </c>
      <c r="K590" s="103">
        <v>2</v>
      </c>
      <c r="L590" s="103">
        <v>2</v>
      </c>
      <c r="M590" s="103" t="s">
        <v>340</v>
      </c>
      <c r="N590" s="103">
        <v>76</v>
      </c>
      <c r="O590" s="103" t="s">
        <v>309</v>
      </c>
      <c r="P590" s="103"/>
      <c r="T590" s="112"/>
    </row>
    <row r="591" spans="1:20">
      <c r="A591" s="103" t="s">
        <v>307</v>
      </c>
      <c r="B591" s="149">
        <v>3</v>
      </c>
      <c r="C591" s="136">
        <v>40040</v>
      </c>
      <c r="D591" s="141">
        <f t="shared" si="73"/>
        <v>40040</v>
      </c>
      <c r="E591" s="103" t="s">
        <v>12</v>
      </c>
      <c r="F591" s="111" t="s">
        <v>98</v>
      </c>
      <c r="G591" s="111"/>
      <c r="H591" s="103" t="s">
        <v>341</v>
      </c>
      <c r="I591" s="111" t="s">
        <v>9</v>
      </c>
      <c r="J591" s="112" t="str">
        <f t="shared" si="72"/>
        <v>L</v>
      </c>
      <c r="K591" s="103">
        <v>2</v>
      </c>
      <c r="L591" s="103">
        <v>3</v>
      </c>
      <c r="M591" s="103" t="s">
        <v>342</v>
      </c>
      <c r="N591" s="103">
        <v>212</v>
      </c>
      <c r="O591" s="103" t="s">
        <v>309</v>
      </c>
      <c r="P591" s="103"/>
      <c r="T591" s="112"/>
    </row>
    <row r="592" spans="1:20">
      <c r="A592" s="103" t="s">
        <v>307</v>
      </c>
      <c r="B592" s="149">
        <v>2</v>
      </c>
      <c r="C592" s="136">
        <v>40037</v>
      </c>
      <c r="D592" s="141">
        <f t="shared" si="73"/>
        <v>40037</v>
      </c>
      <c r="E592" s="103" t="s">
        <v>100</v>
      </c>
      <c r="H592" s="103" t="s">
        <v>32</v>
      </c>
      <c r="I592" s="111" t="s">
        <v>9</v>
      </c>
      <c r="J592" s="112" t="str">
        <f t="shared" si="72"/>
        <v>W</v>
      </c>
      <c r="K592" s="103">
        <v>6</v>
      </c>
      <c r="L592" s="103">
        <v>3</v>
      </c>
      <c r="M592" s="103" t="s">
        <v>343</v>
      </c>
      <c r="N592" s="103">
        <v>120</v>
      </c>
      <c r="O592" s="103" t="s">
        <v>309</v>
      </c>
      <c r="P592" s="103"/>
      <c r="T592" s="112"/>
    </row>
    <row r="593" spans="1:20">
      <c r="A593" s="103" t="s">
        <v>307</v>
      </c>
      <c r="B593" s="149">
        <v>1</v>
      </c>
      <c r="C593" s="136">
        <v>40033</v>
      </c>
      <c r="D593" s="141">
        <f t="shared" si="73"/>
        <v>40033</v>
      </c>
      <c r="E593" s="103" t="s">
        <v>100</v>
      </c>
      <c r="H593" s="103" t="s">
        <v>87</v>
      </c>
      <c r="I593" s="111" t="s">
        <v>21</v>
      </c>
      <c r="J593" s="112" t="str">
        <f t="shared" si="72"/>
        <v>L</v>
      </c>
      <c r="K593" s="103">
        <v>1</v>
      </c>
      <c r="L593" s="103">
        <v>3</v>
      </c>
      <c r="M593" s="103" t="s">
        <v>282</v>
      </c>
      <c r="N593" s="103">
        <v>69</v>
      </c>
      <c r="O593" s="103" t="s">
        <v>309</v>
      </c>
      <c r="P593" s="103"/>
      <c r="T593" s="112"/>
    </row>
    <row r="594" spans="1:20">
      <c r="A594" s="103" t="s">
        <v>344</v>
      </c>
      <c r="B594" s="149">
        <v>49</v>
      </c>
      <c r="C594" s="136">
        <v>39935</v>
      </c>
      <c r="D594" s="141">
        <f t="shared" si="73"/>
        <v>39935</v>
      </c>
      <c r="E594" s="103" t="s">
        <v>100</v>
      </c>
      <c r="H594" s="103" t="s">
        <v>312</v>
      </c>
      <c r="I594" s="111" t="s">
        <v>21</v>
      </c>
      <c r="J594" s="112" t="str">
        <f t="shared" si="72"/>
        <v>D</v>
      </c>
      <c r="K594" s="103">
        <v>1</v>
      </c>
      <c r="L594" s="103">
        <v>1</v>
      </c>
      <c r="M594" s="103" t="s">
        <v>345</v>
      </c>
      <c r="N594" s="103">
        <v>82</v>
      </c>
      <c r="O594" s="103" t="s">
        <v>309</v>
      </c>
      <c r="P594" s="103"/>
      <c r="T594" s="112"/>
    </row>
    <row r="595" spans="1:20">
      <c r="A595" s="103" t="s">
        <v>344</v>
      </c>
      <c r="B595" s="149">
        <v>48</v>
      </c>
      <c r="C595" s="136">
        <v>39931</v>
      </c>
      <c r="D595" s="141">
        <f t="shared" si="73"/>
        <v>39931</v>
      </c>
      <c r="E595" s="103" t="s">
        <v>100</v>
      </c>
      <c r="H595" s="103" t="s">
        <v>114</v>
      </c>
      <c r="I595" s="111" t="s">
        <v>9</v>
      </c>
      <c r="J595" s="112" t="str">
        <f t="shared" si="72"/>
        <v>L</v>
      </c>
      <c r="K595" s="103">
        <v>0</v>
      </c>
      <c r="L595" s="103">
        <v>3</v>
      </c>
      <c r="M595" s="103" t="s">
        <v>25</v>
      </c>
      <c r="N595" s="103">
        <v>58</v>
      </c>
      <c r="O595" s="103" t="s">
        <v>309</v>
      </c>
      <c r="P595" s="103"/>
      <c r="T595" s="112"/>
    </row>
    <row r="596" spans="1:20">
      <c r="A596" s="103" t="s">
        <v>344</v>
      </c>
      <c r="B596" s="149">
        <v>47</v>
      </c>
      <c r="C596" s="136">
        <v>39928</v>
      </c>
      <c r="D596" s="141">
        <f t="shared" si="73"/>
        <v>39928</v>
      </c>
      <c r="E596" s="103" t="s">
        <v>100</v>
      </c>
      <c r="H596" s="103" t="s">
        <v>124</v>
      </c>
      <c r="I596" s="111" t="s">
        <v>21</v>
      </c>
      <c r="J596" s="112" t="str">
        <f t="shared" si="72"/>
        <v>W</v>
      </c>
      <c r="K596" s="103">
        <v>2</v>
      </c>
      <c r="L596" s="103">
        <v>1</v>
      </c>
      <c r="M596" s="103" t="s">
        <v>346</v>
      </c>
      <c r="N596" s="103">
        <v>72</v>
      </c>
      <c r="O596" s="103" t="s">
        <v>309</v>
      </c>
      <c r="P596" s="103"/>
      <c r="T596" s="112"/>
    </row>
    <row r="597" spans="1:20">
      <c r="A597" s="103" t="s">
        <v>344</v>
      </c>
      <c r="B597" s="149">
        <v>46</v>
      </c>
      <c r="C597" s="136">
        <v>39921</v>
      </c>
      <c r="D597" s="141">
        <f t="shared" si="73"/>
        <v>39921</v>
      </c>
      <c r="E597" s="103" t="s">
        <v>100</v>
      </c>
      <c r="H597" s="103" t="s">
        <v>286</v>
      </c>
      <c r="I597" s="111" t="s">
        <v>9</v>
      </c>
      <c r="J597" s="112" t="str">
        <f t="shared" si="72"/>
        <v>W</v>
      </c>
      <c r="K597" s="103">
        <v>2</v>
      </c>
      <c r="L597" s="103">
        <v>1</v>
      </c>
      <c r="M597" s="103" t="s">
        <v>347</v>
      </c>
      <c r="N597" s="103">
        <v>82</v>
      </c>
      <c r="O597" s="103" t="s">
        <v>309</v>
      </c>
      <c r="P597" s="103"/>
      <c r="R597" s="108" t="s">
        <v>1468</v>
      </c>
      <c r="T597" s="112"/>
    </row>
    <row r="598" spans="1:20">
      <c r="A598" s="103" t="s">
        <v>344</v>
      </c>
      <c r="B598" s="149">
        <v>45</v>
      </c>
      <c r="C598" s="136">
        <v>39916</v>
      </c>
      <c r="D598" s="141">
        <f t="shared" si="73"/>
        <v>39916</v>
      </c>
      <c r="E598" s="103" t="s">
        <v>100</v>
      </c>
      <c r="H598" s="103" t="s">
        <v>24</v>
      </c>
      <c r="I598" s="111" t="s">
        <v>9</v>
      </c>
      <c r="J598" s="112" t="str">
        <f t="shared" si="72"/>
        <v>L</v>
      </c>
      <c r="K598" s="103">
        <v>3</v>
      </c>
      <c r="L598" s="103">
        <v>4</v>
      </c>
      <c r="M598" s="103" t="s">
        <v>348</v>
      </c>
      <c r="N598" s="103">
        <v>174</v>
      </c>
      <c r="O598" s="103" t="s">
        <v>309</v>
      </c>
      <c r="P598" s="103"/>
      <c r="T598" s="112"/>
    </row>
    <row r="599" spans="1:20">
      <c r="A599" s="103" t="s">
        <v>344</v>
      </c>
      <c r="B599" s="149">
        <v>44</v>
      </c>
      <c r="C599" s="136">
        <v>39914</v>
      </c>
      <c r="D599" s="141">
        <f t="shared" si="73"/>
        <v>39914</v>
      </c>
      <c r="E599" s="103" t="s">
        <v>100</v>
      </c>
      <c r="H599" s="103" t="s">
        <v>62</v>
      </c>
      <c r="I599" s="111" t="s">
        <v>21</v>
      </c>
      <c r="J599" s="112" t="str">
        <f t="shared" si="72"/>
        <v>W</v>
      </c>
      <c r="K599" s="103">
        <v>4</v>
      </c>
      <c r="L599" s="103">
        <v>2</v>
      </c>
      <c r="M599" s="103" t="s">
        <v>329</v>
      </c>
      <c r="N599" s="103">
        <v>108</v>
      </c>
      <c r="O599" s="103" t="s">
        <v>309</v>
      </c>
      <c r="P599" s="103"/>
      <c r="T599" s="112"/>
    </row>
    <row r="600" spans="1:20">
      <c r="A600" s="103" t="s">
        <v>344</v>
      </c>
      <c r="B600" s="149">
        <v>43</v>
      </c>
      <c r="C600" s="136">
        <v>39910</v>
      </c>
      <c r="D600" s="141">
        <f t="shared" si="73"/>
        <v>39910</v>
      </c>
      <c r="E600" s="103" t="s">
        <v>100</v>
      </c>
      <c r="H600" s="103" t="s">
        <v>56</v>
      </c>
      <c r="I600" s="111" t="s">
        <v>9</v>
      </c>
      <c r="J600" s="112" t="str">
        <f t="shared" si="72"/>
        <v>L</v>
      </c>
      <c r="K600" s="103">
        <v>0</v>
      </c>
      <c r="L600" s="103">
        <v>2</v>
      </c>
      <c r="M600" s="103" t="s">
        <v>25</v>
      </c>
      <c r="N600" s="103">
        <v>40</v>
      </c>
      <c r="O600" s="103" t="s">
        <v>309</v>
      </c>
      <c r="P600" s="103"/>
      <c r="T600" s="112"/>
    </row>
    <row r="601" spans="1:20">
      <c r="A601" s="103" t="s">
        <v>344</v>
      </c>
      <c r="B601" s="149">
        <v>42</v>
      </c>
      <c r="C601" s="136">
        <v>39907</v>
      </c>
      <c r="D601" s="141">
        <f t="shared" si="73"/>
        <v>39907</v>
      </c>
      <c r="E601" s="103" t="s">
        <v>100</v>
      </c>
      <c r="H601" s="103" t="s">
        <v>87</v>
      </c>
      <c r="I601" s="111" t="s">
        <v>21</v>
      </c>
      <c r="J601" s="112" t="str">
        <f t="shared" si="72"/>
        <v>L</v>
      </c>
      <c r="K601" s="103">
        <v>1</v>
      </c>
      <c r="L601" s="103">
        <v>4</v>
      </c>
      <c r="M601" s="103" t="s">
        <v>264</v>
      </c>
      <c r="N601" s="103">
        <v>47</v>
      </c>
      <c r="O601" s="103" t="s">
        <v>309</v>
      </c>
      <c r="P601" s="103"/>
      <c r="T601" s="112"/>
    </row>
    <row r="602" spans="1:20">
      <c r="A602" s="103" t="s">
        <v>344</v>
      </c>
      <c r="B602" s="149">
        <v>41</v>
      </c>
      <c r="C602" s="136">
        <v>39897</v>
      </c>
      <c r="D602" s="141">
        <f t="shared" si="73"/>
        <v>39897</v>
      </c>
      <c r="E602" s="103" t="s">
        <v>100</v>
      </c>
      <c r="H602" s="103" t="s">
        <v>186</v>
      </c>
      <c r="I602" s="111" t="s">
        <v>9</v>
      </c>
      <c r="J602" s="112" t="str">
        <f t="shared" si="72"/>
        <v>D</v>
      </c>
      <c r="K602" s="103">
        <v>1</v>
      </c>
      <c r="L602" s="103">
        <v>1</v>
      </c>
      <c r="M602" s="103" t="s">
        <v>209</v>
      </c>
      <c r="N602" s="103">
        <v>128</v>
      </c>
      <c r="O602" s="103" t="s">
        <v>309</v>
      </c>
      <c r="P602" s="103"/>
      <c r="T602" s="112"/>
    </row>
    <row r="603" spans="1:20">
      <c r="A603" s="103" t="s">
        <v>344</v>
      </c>
      <c r="B603" s="149">
        <v>40</v>
      </c>
      <c r="C603" s="136">
        <v>39893</v>
      </c>
      <c r="D603" s="141">
        <f t="shared" si="73"/>
        <v>39893</v>
      </c>
      <c r="E603" s="103" t="s">
        <v>100</v>
      </c>
      <c r="H603" s="103" t="s">
        <v>124</v>
      </c>
      <c r="I603" s="111" t="s">
        <v>9</v>
      </c>
      <c r="J603" s="112" t="str">
        <f t="shared" si="72"/>
        <v>W</v>
      </c>
      <c r="K603" s="103">
        <v>1</v>
      </c>
      <c r="L603" s="103">
        <v>0</v>
      </c>
      <c r="M603" s="103" t="s">
        <v>282</v>
      </c>
      <c r="N603" s="103">
        <v>68</v>
      </c>
      <c r="O603" s="103" t="s">
        <v>309</v>
      </c>
      <c r="P603" s="103"/>
      <c r="T603" s="112"/>
    </row>
    <row r="604" spans="1:20">
      <c r="A604" s="103" t="s">
        <v>344</v>
      </c>
      <c r="B604" s="149">
        <v>39</v>
      </c>
      <c r="C604" s="136">
        <v>39886</v>
      </c>
      <c r="D604" s="141">
        <f t="shared" si="73"/>
        <v>39886</v>
      </c>
      <c r="E604" s="103" t="s">
        <v>100</v>
      </c>
      <c r="H604" s="103" t="s">
        <v>47</v>
      </c>
      <c r="I604" s="111" t="s">
        <v>9</v>
      </c>
      <c r="J604" s="112" t="str">
        <f t="shared" si="72"/>
        <v>W</v>
      </c>
      <c r="K604" s="103">
        <v>2</v>
      </c>
      <c r="L604" s="103">
        <v>1</v>
      </c>
      <c r="M604" s="103" t="s">
        <v>349</v>
      </c>
      <c r="N604" s="103">
        <v>32</v>
      </c>
      <c r="O604" s="103" t="s">
        <v>309</v>
      </c>
      <c r="P604" s="103"/>
      <c r="T604" s="112"/>
    </row>
    <row r="605" spans="1:20">
      <c r="A605" s="103" t="s">
        <v>344</v>
      </c>
      <c r="B605" s="149">
        <v>38</v>
      </c>
      <c r="C605" s="136">
        <v>39879</v>
      </c>
      <c r="D605" s="141">
        <f t="shared" si="73"/>
        <v>39879</v>
      </c>
      <c r="E605" s="103" t="s">
        <v>100</v>
      </c>
      <c r="H605" s="103" t="s">
        <v>288</v>
      </c>
      <c r="I605" s="111" t="s">
        <v>21</v>
      </c>
      <c r="J605" s="112" t="str">
        <f t="shared" si="72"/>
        <v>W</v>
      </c>
      <c r="K605" s="103">
        <v>3</v>
      </c>
      <c r="L605" s="103">
        <v>1</v>
      </c>
      <c r="M605" s="103" t="s">
        <v>350</v>
      </c>
      <c r="N605" s="103">
        <v>71</v>
      </c>
      <c r="O605" s="103" t="s">
        <v>309</v>
      </c>
      <c r="P605" s="103"/>
      <c r="T605" s="112"/>
    </row>
    <row r="606" spans="1:20">
      <c r="A606" s="103" t="s">
        <v>344</v>
      </c>
      <c r="B606" s="149">
        <v>37</v>
      </c>
      <c r="C606" s="136">
        <v>39876</v>
      </c>
      <c r="D606" s="141">
        <f t="shared" si="73"/>
        <v>39876</v>
      </c>
      <c r="E606" s="103" t="s">
        <v>15</v>
      </c>
      <c r="F606" s="111" t="s">
        <v>165</v>
      </c>
      <c r="G606" s="111"/>
      <c r="H606" s="103" t="s">
        <v>47</v>
      </c>
      <c r="I606" s="111" t="s">
        <v>9</v>
      </c>
      <c r="J606" s="112" t="str">
        <f t="shared" ref="J606:J669" si="74">IF(K606&gt;L606,"W",IF(K606&lt;L606,"L","D"))</f>
        <v>D</v>
      </c>
      <c r="K606" s="103">
        <v>2</v>
      </c>
      <c r="L606" s="103">
        <v>2</v>
      </c>
      <c r="M606" s="103" t="s">
        <v>351</v>
      </c>
      <c r="N606" s="103">
        <v>59</v>
      </c>
      <c r="O606" s="103" t="s">
        <v>309</v>
      </c>
      <c r="P606" s="103"/>
      <c r="T606" s="103" t="s">
        <v>1068</v>
      </c>
    </row>
    <row r="607" spans="1:20">
      <c r="A607" s="103" t="s">
        <v>344</v>
      </c>
      <c r="B607" s="149">
        <v>36</v>
      </c>
      <c r="C607" s="136">
        <v>39872</v>
      </c>
      <c r="D607" s="141">
        <f t="shared" si="73"/>
        <v>39872</v>
      </c>
      <c r="E607" s="103" t="s">
        <v>100</v>
      </c>
      <c r="H607" s="103" t="s">
        <v>54</v>
      </c>
      <c r="I607" s="111" t="s">
        <v>9</v>
      </c>
      <c r="J607" s="112" t="str">
        <f t="shared" si="74"/>
        <v>D</v>
      </c>
      <c r="K607" s="103">
        <v>1</v>
      </c>
      <c r="L607" s="103">
        <v>1</v>
      </c>
      <c r="M607" s="103" t="s">
        <v>318</v>
      </c>
      <c r="N607" s="103">
        <v>81</v>
      </c>
      <c r="O607" s="103" t="s">
        <v>309</v>
      </c>
      <c r="P607" s="103"/>
      <c r="T607" s="112"/>
    </row>
    <row r="608" spans="1:20">
      <c r="A608" s="103" t="s">
        <v>344</v>
      </c>
      <c r="B608" s="149">
        <v>35</v>
      </c>
      <c r="C608" s="136">
        <v>39869</v>
      </c>
      <c r="D608" s="141">
        <f t="shared" si="73"/>
        <v>39869</v>
      </c>
      <c r="E608" s="103" t="s">
        <v>16</v>
      </c>
      <c r="F608" s="111" t="s">
        <v>165</v>
      </c>
      <c r="G608" s="111"/>
      <c r="H608" s="103" t="s">
        <v>186</v>
      </c>
      <c r="I608" s="111" t="s">
        <v>9</v>
      </c>
      <c r="J608" s="112" t="str">
        <f t="shared" si="74"/>
        <v>D</v>
      </c>
      <c r="K608" s="103">
        <v>0</v>
      </c>
      <c r="L608" s="103">
        <v>0</v>
      </c>
      <c r="M608" s="103" t="s">
        <v>25</v>
      </c>
      <c r="N608" s="103">
        <v>138</v>
      </c>
      <c r="O608" s="103" t="s">
        <v>309</v>
      </c>
      <c r="P608" s="103"/>
      <c r="T608" s="103" t="s">
        <v>1069</v>
      </c>
    </row>
    <row r="609" spans="1:20">
      <c r="A609" s="103" t="s">
        <v>344</v>
      </c>
      <c r="B609" s="149">
        <v>34</v>
      </c>
      <c r="C609" s="136">
        <v>39865</v>
      </c>
      <c r="D609" s="141">
        <f t="shared" si="73"/>
        <v>39865</v>
      </c>
      <c r="E609" s="103" t="s">
        <v>100</v>
      </c>
      <c r="H609" s="103" t="s">
        <v>49</v>
      </c>
      <c r="I609" s="111" t="s">
        <v>21</v>
      </c>
      <c r="J609" s="112" t="str">
        <f t="shared" si="74"/>
        <v>W</v>
      </c>
      <c r="K609" s="103">
        <v>2</v>
      </c>
      <c r="L609" s="103">
        <v>0</v>
      </c>
      <c r="M609" s="103" t="s">
        <v>321</v>
      </c>
      <c r="N609" s="103">
        <v>71</v>
      </c>
      <c r="O609" s="103" t="s">
        <v>309</v>
      </c>
      <c r="P609" s="103"/>
      <c r="T609" s="112"/>
    </row>
    <row r="610" spans="1:20">
      <c r="A610" s="103" t="s">
        <v>344</v>
      </c>
      <c r="B610" s="149">
        <v>33</v>
      </c>
      <c r="C610" s="136">
        <v>39861</v>
      </c>
      <c r="D610" s="141">
        <f t="shared" si="73"/>
        <v>39861</v>
      </c>
      <c r="E610" s="103" t="s">
        <v>100</v>
      </c>
      <c r="H610" s="103" t="s">
        <v>101</v>
      </c>
      <c r="I610" s="111" t="s">
        <v>21</v>
      </c>
      <c r="J610" s="112" t="str">
        <f t="shared" si="74"/>
        <v>D</v>
      </c>
      <c r="K610" s="103">
        <v>1</v>
      </c>
      <c r="L610" s="103">
        <v>1</v>
      </c>
      <c r="M610" s="103" t="s">
        <v>328</v>
      </c>
      <c r="N610" s="103">
        <v>82</v>
      </c>
      <c r="O610" s="103" t="s">
        <v>309</v>
      </c>
      <c r="P610" s="103"/>
      <c r="T610" s="112"/>
    </row>
    <row r="611" spans="1:20">
      <c r="A611" s="103" t="s">
        <v>344</v>
      </c>
      <c r="B611" s="149">
        <v>32</v>
      </c>
      <c r="C611" s="136">
        <v>39858</v>
      </c>
      <c r="D611" s="141">
        <f t="shared" si="73"/>
        <v>39858</v>
      </c>
      <c r="E611" s="103" t="s">
        <v>100</v>
      </c>
      <c r="H611" s="103" t="s">
        <v>128</v>
      </c>
      <c r="I611" s="111" t="s">
        <v>9</v>
      </c>
      <c r="J611" s="112" t="str">
        <f t="shared" si="74"/>
        <v>W</v>
      </c>
      <c r="K611" s="103">
        <v>4</v>
      </c>
      <c r="L611" s="103">
        <v>1</v>
      </c>
      <c r="M611" s="103" t="s">
        <v>352</v>
      </c>
      <c r="N611" s="103">
        <v>35</v>
      </c>
      <c r="O611" s="103" t="s">
        <v>309</v>
      </c>
      <c r="P611" s="103"/>
      <c r="T611" s="112"/>
    </row>
    <row r="612" spans="1:20">
      <c r="A612" s="103" t="s">
        <v>344</v>
      </c>
      <c r="B612" s="149">
        <v>31</v>
      </c>
      <c r="C612" s="136">
        <v>39844</v>
      </c>
      <c r="D612" s="141">
        <f t="shared" si="73"/>
        <v>39844</v>
      </c>
      <c r="E612" s="103" t="s">
        <v>100</v>
      </c>
      <c r="H612" s="103" t="s">
        <v>57</v>
      </c>
      <c r="I612" s="111" t="s">
        <v>21</v>
      </c>
      <c r="J612" s="112" t="str">
        <f t="shared" si="74"/>
        <v>W</v>
      </c>
      <c r="K612" s="103">
        <v>2</v>
      </c>
      <c r="L612" s="103">
        <v>0</v>
      </c>
      <c r="M612" s="103" t="s">
        <v>353</v>
      </c>
      <c r="N612" s="103">
        <v>64</v>
      </c>
      <c r="O612" s="103" t="s">
        <v>309</v>
      </c>
      <c r="P612" s="103"/>
      <c r="T612" s="112"/>
    </row>
    <row r="613" spans="1:20">
      <c r="A613" s="103" t="s">
        <v>344</v>
      </c>
      <c r="B613" s="149">
        <v>30</v>
      </c>
      <c r="C613" s="136">
        <v>39837</v>
      </c>
      <c r="D613" s="141">
        <f t="shared" si="73"/>
        <v>39837</v>
      </c>
      <c r="E613" s="103" t="s">
        <v>15</v>
      </c>
      <c r="F613" s="111">
        <v>2</v>
      </c>
      <c r="G613" s="111"/>
      <c r="H613" s="103" t="s">
        <v>45</v>
      </c>
      <c r="I613" s="111" t="s">
        <v>21</v>
      </c>
      <c r="J613" s="112" t="str">
        <f t="shared" si="74"/>
        <v>W</v>
      </c>
      <c r="K613" s="103">
        <v>3</v>
      </c>
      <c r="L613" s="103">
        <v>0</v>
      </c>
      <c r="M613" s="103" t="s">
        <v>354</v>
      </c>
      <c r="N613" s="103">
        <v>77</v>
      </c>
      <c r="O613" s="103" t="s">
        <v>309</v>
      </c>
      <c r="P613" s="103"/>
      <c r="T613" s="112"/>
    </row>
    <row r="614" spans="1:20">
      <c r="A614" s="103" t="s">
        <v>344</v>
      </c>
      <c r="B614" s="149">
        <v>29</v>
      </c>
      <c r="C614" s="136">
        <v>39830</v>
      </c>
      <c r="D614" s="141">
        <f t="shared" si="73"/>
        <v>39830</v>
      </c>
      <c r="E614" s="103" t="s">
        <v>100</v>
      </c>
      <c r="H614" s="103" t="s">
        <v>288</v>
      </c>
      <c r="I614" s="111" t="s">
        <v>9</v>
      </c>
      <c r="J614" s="112" t="str">
        <f t="shared" si="74"/>
        <v>W</v>
      </c>
      <c r="K614" s="103">
        <v>2</v>
      </c>
      <c r="L614" s="103">
        <v>1</v>
      </c>
      <c r="M614" s="103" t="s">
        <v>355</v>
      </c>
      <c r="N614" s="103">
        <v>41</v>
      </c>
      <c r="O614" s="103" t="s">
        <v>309</v>
      </c>
      <c r="P614" s="103"/>
      <c r="T614" s="112"/>
    </row>
    <row r="615" spans="1:20">
      <c r="A615" s="103" t="s">
        <v>344</v>
      </c>
      <c r="B615" s="149">
        <v>28</v>
      </c>
      <c r="C615" s="136">
        <v>39809</v>
      </c>
      <c r="D615" s="141">
        <f t="shared" si="73"/>
        <v>39809</v>
      </c>
      <c r="E615" s="103" t="s">
        <v>100</v>
      </c>
      <c r="H615" s="103" t="s">
        <v>62</v>
      </c>
      <c r="I615" s="111" t="s">
        <v>9</v>
      </c>
      <c r="J615" s="112" t="str">
        <f t="shared" si="74"/>
        <v>W</v>
      </c>
      <c r="K615" s="103">
        <v>1</v>
      </c>
      <c r="L615" s="103">
        <v>0</v>
      </c>
      <c r="M615" s="103" t="s">
        <v>328</v>
      </c>
      <c r="N615" s="103">
        <v>193</v>
      </c>
      <c r="O615" s="103" t="s">
        <v>309</v>
      </c>
      <c r="P615" s="103"/>
      <c r="T615" s="112"/>
    </row>
    <row r="616" spans="1:20">
      <c r="A616" s="103" t="s">
        <v>344</v>
      </c>
      <c r="B616" s="149">
        <v>27</v>
      </c>
      <c r="C616" s="136">
        <v>39802</v>
      </c>
      <c r="D616" s="141">
        <f t="shared" si="73"/>
        <v>39802</v>
      </c>
      <c r="E616" s="103" t="s">
        <v>100</v>
      </c>
      <c r="H616" s="103" t="s">
        <v>286</v>
      </c>
      <c r="I616" s="111" t="s">
        <v>21</v>
      </c>
      <c r="J616" s="112" t="str">
        <f t="shared" si="74"/>
        <v>W</v>
      </c>
      <c r="K616" s="103">
        <v>1</v>
      </c>
      <c r="L616" s="103">
        <v>0</v>
      </c>
      <c r="M616" s="103" t="s">
        <v>318</v>
      </c>
      <c r="N616" s="103">
        <v>59</v>
      </c>
      <c r="O616" s="103" t="s">
        <v>309</v>
      </c>
      <c r="P616" s="103"/>
      <c r="T616" s="112"/>
    </row>
    <row r="617" spans="1:20">
      <c r="A617" s="103" t="s">
        <v>344</v>
      </c>
      <c r="B617" s="149">
        <v>26</v>
      </c>
      <c r="C617" s="136">
        <v>39788</v>
      </c>
      <c r="D617" s="141">
        <f t="shared" si="73"/>
        <v>39788</v>
      </c>
      <c r="E617" s="103" t="s">
        <v>100</v>
      </c>
      <c r="H617" s="103" t="s">
        <v>128</v>
      </c>
      <c r="I617" s="111" t="s">
        <v>21</v>
      </c>
      <c r="J617" s="112" t="str">
        <f t="shared" si="74"/>
        <v>D</v>
      </c>
      <c r="K617" s="103">
        <v>0</v>
      </c>
      <c r="L617" s="103">
        <v>0</v>
      </c>
      <c r="M617" s="103" t="s">
        <v>25</v>
      </c>
      <c r="N617" s="103">
        <v>56</v>
      </c>
      <c r="O617" s="103" t="s">
        <v>309</v>
      </c>
      <c r="P617" s="103"/>
      <c r="T617" s="112"/>
    </row>
    <row r="618" spans="1:20">
      <c r="A618" s="103" t="s">
        <v>344</v>
      </c>
      <c r="B618" s="149">
        <v>25</v>
      </c>
      <c r="C618" s="136">
        <v>39785</v>
      </c>
      <c r="D618" s="141">
        <f t="shared" si="73"/>
        <v>39785</v>
      </c>
      <c r="E618" s="103" t="s">
        <v>15</v>
      </c>
      <c r="F618" s="111">
        <v>1</v>
      </c>
      <c r="G618" s="111"/>
      <c r="H618" s="103" t="s">
        <v>35</v>
      </c>
      <c r="I618" s="111" t="s">
        <v>9</v>
      </c>
      <c r="J618" s="112" t="str">
        <f t="shared" si="74"/>
        <v>W</v>
      </c>
      <c r="K618" s="103">
        <v>2</v>
      </c>
      <c r="L618" s="103">
        <v>1</v>
      </c>
      <c r="M618" s="103" t="s">
        <v>356</v>
      </c>
      <c r="N618" s="103">
        <v>78</v>
      </c>
      <c r="O618" s="103" t="s">
        <v>309</v>
      </c>
      <c r="P618" s="103"/>
      <c r="T618" s="112"/>
    </row>
    <row r="619" spans="1:20">
      <c r="A619" s="103" t="s">
        <v>344</v>
      </c>
      <c r="B619" s="149">
        <v>24</v>
      </c>
      <c r="C619" s="136">
        <v>39781</v>
      </c>
      <c r="D619" s="141">
        <f t="shared" si="73"/>
        <v>39781</v>
      </c>
      <c r="E619" s="103" t="s">
        <v>100</v>
      </c>
      <c r="H619" s="103" t="s">
        <v>54</v>
      </c>
      <c r="I619" s="111" t="s">
        <v>21</v>
      </c>
      <c r="J619" s="112" t="str">
        <f t="shared" si="74"/>
        <v>W</v>
      </c>
      <c r="K619" s="103">
        <v>4</v>
      </c>
      <c r="L619" s="103">
        <v>0</v>
      </c>
      <c r="M619" s="103" t="s">
        <v>357</v>
      </c>
      <c r="N619" s="103">
        <v>67</v>
      </c>
      <c r="O619" s="103" t="s">
        <v>309</v>
      </c>
      <c r="P619" s="103"/>
      <c r="T619" s="112"/>
    </row>
    <row r="620" spans="1:20">
      <c r="A620" s="103" t="s">
        <v>344</v>
      </c>
      <c r="B620" s="149">
        <v>23</v>
      </c>
      <c r="C620" s="136">
        <v>39777</v>
      </c>
      <c r="D620" s="141">
        <f t="shared" si="73"/>
        <v>39777</v>
      </c>
      <c r="E620" s="103" t="s">
        <v>16</v>
      </c>
      <c r="F620" s="111">
        <v>2</v>
      </c>
      <c r="G620" s="111"/>
      <c r="H620" s="103" t="s">
        <v>310</v>
      </c>
      <c r="I620" s="111" t="s">
        <v>21</v>
      </c>
      <c r="J620" s="112" t="str">
        <f t="shared" si="74"/>
        <v>W</v>
      </c>
      <c r="K620" s="103">
        <v>2</v>
      </c>
      <c r="L620" s="103">
        <v>1</v>
      </c>
      <c r="M620" s="103" t="s">
        <v>321</v>
      </c>
      <c r="N620" s="103">
        <v>80</v>
      </c>
      <c r="O620" s="103" t="s">
        <v>309</v>
      </c>
      <c r="P620" s="103"/>
      <c r="T620" s="112"/>
    </row>
    <row r="621" spans="1:20">
      <c r="A621" s="103" t="s">
        <v>344</v>
      </c>
      <c r="B621" s="149">
        <v>22</v>
      </c>
      <c r="C621" s="136">
        <v>39774</v>
      </c>
      <c r="D621" s="141">
        <f t="shared" si="73"/>
        <v>39774</v>
      </c>
      <c r="E621" s="103" t="s">
        <v>100</v>
      </c>
      <c r="H621" s="103" t="s">
        <v>47</v>
      </c>
      <c r="I621" s="111" t="s">
        <v>21</v>
      </c>
      <c r="J621" s="112" t="str">
        <f t="shared" si="74"/>
        <v>W</v>
      </c>
      <c r="K621" s="103">
        <v>2</v>
      </c>
      <c r="L621" s="103">
        <v>0</v>
      </c>
      <c r="M621" s="103" t="s">
        <v>358</v>
      </c>
      <c r="N621" s="103">
        <v>58</v>
      </c>
      <c r="O621" s="103" t="s">
        <v>309</v>
      </c>
      <c r="P621" s="103"/>
      <c r="T621" s="112"/>
    </row>
    <row r="622" spans="1:20">
      <c r="A622" s="103" t="s">
        <v>344</v>
      </c>
      <c r="B622" s="149">
        <v>21</v>
      </c>
      <c r="C622" s="136">
        <v>39767</v>
      </c>
      <c r="D622" s="141">
        <f t="shared" si="73"/>
        <v>39767</v>
      </c>
      <c r="E622" s="103" t="s">
        <v>100</v>
      </c>
      <c r="H622" s="103" t="s">
        <v>101</v>
      </c>
      <c r="I622" s="111" t="s">
        <v>9</v>
      </c>
      <c r="J622" s="112" t="str">
        <f t="shared" si="74"/>
        <v>D</v>
      </c>
      <c r="K622" s="103">
        <v>1</v>
      </c>
      <c r="L622" s="103">
        <v>1</v>
      </c>
      <c r="M622" s="103" t="s">
        <v>120</v>
      </c>
      <c r="N622" s="103">
        <v>30</v>
      </c>
      <c r="O622" s="103" t="s">
        <v>309</v>
      </c>
      <c r="P622" s="103"/>
      <c r="T622" s="112"/>
    </row>
    <row r="623" spans="1:20">
      <c r="A623" s="103" t="s">
        <v>344</v>
      </c>
      <c r="B623" s="149">
        <v>20</v>
      </c>
      <c r="C623" s="136">
        <v>39760</v>
      </c>
      <c r="D623" s="141">
        <f t="shared" si="73"/>
        <v>39760</v>
      </c>
      <c r="E623" s="103" t="s">
        <v>100</v>
      </c>
      <c r="H623" s="103" t="s">
        <v>87</v>
      </c>
      <c r="I623" s="111" t="s">
        <v>9</v>
      </c>
      <c r="J623" s="112" t="str">
        <f t="shared" si="74"/>
        <v>L</v>
      </c>
      <c r="K623" s="103">
        <v>0</v>
      </c>
      <c r="L623" s="103">
        <v>5</v>
      </c>
      <c r="M623" s="103" t="s">
        <v>25</v>
      </c>
      <c r="N623" s="103">
        <v>58</v>
      </c>
      <c r="O623" s="103" t="s">
        <v>309</v>
      </c>
      <c r="P623" s="103"/>
      <c r="T623" s="112"/>
    </row>
    <row r="624" spans="1:20">
      <c r="A624" s="103" t="s">
        <v>344</v>
      </c>
      <c r="B624" s="149">
        <v>19</v>
      </c>
      <c r="C624" s="136">
        <v>39753</v>
      </c>
      <c r="D624" s="141">
        <f t="shared" si="73"/>
        <v>39753</v>
      </c>
      <c r="E624" s="103" t="s">
        <v>100</v>
      </c>
      <c r="H624" s="103" t="s">
        <v>312</v>
      </c>
      <c r="I624" s="111" t="s">
        <v>9</v>
      </c>
      <c r="J624" s="112" t="str">
        <f t="shared" si="74"/>
        <v>L</v>
      </c>
      <c r="K624" s="103">
        <v>0</v>
      </c>
      <c r="L624" s="103">
        <v>1</v>
      </c>
      <c r="M624" s="103" t="s">
        <v>25</v>
      </c>
      <c r="N624" s="103">
        <v>115</v>
      </c>
      <c r="O624" s="103" t="s">
        <v>309</v>
      </c>
      <c r="P624" s="103"/>
      <c r="T624" s="112"/>
    </row>
    <row r="625" spans="1:20">
      <c r="A625" s="103" t="s">
        <v>344</v>
      </c>
      <c r="B625" s="149">
        <v>18</v>
      </c>
      <c r="C625" s="136">
        <v>39746</v>
      </c>
      <c r="D625" s="141">
        <f t="shared" si="73"/>
        <v>39746</v>
      </c>
      <c r="E625" s="103" t="s">
        <v>100</v>
      </c>
      <c r="H625" s="103" t="s">
        <v>108</v>
      </c>
      <c r="I625" s="111" t="s">
        <v>9</v>
      </c>
      <c r="J625" s="112" t="str">
        <f t="shared" si="74"/>
        <v>W</v>
      </c>
      <c r="K625" s="103">
        <v>4</v>
      </c>
      <c r="L625" s="103">
        <v>1</v>
      </c>
      <c r="M625" s="103" t="s">
        <v>359</v>
      </c>
      <c r="N625" s="103">
        <v>130</v>
      </c>
      <c r="O625" s="103" t="s">
        <v>309</v>
      </c>
      <c r="P625" s="103"/>
      <c r="T625" s="112"/>
    </row>
    <row r="626" spans="1:20">
      <c r="A626" s="103" t="s">
        <v>344</v>
      </c>
      <c r="B626" s="149">
        <v>17</v>
      </c>
      <c r="C626" s="136">
        <v>39739</v>
      </c>
      <c r="D626" s="141">
        <f t="shared" si="73"/>
        <v>39739</v>
      </c>
      <c r="E626" s="103" t="s">
        <v>100</v>
      </c>
      <c r="H626" s="103" t="s">
        <v>112</v>
      </c>
      <c r="I626" s="111" t="s">
        <v>21</v>
      </c>
      <c r="J626" s="112" t="str">
        <f t="shared" si="74"/>
        <v>D</v>
      </c>
      <c r="K626" s="103">
        <v>1</v>
      </c>
      <c r="L626" s="103">
        <v>1</v>
      </c>
      <c r="M626" s="103" t="s">
        <v>360</v>
      </c>
      <c r="N626" s="103">
        <v>66</v>
      </c>
      <c r="O626" s="103" t="s">
        <v>309</v>
      </c>
      <c r="P626" s="103"/>
      <c r="T626" s="112"/>
    </row>
    <row r="627" spans="1:20">
      <c r="A627" s="103" t="s">
        <v>344</v>
      </c>
      <c r="B627" s="149">
        <v>16</v>
      </c>
      <c r="C627" s="136">
        <v>39732</v>
      </c>
      <c r="D627" s="141">
        <f t="shared" si="73"/>
        <v>39732</v>
      </c>
      <c r="E627" s="103" t="s">
        <v>100</v>
      </c>
      <c r="H627" s="103" t="s">
        <v>43</v>
      </c>
      <c r="I627" s="111" t="s">
        <v>21</v>
      </c>
      <c r="J627" s="112" t="str">
        <f t="shared" si="74"/>
        <v>L</v>
      </c>
      <c r="K627" s="103">
        <v>0</v>
      </c>
      <c r="L627" s="103">
        <v>2</v>
      </c>
      <c r="M627" s="103" t="s">
        <v>25</v>
      </c>
      <c r="N627" s="103">
        <v>58</v>
      </c>
      <c r="O627" s="103" t="s">
        <v>309</v>
      </c>
      <c r="P627" s="103"/>
      <c r="T627" s="112"/>
    </row>
    <row r="628" spans="1:20">
      <c r="A628" s="103" t="s">
        <v>344</v>
      </c>
      <c r="B628" s="149">
        <v>15</v>
      </c>
      <c r="C628" s="136">
        <v>39728</v>
      </c>
      <c r="D628" s="141">
        <f t="shared" si="73"/>
        <v>39728</v>
      </c>
      <c r="E628" s="103" t="s">
        <v>16</v>
      </c>
      <c r="F628" s="111">
        <v>1</v>
      </c>
      <c r="G628" s="111"/>
      <c r="H628" s="103" t="s">
        <v>24</v>
      </c>
      <c r="I628" s="111" t="s">
        <v>9</v>
      </c>
      <c r="J628" s="112" t="str">
        <f t="shared" si="74"/>
        <v>W</v>
      </c>
      <c r="K628" s="103">
        <v>4</v>
      </c>
      <c r="L628" s="103">
        <v>1</v>
      </c>
      <c r="M628" s="103" t="s">
        <v>361</v>
      </c>
      <c r="N628" s="103">
        <v>102</v>
      </c>
      <c r="O628" s="103" t="s">
        <v>309</v>
      </c>
      <c r="P628" s="103"/>
      <c r="T628" s="112"/>
    </row>
    <row r="629" spans="1:20">
      <c r="A629" s="103" t="s">
        <v>344</v>
      </c>
      <c r="B629" s="149">
        <v>14</v>
      </c>
      <c r="C629" s="136">
        <v>39725</v>
      </c>
      <c r="D629" s="141">
        <f t="shared" si="73"/>
        <v>39725</v>
      </c>
      <c r="E629" s="103" t="s">
        <v>100</v>
      </c>
      <c r="H629" s="103" t="s">
        <v>32</v>
      </c>
      <c r="I629" s="111" t="s">
        <v>9</v>
      </c>
      <c r="J629" s="112" t="str">
        <f t="shared" si="74"/>
        <v>D</v>
      </c>
      <c r="K629" s="103">
        <v>1</v>
      </c>
      <c r="L629" s="103">
        <v>1</v>
      </c>
      <c r="M629" s="103" t="s">
        <v>318</v>
      </c>
      <c r="N629" s="103">
        <v>56</v>
      </c>
      <c r="O629" s="103" t="s">
        <v>309</v>
      </c>
      <c r="P629" s="103"/>
      <c r="T629" s="112"/>
    </row>
    <row r="630" spans="1:20">
      <c r="A630" s="103" t="s">
        <v>344</v>
      </c>
      <c r="B630" s="149">
        <v>13</v>
      </c>
      <c r="C630" s="136">
        <v>39721</v>
      </c>
      <c r="D630" s="141">
        <f t="shared" si="73"/>
        <v>39721</v>
      </c>
      <c r="E630" s="103" t="s">
        <v>100</v>
      </c>
      <c r="H630" s="103" t="s">
        <v>186</v>
      </c>
      <c r="I630" s="111" t="s">
        <v>21</v>
      </c>
      <c r="J630" s="112" t="str">
        <f t="shared" si="74"/>
        <v>W</v>
      </c>
      <c r="K630" s="103">
        <v>3</v>
      </c>
      <c r="L630" s="103">
        <v>0</v>
      </c>
      <c r="M630" s="103" t="s">
        <v>362</v>
      </c>
      <c r="N630" s="103">
        <v>96</v>
      </c>
      <c r="O630" s="103" t="s">
        <v>309</v>
      </c>
      <c r="P630" s="103"/>
      <c r="T630" s="112"/>
    </row>
    <row r="631" spans="1:20">
      <c r="A631" s="103" t="s">
        <v>344</v>
      </c>
      <c r="B631" s="149">
        <v>12</v>
      </c>
      <c r="C631" s="136">
        <v>39718</v>
      </c>
      <c r="D631" s="141">
        <f t="shared" si="73"/>
        <v>39718</v>
      </c>
      <c r="E631" s="103" t="s">
        <v>100</v>
      </c>
      <c r="H631" s="103" t="s">
        <v>56</v>
      </c>
      <c r="I631" s="111" t="s">
        <v>21</v>
      </c>
      <c r="J631" s="112" t="str">
        <f t="shared" si="74"/>
        <v>L</v>
      </c>
      <c r="K631" s="103">
        <v>1</v>
      </c>
      <c r="L631" s="103">
        <v>3</v>
      </c>
      <c r="M631" s="103" t="s">
        <v>363</v>
      </c>
      <c r="N631" s="103">
        <v>75</v>
      </c>
      <c r="O631" s="103" t="s">
        <v>309</v>
      </c>
      <c r="P631" s="103"/>
      <c r="T631" s="112"/>
    </row>
    <row r="632" spans="1:20">
      <c r="A632" s="103" t="s">
        <v>344</v>
      </c>
      <c r="B632" s="149">
        <v>11</v>
      </c>
      <c r="C632" s="136">
        <v>39711</v>
      </c>
      <c r="D632" s="141">
        <f t="shared" si="73"/>
        <v>39711</v>
      </c>
      <c r="E632" s="103" t="s">
        <v>13</v>
      </c>
      <c r="F632" s="111" t="s">
        <v>143</v>
      </c>
      <c r="G632" s="111"/>
      <c r="H632" s="103" t="s">
        <v>364</v>
      </c>
      <c r="I632" s="111" t="s">
        <v>21</v>
      </c>
      <c r="J632" s="112" t="str">
        <f t="shared" si="74"/>
        <v>L</v>
      </c>
      <c r="K632" s="103">
        <v>0</v>
      </c>
      <c r="L632" s="103">
        <v>2</v>
      </c>
      <c r="M632" s="103" t="s">
        <v>25</v>
      </c>
      <c r="O632" s="103" t="s">
        <v>309</v>
      </c>
      <c r="P632" s="103"/>
      <c r="T632" s="112"/>
    </row>
    <row r="633" spans="1:20">
      <c r="A633" s="103" t="s">
        <v>344</v>
      </c>
      <c r="B633" s="149">
        <v>10</v>
      </c>
      <c r="C633" s="136">
        <v>39704</v>
      </c>
      <c r="D633" s="141">
        <f t="shared" si="73"/>
        <v>39704</v>
      </c>
      <c r="E633" s="103" t="s">
        <v>100</v>
      </c>
      <c r="H633" s="103" t="s">
        <v>49</v>
      </c>
      <c r="I633" s="111" t="s">
        <v>9</v>
      </c>
      <c r="J633" s="112" t="str">
        <f t="shared" si="74"/>
        <v>L</v>
      </c>
      <c r="K633" s="103">
        <v>1</v>
      </c>
      <c r="L633" s="103">
        <v>2</v>
      </c>
      <c r="M633" s="103" t="s">
        <v>318</v>
      </c>
      <c r="N633" s="103">
        <v>73</v>
      </c>
      <c r="O633" s="103" t="s">
        <v>309</v>
      </c>
      <c r="P633" s="103"/>
      <c r="T633" s="112"/>
    </row>
    <row r="634" spans="1:20">
      <c r="A634" s="103" t="s">
        <v>344</v>
      </c>
      <c r="B634" s="149">
        <v>9</v>
      </c>
      <c r="C634" s="136">
        <v>39697</v>
      </c>
      <c r="D634" s="141">
        <f t="shared" si="73"/>
        <v>39697</v>
      </c>
      <c r="E634" s="103" t="s">
        <v>13</v>
      </c>
      <c r="F634" s="111" t="s">
        <v>61</v>
      </c>
      <c r="G634" s="111"/>
      <c r="H634" s="103" t="s">
        <v>365</v>
      </c>
      <c r="I634" s="111" t="s">
        <v>9</v>
      </c>
      <c r="J634" s="112" t="str">
        <f t="shared" si="74"/>
        <v>W</v>
      </c>
      <c r="K634" s="103">
        <v>1</v>
      </c>
      <c r="L634" s="103">
        <v>0</v>
      </c>
      <c r="M634" s="103" t="s">
        <v>328</v>
      </c>
      <c r="N634" s="103">
        <v>175</v>
      </c>
      <c r="O634" s="103" t="s">
        <v>309</v>
      </c>
      <c r="P634" s="103"/>
      <c r="T634" s="112"/>
    </row>
    <row r="635" spans="1:20">
      <c r="A635" s="103" t="s">
        <v>344</v>
      </c>
      <c r="B635" s="149">
        <v>8</v>
      </c>
      <c r="C635" s="136">
        <v>39693</v>
      </c>
      <c r="D635" s="141">
        <f t="shared" si="73"/>
        <v>39693</v>
      </c>
      <c r="E635" s="103" t="s">
        <v>100</v>
      </c>
      <c r="H635" s="103" t="s">
        <v>43</v>
      </c>
      <c r="I635" s="111" t="s">
        <v>9</v>
      </c>
      <c r="J635" s="112" t="str">
        <f t="shared" si="74"/>
        <v>W</v>
      </c>
      <c r="K635" s="103">
        <v>2</v>
      </c>
      <c r="L635" s="103">
        <v>0</v>
      </c>
      <c r="M635" s="103" t="s">
        <v>362</v>
      </c>
      <c r="N635" s="103">
        <v>96</v>
      </c>
      <c r="O635" s="103" t="s">
        <v>309</v>
      </c>
      <c r="P635" s="103"/>
      <c r="T635" s="112"/>
    </row>
    <row r="636" spans="1:20">
      <c r="A636" s="103" t="s">
        <v>344</v>
      </c>
      <c r="B636" s="149">
        <v>7</v>
      </c>
      <c r="C636" s="136">
        <v>39690</v>
      </c>
      <c r="D636" s="141">
        <f t="shared" si="73"/>
        <v>39690</v>
      </c>
      <c r="E636" s="103" t="s">
        <v>100</v>
      </c>
      <c r="H636" s="103" t="s">
        <v>114</v>
      </c>
      <c r="I636" s="111" t="s">
        <v>21</v>
      </c>
      <c r="J636" s="112" t="str">
        <f t="shared" si="74"/>
        <v>L</v>
      </c>
      <c r="K636" s="103">
        <v>1</v>
      </c>
      <c r="L636" s="103">
        <v>3</v>
      </c>
      <c r="M636" s="103" t="s">
        <v>328</v>
      </c>
      <c r="N636" s="103">
        <v>47</v>
      </c>
      <c r="O636" s="103" t="s">
        <v>309</v>
      </c>
      <c r="P636" s="103"/>
      <c r="T636" s="112"/>
    </row>
    <row r="637" spans="1:20">
      <c r="A637" s="103" t="s">
        <v>344</v>
      </c>
      <c r="B637" s="149">
        <v>6</v>
      </c>
      <c r="C637" s="136">
        <v>39685</v>
      </c>
      <c r="D637" s="141">
        <f t="shared" si="73"/>
        <v>39685</v>
      </c>
      <c r="E637" s="103" t="s">
        <v>100</v>
      </c>
      <c r="H637" s="103" t="s">
        <v>24</v>
      </c>
      <c r="I637" s="111" t="s">
        <v>21</v>
      </c>
      <c r="J637" s="112" t="str">
        <f t="shared" si="74"/>
        <v>L</v>
      </c>
      <c r="K637" s="103">
        <v>1</v>
      </c>
      <c r="L637" s="103">
        <v>2</v>
      </c>
      <c r="M637" s="103" t="s">
        <v>366</v>
      </c>
      <c r="N637" s="103">
        <v>170</v>
      </c>
      <c r="O637" s="103" t="s">
        <v>309</v>
      </c>
      <c r="P637" s="103"/>
      <c r="T637" s="112"/>
    </row>
    <row r="638" spans="1:20">
      <c r="A638" s="103" t="s">
        <v>344</v>
      </c>
      <c r="B638" s="149">
        <v>5</v>
      </c>
      <c r="C638" s="136">
        <v>39683</v>
      </c>
      <c r="D638" s="141">
        <f t="shared" si="73"/>
        <v>39683</v>
      </c>
      <c r="E638" s="103" t="s">
        <v>100</v>
      </c>
      <c r="H638" s="103" t="s">
        <v>108</v>
      </c>
      <c r="I638" s="111" t="s">
        <v>21</v>
      </c>
      <c r="J638" s="112" t="str">
        <f t="shared" si="74"/>
        <v>D</v>
      </c>
      <c r="K638" s="103">
        <v>1</v>
      </c>
      <c r="L638" s="103">
        <v>1</v>
      </c>
      <c r="M638" s="103" t="s">
        <v>318</v>
      </c>
      <c r="N638" s="103">
        <v>60</v>
      </c>
      <c r="O638" s="103" t="s">
        <v>309</v>
      </c>
      <c r="P638" s="103"/>
      <c r="T638" s="112"/>
    </row>
    <row r="639" spans="1:20">
      <c r="A639" s="103" t="s">
        <v>344</v>
      </c>
      <c r="B639" s="149">
        <v>4</v>
      </c>
      <c r="C639" s="136">
        <v>39679</v>
      </c>
      <c r="D639" s="141">
        <f t="shared" si="73"/>
        <v>39679</v>
      </c>
      <c r="E639" s="103" t="s">
        <v>100</v>
      </c>
      <c r="H639" s="103" t="s">
        <v>112</v>
      </c>
      <c r="I639" s="111" t="s">
        <v>9</v>
      </c>
      <c r="J639" s="112" t="str">
        <f t="shared" si="74"/>
        <v>L</v>
      </c>
      <c r="K639" s="103">
        <v>1</v>
      </c>
      <c r="L639" s="103">
        <v>2</v>
      </c>
      <c r="M639" s="103" t="s">
        <v>366</v>
      </c>
      <c r="N639" s="103">
        <v>67</v>
      </c>
      <c r="O639" s="103" t="s">
        <v>309</v>
      </c>
      <c r="P639" s="103"/>
      <c r="T639" s="112"/>
    </row>
    <row r="640" spans="1:20">
      <c r="A640" s="103" t="s">
        <v>344</v>
      </c>
      <c r="B640" s="149">
        <v>3</v>
      </c>
      <c r="C640" s="136">
        <v>39676</v>
      </c>
      <c r="D640" s="141">
        <f t="shared" si="73"/>
        <v>39676</v>
      </c>
      <c r="E640" s="103" t="s">
        <v>12</v>
      </c>
      <c r="F640" s="111" t="s">
        <v>98</v>
      </c>
      <c r="G640" s="111"/>
      <c r="H640" s="103" t="s">
        <v>341</v>
      </c>
      <c r="I640" s="111" t="s">
        <v>21</v>
      </c>
      <c r="J640" s="112" t="str">
        <f t="shared" si="74"/>
        <v>L</v>
      </c>
      <c r="K640" s="103">
        <v>0</v>
      </c>
      <c r="L640" s="103">
        <v>1</v>
      </c>
      <c r="M640" s="103" t="s">
        <v>25</v>
      </c>
      <c r="N640" s="103">
        <v>107</v>
      </c>
      <c r="O640" s="103" t="s">
        <v>309</v>
      </c>
      <c r="P640" s="103"/>
      <c r="T640" s="112"/>
    </row>
    <row r="641" spans="1:20">
      <c r="A641" s="103" t="s">
        <v>344</v>
      </c>
      <c r="B641" s="149">
        <v>2</v>
      </c>
      <c r="C641" s="136">
        <v>39672</v>
      </c>
      <c r="D641" s="141">
        <f t="shared" si="73"/>
        <v>39672</v>
      </c>
      <c r="E641" s="103" t="s">
        <v>100</v>
      </c>
      <c r="H641" s="103" t="s">
        <v>32</v>
      </c>
      <c r="I641" s="111" t="s">
        <v>21</v>
      </c>
      <c r="J641" s="112" t="str">
        <f t="shared" si="74"/>
        <v>W</v>
      </c>
      <c r="K641" s="103">
        <v>2</v>
      </c>
      <c r="L641" s="103">
        <v>1</v>
      </c>
      <c r="M641" s="103" t="s">
        <v>367</v>
      </c>
      <c r="N641" s="103">
        <v>105</v>
      </c>
      <c r="O641" s="103" t="s">
        <v>309</v>
      </c>
      <c r="P641" s="103"/>
      <c r="T641" s="112"/>
    </row>
    <row r="642" spans="1:20">
      <c r="A642" s="103" t="s">
        <v>344</v>
      </c>
      <c r="B642" s="149">
        <v>1</v>
      </c>
      <c r="C642" s="136">
        <v>39669</v>
      </c>
      <c r="D642" s="141">
        <f t="shared" si="73"/>
        <v>39669</v>
      </c>
      <c r="E642" s="103" t="s">
        <v>100</v>
      </c>
      <c r="H642" s="103" t="s">
        <v>57</v>
      </c>
      <c r="I642" s="111" t="s">
        <v>9</v>
      </c>
      <c r="J642" s="112" t="str">
        <f t="shared" si="74"/>
        <v>W</v>
      </c>
      <c r="K642" s="103">
        <v>2</v>
      </c>
      <c r="L642" s="103">
        <v>1</v>
      </c>
      <c r="M642" s="103" t="s">
        <v>321</v>
      </c>
      <c r="N642" s="103">
        <v>109</v>
      </c>
      <c r="O642" s="103" t="s">
        <v>309</v>
      </c>
      <c r="P642" s="103"/>
      <c r="T642" s="112"/>
    </row>
    <row r="643" spans="1:20">
      <c r="A643" s="103" t="s">
        <v>368</v>
      </c>
      <c r="B643" s="149">
        <v>49</v>
      </c>
      <c r="C643" s="136">
        <v>39564</v>
      </c>
      <c r="D643" s="141">
        <f t="shared" si="73"/>
        <v>39564</v>
      </c>
      <c r="E643" s="103" t="s">
        <v>100</v>
      </c>
      <c r="H643" s="103" t="s">
        <v>288</v>
      </c>
      <c r="I643" s="111" t="s">
        <v>21</v>
      </c>
      <c r="J643" s="112" t="str">
        <f t="shared" si="74"/>
        <v>L</v>
      </c>
      <c r="K643" s="103">
        <v>1</v>
      </c>
      <c r="L643" s="103">
        <v>3</v>
      </c>
      <c r="M643" s="103" t="s">
        <v>318</v>
      </c>
      <c r="N643" s="103">
        <v>65</v>
      </c>
      <c r="O643" s="103" t="s">
        <v>369</v>
      </c>
      <c r="P643" s="103"/>
      <c r="T643" s="112"/>
    </row>
    <row r="644" spans="1:20">
      <c r="A644" s="103" t="s">
        <v>368</v>
      </c>
      <c r="B644" s="149">
        <v>48</v>
      </c>
      <c r="C644" s="136">
        <v>39557</v>
      </c>
      <c r="D644" s="141">
        <f t="shared" si="73"/>
        <v>39557</v>
      </c>
      <c r="E644" s="103" t="s">
        <v>100</v>
      </c>
      <c r="H644" s="103" t="s">
        <v>47</v>
      </c>
      <c r="I644" s="111" t="s">
        <v>9</v>
      </c>
      <c r="J644" s="112" t="str">
        <f t="shared" si="74"/>
        <v>W</v>
      </c>
      <c r="K644" s="103">
        <v>2</v>
      </c>
      <c r="L644" s="103">
        <v>0</v>
      </c>
      <c r="M644" s="103" t="s">
        <v>370</v>
      </c>
      <c r="N644" s="103">
        <v>28</v>
      </c>
      <c r="O644" s="103" t="s">
        <v>369</v>
      </c>
      <c r="P644" s="103"/>
      <c r="T644" s="112"/>
    </row>
    <row r="645" spans="1:20">
      <c r="A645" s="103" t="s">
        <v>368</v>
      </c>
      <c r="B645" s="149">
        <v>47</v>
      </c>
      <c r="C645" s="136">
        <v>39546</v>
      </c>
      <c r="D645" s="141">
        <f t="shared" si="73"/>
        <v>39546</v>
      </c>
      <c r="E645" s="103" t="s">
        <v>100</v>
      </c>
      <c r="H645" s="103" t="s">
        <v>101</v>
      </c>
      <c r="I645" s="111" t="s">
        <v>21</v>
      </c>
      <c r="J645" s="112" t="str">
        <f t="shared" si="74"/>
        <v>L</v>
      </c>
      <c r="K645" s="103">
        <v>0</v>
      </c>
      <c r="L645" s="103">
        <v>1</v>
      </c>
      <c r="M645" s="103" t="s">
        <v>25</v>
      </c>
      <c r="N645" s="103">
        <v>49</v>
      </c>
      <c r="O645" s="103" t="s">
        <v>369</v>
      </c>
      <c r="P645" s="103"/>
      <c r="T645" s="112"/>
    </row>
    <row r="646" spans="1:20">
      <c r="A646" s="103" t="s">
        <v>368</v>
      </c>
      <c r="B646" s="149">
        <v>46</v>
      </c>
      <c r="C646" s="136">
        <v>39543</v>
      </c>
      <c r="D646" s="141">
        <f t="shared" ref="D646:D709" si="75">C646</f>
        <v>39543</v>
      </c>
      <c r="E646" s="103" t="s">
        <v>100</v>
      </c>
      <c r="H646" s="103" t="s">
        <v>114</v>
      </c>
      <c r="I646" s="111" t="s">
        <v>21</v>
      </c>
      <c r="J646" s="112" t="str">
        <f t="shared" si="74"/>
        <v>L</v>
      </c>
      <c r="K646" s="103">
        <v>0</v>
      </c>
      <c r="L646" s="103">
        <v>3</v>
      </c>
      <c r="M646" s="103" t="s">
        <v>25</v>
      </c>
      <c r="N646" s="103">
        <v>52</v>
      </c>
      <c r="O646" s="103" t="s">
        <v>369</v>
      </c>
      <c r="P646" s="103"/>
      <c r="T646" s="112"/>
    </row>
    <row r="647" spans="1:20">
      <c r="A647" s="103" t="s">
        <v>368</v>
      </c>
      <c r="B647" s="149">
        <v>45</v>
      </c>
      <c r="C647" s="136">
        <v>39531</v>
      </c>
      <c r="D647" s="141">
        <f t="shared" si="75"/>
        <v>39531</v>
      </c>
      <c r="E647" s="103" t="s">
        <v>100</v>
      </c>
      <c r="H647" s="103" t="s">
        <v>62</v>
      </c>
      <c r="I647" s="111" t="s">
        <v>9</v>
      </c>
      <c r="J647" s="112" t="str">
        <f t="shared" si="74"/>
        <v>L</v>
      </c>
      <c r="K647" s="103">
        <v>0</v>
      </c>
      <c r="L647" s="103">
        <v>1</v>
      </c>
      <c r="M647" s="103" t="s">
        <v>25</v>
      </c>
      <c r="N647" s="103">
        <v>84</v>
      </c>
      <c r="O647" s="103" t="s">
        <v>369</v>
      </c>
      <c r="P647" s="103"/>
      <c r="T647" s="112"/>
    </row>
    <row r="648" spans="1:20">
      <c r="A648" s="103" t="s">
        <v>368</v>
      </c>
      <c r="B648" s="149">
        <v>44</v>
      </c>
      <c r="C648" s="136">
        <v>39529</v>
      </c>
      <c r="D648" s="141">
        <f t="shared" si="75"/>
        <v>39529</v>
      </c>
      <c r="E648" s="103" t="s">
        <v>100</v>
      </c>
      <c r="H648" s="103" t="s">
        <v>112</v>
      </c>
      <c r="I648" s="111" t="s">
        <v>21</v>
      </c>
      <c r="J648" s="112" t="str">
        <f t="shared" si="74"/>
        <v>L</v>
      </c>
      <c r="K648" s="103">
        <v>1</v>
      </c>
      <c r="L648" s="103">
        <v>3</v>
      </c>
      <c r="M648" s="103" t="s">
        <v>318</v>
      </c>
      <c r="N648" s="103">
        <v>51</v>
      </c>
      <c r="O648" s="103" t="s">
        <v>369</v>
      </c>
      <c r="P648" s="103"/>
      <c r="T648" s="112"/>
    </row>
    <row r="649" spans="1:20">
      <c r="A649" s="103" t="s">
        <v>368</v>
      </c>
      <c r="B649" s="149">
        <v>43</v>
      </c>
      <c r="C649" s="136">
        <v>39515</v>
      </c>
      <c r="D649" s="141">
        <f t="shared" si="75"/>
        <v>39515</v>
      </c>
      <c r="E649" s="103" t="s">
        <v>100</v>
      </c>
      <c r="H649" s="103" t="s">
        <v>47</v>
      </c>
      <c r="I649" s="111" t="s">
        <v>21</v>
      </c>
      <c r="J649" s="112" t="str">
        <f t="shared" si="74"/>
        <v>D</v>
      </c>
      <c r="K649" s="103">
        <v>1</v>
      </c>
      <c r="L649" s="103">
        <v>1</v>
      </c>
      <c r="M649" s="103" t="s">
        <v>371</v>
      </c>
      <c r="N649" s="103">
        <v>44</v>
      </c>
      <c r="O649" s="103" t="s">
        <v>369</v>
      </c>
      <c r="P649" s="103"/>
      <c r="T649" s="112"/>
    </row>
    <row r="650" spans="1:20">
      <c r="A650" s="103" t="s">
        <v>368</v>
      </c>
      <c r="B650" s="149">
        <v>42</v>
      </c>
      <c r="C650" s="136">
        <v>39511</v>
      </c>
      <c r="D650" s="141">
        <f t="shared" si="75"/>
        <v>39511</v>
      </c>
      <c r="E650" s="103" t="s">
        <v>100</v>
      </c>
      <c r="H650" s="103" t="s">
        <v>49</v>
      </c>
      <c r="I650" s="111" t="s">
        <v>9</v>
      </c>
      <c r="J650" s="112" t="str">
        <f t="shared" si="74"/>
        <v>W</v>
      </c>
      <c r="K650" s="103">
        <v>1</v>
      </c>
      <c r="L650" s="103">
        <v>0</v>
      </c>
      <c r="M650" s="103" t="s">
        <v>372</v>
      </c>
      <c r="N650" s="103">
        <v>23</v>
      </c>
      <c r="O650" s="103" t="s">
        <v>369</v>
      </c>
      <c r="P650" s="103"/>
      <c r="T650" s="112"/>
    </row>
    <row r="651" spans="1:20">
      <c r="A651" s="103" t="s">
        <v>368</v>
      </c>
      <c r="B651" s="149">
        <v>41</v>
      </c>
      <c r="C651" s="136">
        <v>39508</v>
      </c>
      <c r="D651" s="141">
        <f t="shared" si="75"/>
        <v>39508</v>
      </c>
      <c r="E651" s="103" t="s">
        <v>100</v>
      </c>
      <c r="H651" s="103" t="s">
        <v>56</v>
      </c>
      <c r="I651" s="111" t="s">
        <v>9</v>
      </c>
      <c r="J651" s="112" t="str">
        <f t="shared" si="74"/>
        <v>L</v>
      </c>
      <c r="K651" s="103">
        <v>0</v>
      </c>
      <c r="L651" s="103">
        <v>1</v>
      </c>
      <c r="M651" s="103" t="s">
        <v>25</v>
      </c>
      <c r="N651" s="103">
        <v>88</v>
      </c>
      <c r="O651" s="103" t="s">
        <v>369</v>
      </c>
      <c r="P651" s="103"/>
      <c r="T651" s="112"/>
    </row>
    <row r="652" spans="1:20">
      <c r="A652" s="103" t="s">
        <v>368</v>
      </c>
      <c r="B652" s="149">
        <v>40</v>
      </c>
      <c r="C652" s="136">
        <v>39505</v>
      </c>
      <c r="D652" s="141">
        <f t="shared" si="75"/>
        <v>39505</v>
      </c>
      <c r="E652" s="103" t="s">
        <v>100</v>
      </c>
      <c r="H652" s="103" t="s">
        <v>101</v>
      </c>
      <c r="I652" s="111" t="s">
        <v>9</v>
      </c>
      <c r="J652" s="112" t="str">
        <f t="shared" si="74"/>
        <v>W</v>
      </c>
      <c r="K652" s="103">
        <v>3</v>
      </c>
      <c r="L652" s="103">
        <v>2</v>
      </c>
      <c r="M652" s="103" t="s">
        <v>373</v>
      </c>
      <c r="N652" s="103">
        <v>41</v>
      </c>
      <c r="O652" s="103" t="s">
        <v>369</v>
      </c>
      <c r="P652" s="103"/>
      <c r="T652" s="112"/>
    </row>
    <row r="653" spans="1:20">
      <c r="A653" s="103" t="s">
        <v>368</v>
      </c>
      <c r="B653" s="149">
        <v>39</v>
      </c>
      <c r="C653" s="136">
        <v>39501</v>
      </c>
      <c r="D653" s="141">
        <f t="shared" si="75"/>
        <v>39501</v>
      </c>
      <c r="E653" s="103" t="s">
        <v>100</v>
      </c>
      <c r="H653" s="103" t="s">
        <v>286</v>
      </c>
      <c r="I653" s="111" t="s">
        <v>21</v>
      </c>
      <c r="J653" s="112" t="str">
        <f t="shared" si="74"/>
        <v>L</v>
      </c>
      <c r="K653" s="103">
        <v>1</v>
      </c>
      <c r="L653" s="103">
        <v>3</v>
      </c>
      <c r="M653" s="103" t="s">
        <v>371</v>
      </c>
      <c r="N653" s="103">
        <v>59</v>
      </c>
      <c r="O653" s="103" t="s">
        <v>369</v>
      </c>
      <c r="P653" s="103"/>
      <c r="T653" s="112"/>
    </row>
    <row r="654" spans="1:20">
      <c r="A654" s="103" t="s">
        <v>368</v>
      </c>
      <c r="B654" s="149">
        <v>38</v>
      </c>
      <c r="C654" s="136">
        <v>39494</v>
      </c>
      <c r="D654" s="141">
        <f t="shared" si="75"/>
        <v>39494</v>
      </c>
      <c r="E654" s="103" t="s">
        <v>100</v>
      </c>
      <c r="H654" s="103" t="s">
        <v>124</v>
      </c>
      <c r="I654" s="111" t="s">
        <v>9</v>
      </c>
      <c r="J654" s="112" t="str">
        <f t="shared" si="74"/>
        <v>W</v>
      </c>
      <c r="K654" s="103">
        <v>1</v>
      </c>
      <c r="L654" s="103">
        <v>0</v>
      </c>
      <c r="M654" s="103" t="s">
        <v>371</v>
      </c>
      <c r="N654" s="103">
        <v>64</v>
      </c>
      <c r="O654" s="103" t="s">
        <v>369</v>
      </c>
      <c r="P654" s="103"/>
      <c r="T654" s="112"/>
    </row>
    <row r="655" spans="1:20">
      <c r="A655" s="103" t="s">
        <v>368</v>
      </c>
      <c r="B655" s="149">
        <v>37</v>
      </c>
      <c r="C655" s="136">
        <v>39487</v>
      </c>
      <c r="D655" s="141">
        <f t="shared" si="75"/>
        <v>39487</v>
      </c>
      <c r="E655" s="103" t="s">
        <v>100</v>
      </c>
      <c r="H655" s="103" t="s">
        <v>32</v>
      </c>
      <c r="I655" s="111" t="s">
        <v>21</v>
      </c>
      <c r="J655" s="112" t="str">
        <f t="shared" si="74"/>
        <v>D</v>
      </c>
      <c r="K655" s="103">
        <v>1</v>
      </c>
      <c r="L655" s="103">
        <v>1</v>
      </c>
      <c r="M655" s="103" t="s">
        <v>371</v>
      </c>
      <c r="N655" s="103">
        <v>67</v>
      </c>
      <c r="O655" s="103" t="s">
        <v>369</v>
      </c>
      <c r="P655" s="103"/>
      <c r="T655" s="112"/>
    </row>
    <row r="656" spans="1:20">
      <c r="A656" s="103" t="s">
        <v>368</v>
      </c>
      <c r="B656" s="149">
        <v>36</v>
      </c>
      <c r="C656" s="136">
        <v>39480</v>
      </c>
      <c r="D656" s="141">
        <f t="shared" si="75"/>
        <v>39480</v>
      </c>
      <c r="E656" s="103" t="s">
        <v>100</v>
      </c>
      <c r="H656" s="103" t="s">
        <v>56</v>
      </c>
      <c r="I656" s="111" t="s">
        <v>21</v>
      </c>
      <c r="J656" s="112" t="str">
        <f t="shared" si="74"/>
        <v>L</v>
      </c>
      <c r="K656" s="103">
        <v>0</v>
      </c>
      <c r="L656" s="103">
        <v>2</v>
      </c>
      <c r="M656" s="103" t="s">
        <v>25</v>
      </c>
      <c r="N656" s="103">
        <v>65</v>
      </c>
      <c r="O656" s="103" t="s">
        <v>369</v>
      </c>
      <c r="P656" s="103"/>
      <c r="T656" s="112"/>
    </row>
    <row r="657" spans="1:20">
      <c r="A657" s="103" t="s">
        <v>368</v>
      </c>
      <c r="B657" s="149">
        <v>35</v>
      </c>
      <c r="C657" s="136">
        <v>39473</v>
      </c>
      <c r="D657" s="141">
        <f t="shared" si="75"/>
        <v>39473</v>
      </c>
      <c r="E657" s="103" t="s">
        <v>15</v>
      </c>
      <c r="F657" s="111">
        <v>2</v>
      </c>
      <c r="G657" s="111"/>
      <c r="H657" s="103" t="s">
        <v>186</v>
      </c>
      <c r="I657" s="111" t="s">
        <v>9</v>
      </c>
      <c r="J657" s="112" t="str">
        <f t="shared" si="74"/>
        <v>L</v>
      </c>
      <c r="K657" s="103">
        <v>1</v>
      </c>
      <c r="L657" s="103">
        <v>2</v>
      </c>
      <c r="M657" s="103" t="s">
        <v>374</v>
      </c>
      <c r="N657" s="103">
        <v>161</v>
      </c>
      <c r="O657" s="103" t="s">
        <v>369</v>
      </c>
      <c r="P657" s="103"/>
      <c r="T657" s="112"/>
    </row>
    <row r="658" spans="1:20">
      <c r="A658" s="103" t="s">
        <v>368</v>
      </c>
      <c r="B658" s="149">
        <v>34</v>
      </c>
      <c r="C658" s="136">
        <v>39459</v>
      </c>
      <c r="D658" s="141">
        <f t="shared" si="75"/>
        <v>39459</v>
      </c>
      <c r="E658" s="103" t="s">
        <v>100</v>
      </c>
      <c r="H658" s="103" t="s">
        <v>108</v>
      </c>
      <c r="I658" s="111" t="s">
        <v>21</v>
      </c>
      <c r="J658" s="112" t="str">
        <f t="shared" si="74"/>
        <v>W</v>
      </c>
      <c r="K658" s="103">
        <v>2</v>
      </c>
      <c r="L658" s="103">
        <v>1</v>
      </c>
      <c r="M658" s="103" t="s">
        <v>375</v>
      </c>
      <c r="N658" s="103">
        <v>107</v>
      </c>
      <c r="O658" s="103" t="s">
        <v>369</v>
      </c>
      <c r="P658" s="103"/>
      <c r="T658" s="112"/>
    </row>
    <row r="659" spans="1:20">
      <c r="A659" s="103" t="s">
        <v>368</v>
      </c>
      <c r="B659" s="149">
        <v>33</v>
      </c>
      <c r="C659" s="136">
        <v>39452</v>
      </c>
      <c r="D659" s="141">
        <f t="shared" si="75"/>
        <v>39452</v>
      </c>
      <c r="E659" s="103" t="s">
        <v>100</v>
      </c>
      <c r="H659" s="103" t="s">
        <v>186</v>
      </c>
      <c r="I659" s="111" t="s">
        <v>9</v>
      </c>
      <c r="J659" s="112" t="str">
        <f t="shared" si="74"/>
        <v>W</v>
      </c>
      <c r="K659" s="103">
        <v>3</v>
      </c>
      <c r="L659" s="103">
        <v>2</v>
      </c>
      <c r="M659" s="103" t="s">
        <v>376</v>
      </c>
      <c r="N659" s="103">
        <v>156</v>
      </c>
      <c r="O659" s="103" t="s">
        <v>369</v>
      </c>
      <c r="P659" s="103"/>
      <c r="T659" s="112"/>
    </row>
    <row r="660" spans="1:20">
      <c r="A660" s="103" t="s">
        <v>368</v>
      </c>
      <c r="B660" s="149">
        <v>32</v>
      </c>
      <c r="C660" s="136">
        <v>39445</v>
      </c>
      <c r="D660" s="141">
        <f t="shared" si="75"/>
        <v>39445</v>
      </c>
      <c r="E660" s="103" t="s">
        <v>100</v>
      </c>
      <c r="H660" s="103" t="s">
        <v>377</v>
      </c>
      <c r="I660" s="111" t="s">
        <v>9</v>
      </c>
      <c r="J660" s="112" t="str">
        <f t="shared" si="74"/>
        <v>L</v>
      </c>
      <c r="K660" s="103">
        <v>0</v>
      </c>
      <c r="L660" s="103">
        <v>1</v>
      </c>
      <c r="M660" s="103" t="s">
        <v>25</v>
      </c>
      <c r="N660" s="103">
        <v>482</v>
      </c>
      <c r="O660" s="103" t="s">
        <v>369</v>
      </c>
      <c r="P660" s="103"/>
      <c r="T660" s="112"/>
    </row>
    <row r="661" spans="1:20">
      <c r="A661" s="103" t="s">
        <v>368</v>
      </c>
      <c r="B661" s="149">
        <v>31</v>
      </c>
      <c r="C661" s="136">
        <v>39442</v>
      </c>
      <c r="D661" s="141">
        <f t="shared" si="75"/>
        <v>39442</v>
      </c>
      <c r="E661" s="103" t="s">
        <v>100</v>
      </c>
      <c r="H661" s="103" t="s">
        <v>62</v>
      </c>
      <c r="I661" s="111" t="s">
        <v>21</v>
      </c>
      <c r="J661" s="112" t="str">
        <f t="shared" si="74"/>
        <v>W</v>
      </c>
      <c r="K661" s="103">
        <v>1</v>
      </c>
      <c r="L661" s="103">
        <v>0</v>
      </c>
      <c r="M661" s="103" t="s">
        <v>318</v>
      </c>
      <c r="N661" s="103">
        <v>115</v>
      </c>
      <c r="O661" s="103" t="s">
        <v>369</v>
      </c>
      <c r="P661" s="103"/>
      <c r="T661" s="112"/>
    </row>
    <row r="662" spans="1:20">
      <c r="A662" s="103" t="s">
        <v>368</v>
      </c>
      <c r="B662" s="149">
        <v>30</v>
      </c>
      <c r="C662" s="136">
        <v>39438</v>
      </c>
      <c r="D662" s="141">
        <f t="shared" si="75"/>
        <v>39438</v>
      </c>
      <c r="E662" s="103" t="s">
        <v>100</v>
      </c>
      <c r="H662" s="103" t="s">
        <v>312</v>
      </c>
      <c r="I662" s="111" t="s">
        <v>21</v>
      </c>
      <c r="J662" s="112" t="str">
        <f t="shared" si="74"/>
        <v>D</v>
      </c>
      <c r="K662" s="103">
        <v>0</v>
      </c>
      <c r="L662" s="103">
        <v>0</v>
      </c>
      <c r="M662" s="103" t="s">
        <v>25</v>
      </c>
      <c r="N662" s="103">
        <v>87</v>
      </c>
      <c r="O662" s="103" t="s">
        <v>369</v>
      </c>
      <c r="P662" s="103"/>
      <c r="T662" s="112"/>
    </row>
    <row r="663" spans="1:20">
      <c r="A663" s="103" t="s">
        <v>368</v>
      </c>
      <c r="B663" s="149">
        <v>29</v>
      </c>
      <c r="C663" s="136">
        <v>39431</v>
      </c>
      <c r="D663" s="141">
        <f t="shared" si="75"/>
        <v>39431</v>
      </c>
      <c r="E663" s="103" t="s">
        <v>100</v>
      </c>
      <c r="H663" s="103" t="s">
        <v>112</v>
      </c>
      <c r="I663" s="111" t="s">
        <v>9</v>
      </c>
      <c r="J663" s="112" t="str">
        <f t="shared" si="74"/>
        <v>W</v>
      </c>
      <c r="K663" s="103">
        <v>1</v>
      </c>
      <c r="L663" s="103">
        <v>0</v>
      </c>
      <c r="M663" s="103" t="s">
        <v>370</v>
      </c>
      <c r="N663" s="103">
        <v>45</v>
      </c>
      <c r="O663" s="103" t="s">
        <v>369</v>
      </c>
      <c r="P663" s="103"/>
      <c r="T663" s="112"/>
    </row>
    <row r="664" spans="1:20">
      <c r="A664" s="103" t="s">
        <v>368</v>
      </c>
      <c r="B664" s="149">
        <v>28</v>
      </c>
      <c r="C664" s="136">
        <v>39427</v>
      </c>
      <c r="D664" s="141">
        <f t="shared" si="75"/>
        <v>39427</v>
      </c>
      <c r="E664" s="103" t="s">
        <v>100</v>
      </c>
      <c r="H664" s="103" t="s">
        <v>186</v>
      </c>
      <c r="I664" s="111" t="s">
        <v>21</v>
      </c>
      <c r="J664" s="112" t="str">
        <f t="shared" si="74"/>
        <v>D</v>
      </c>
      <c r="K664" s="103">
        <v>1</v>
      </c>
      <c r="L664" s="103">
        <v>1</v>
      </c>
      <c r="M664" s="103" t="s">
        <v>318</v>
      </c>
      <c r="N664" s="103">
        <v>133</v>
      </c>
      <c r="O664" s="103" t="s">
        <v>369</v>
      </c>
      <c r="P664" s="103"/>
      <c r="T664" s="112"/>
    </row>
    <row r="665" spans="1:20">
      <c r="A665" s="103" t="s">
        <v>368</v>
      </c>
      <c r="B665" s="149">
        <v>27</v>
      </c>
      <c r="C665" s="136">
        <v>39412</v>
      </c>
      <c r="D665" s="141">
        <f t="shared" si="75"/>
        <v>39412</v>
      </c>
      <c r="E665" s="103" t="s">
        <v>100</v>
      </c>
      <c r="H665" s="103" t="s">
        <v>128</v>
      </c>
      <c r="I665" s="111" t="s">
        <v>9</v>
      </c>
      <c r="J665" s="112" t="str">
        <f t="shared" si="74"/>
        <v>W</v>
      </c>
      <c r="K665" s="103">
        <v>1</v>
      </c>
      <c r="L665" s="103">
        <v>0</v>
      </c>
      <c r="M665" s="103" t="s">
        <v>372</v>
      </c>
      <c r="N665" s="103">
        <v>97</v>
      </c>
      <c r="O665" s="103" t="s">
        <v>369</v>
      </c>
      <c r="P665" s="103"/>
      <c r="T665" s="112"/>
    </row>
    <row r="666" spans="1:20">
      <c r="A666" s="103" t="s">
        <v>368</v>
      </c>
      <c r="B666" s="149">
        <v>26</v>
      </c>
      <c r="C666" s="136">
        <v>39410</v>
      </c>
      <c r="D666" s="141">
        <f t="shared" si="75"/>
        <v>39410</v>
      </c>
      <c r="E666" s="103" t="s">
        <v>100</v>
      </c>
      <c r="H666" s="103" t="s">
        <v>54</v>
      </c>
      <c r="I666" s="111" t="s">
        <v>21</v>
      </c>
      <c r="J666" s="112" t="str">
        <f t="shared" si="74"/>
        <v>W</v>
      </c>
      <c r="K666" s="103">
        <v>2</v>
      </c>
      <c r="L666" s="103">
        <v>0</v>
      </c>
      <c r="M666" s="103" t="s">
        <v>321</v>
      </c>
      <c r="N666" s="103">
        <v>61</v>
      </c>
      <c r="O666" s="103" t="s">
        <v>369</v>
      </c>
      <c r="P666" s="103"/>
      <c r="T666" s="112"/>
    </row>
    <row r="667" spans="1:20">
      <c r="A667" s="103" t="s">
        <v>368</v>
      </c>
      <c r="B667" s="149">
        <v>25</v>
      </c>
      <c r="C667" s="136">
        <v>39403</v>
      </c>
      <c r="D667" s="141">
        <f t="shared" si="75"/>
        <v>39403</v>
      </c>
      <c r="E667" s="103" t="s">
        <v>100</v>
      </c>
      <c r="H667" s="103" t="s">
        <v>114</v>
      </c>
      <c r="I667" s="111" t="s">
        <v>9</v>
      </c>
      <c r="J667" s="112" t="str">
        <f t="shared" si="74"/>
        <v>D</v>
      </c>
      <c r="K667" s="103">
        <v>0</v>
      </c>
      <c r="L667" s="103">
        <v>0</v>
      </c>
      <c r="M667" s="103" t="s">
        <v>25</v>
      </c>
      <c r="N667" s="103">
        <v>53</v>
      </c>
      <c r="O667" s="103" t="s">
        <v>369</v>
      </c>
      <c r="P667" s="103"/>
      <c r="T667" s="112"/>
    </row>
    <row r="668" spans="1:20">
      <c r="A668" s="103" t="s">
        <v>368</v>
      </c>
      <c r="B668" s="149">
        <v>24</v>
      </c>
      <c r="C668" s="136">
        <v>39399</v>
      </c>
      <c r="D668" s="141">
        <f t="shared" si="75"/>
        <v>39399</v>
      </c>
      <c r="E668" s="103" t="s">
        <v>16</v>
      </c>
      <c r="F668" s="111">
        <v>2</v>
      </c>
      <c r="G668" s="111"/>
      <c r="H668" s="103" t="s">
        <v>121</v>
      </c>
      <c r="I668" s="111" t="s">
        <v>21</v>
      </c>
      <c r="J668" s="112" t="str">
        <f t="shared" si="74"/>
        <v>L</v>
      </c>
      <c r="K668" s="103">
        <v>1</v>
      </c>
      <c r="L668" s="103">
        <v>2</v>
      </c>
      <c r="M668" s="103" t="s">
        <v>371</v>
      </c>
      <c r="N668" s="103">
        <v>75</v>
      </c>
      <c r="O668" s="103" t="s">
        <v>369</v>
      </c>
      <c r="P668" s="103"/>
      <c r="T668" s="112"/>
    </row>
    <row r="669" spans="1:20">
      <c r="A669" s="103" t="s">
        <v>368</v>
      </c>
      <c r="B669" s="149">
        <v>23</v>
      </c>
      <c r="C669" s="136">
        <v>39396</v>
      </c>
      <c r="D669" s="141">
        <f t="shared" si="75"/>
        <v>39396</v>
      </c>
      <c r="E669" s="103" t="s">
        <v>15</v>
      </c>
      <c r="F669" s="111">
        <v>1</v>
      </c>
      <c r="G669" s="111"/>
      <c r="H669" s="103" t="s">
        <v>378</v>
      </c>
      <c r="I669" s="111" t="s">
        <v>9</v>
      </c>
      <c r="J669" s="112" t="str">
        <f t="shared" si="74"/>
        <v>W</v>
      </c>
      <c r="K669" s="103">
        <v>2</v>
      </c>
      <c r="L669" s="103">
        <v>0</v>
      </c>
      <c r="M669" s="103" t="s">
        <v>370</v>
      </c>
      <c r="N669" s="103">
        <v>15</v>
      </c>
      <c r="O669" s="103" t="s">
        <v>369</v>
      </c>
      <c r="P669" s="103"/>
      <c r="T669" s="112"/>
    </row>
    <row r="670" spans="1:20">
      <c r="A670" s="103" t="s">
        <v>368</v>
      </c>
      <c r="B670" s="149">
        <v>22</v>
      </c>
      <c r="C670" s="136">
        <v>39392</v>
      </c>
      <c r="D670" s="141">
        <f t="shared" si="75"/>
        <v>39392</v>
      </c>
      <c r="E670" s="103" t="s">
        <v>100</v>
      </c>
      <c r="H670" s="103" t="s">
        <v>43</v>
      </c>
      <c r="I670" s="111" t="s">
        <v>21</v>
      </c>
      <c r="J670" s="112" t="str">
        <f t="shared" ref="J670:J733" si="76">IF(K670&gt;L670,"W",IF(K670&lt;L670,"L","D"))</f>
        <v>D</v>
      </c>
      <c r="K670" s="103">
        <v>0</v>
      </c>
      <c r="L670" s="103">
        <v>0</v>
      </c>
      <c r="M670" s="103" t="s">
        <v>25</v>
      </c>
      <c r="N670" s="103">
        <v>89</v>
      </c>
      <c r="O670" s="103" t="s">
        <v>369</v>
      </c>
      <c r="P670" s="103"/>
      <c r="T670" s="112"/>
    </row>
    <row r="671" spans="1:20">
      <c r="A671" s="103" t="s">
        <v>368</v>
      </c>
      <c r="B671" s="149">
        <v>21</v>
      </c>
      <c r="C671" s="136">
        <v>39389</v>
      </c>
      <c r="D671" s="141">
        <f t="shared" si="75"/>
        <v>39389</v>
      </c>
      <c r="E671" s="103" t="s">
        <v>100</v>
      </c>
      <c r="H671" s="103" t="s">
        <v>312</v>
      </c>
      <c r="I671" s="111" t="s">
        <v>9</v>
      </c>
      <c r="J671" s="112" t="str">
        <f t="shared" si="76"/>
        <v>W</v>
      </c>
      <c r="K671" s="103">
        <v>1</v>
      </c>
      <c r="L671" s="103">
        <v>0</v>
      </c>
      <c r="M671" s="103" t="s">
        <v>379</v>
      </c>
      <c r="N671" s="103">
        <v>123</v>
      </c>
      <c r="O671" s="103" t="s">
        <v>369</v>
      </c>
      <c r="P671" s="103"/>
      <c r="T671" s="112"/>
    </row>
    <row r="672" spans="1:20">
      <c r="A672" s="103" t="s">
        <v>368</v>
      </c>
      <c r="B672" s="149">
        <v>20</v>
      </c>
      <c r="C672" s="136">
        <v>39385</v>
      </c>
      <c r="D672" s="141">
        <f t="shared" si="75"/>
        <v>39385</v>
      </c>
      <c r="E672" s="103" t="s">
        <v>100</v>
      </c>
      <c r="H672" s="103" t="s">
        <v>107</v>
      </c>
      <c r="I672" s="111" t="s">
        <v>9</v>
      </c>
      <c r="J672" s="112" t="str">
        <f t="shared" si="76"/>
        <v>D</v>
      </c>
      <c r="K672" s="103">
        <v>0</v>
      </c>
      <c r="L672" s="103">
        <v>0</v>
      </c>
      <c r="M672" s="103" t="s">
        <v>25</v>
      </c>
      <c r="N672" s="103">
        <v>89</v>
      </c>
      <c r="O672" s="103" t="s">
        <v>369</v>
      </c>
      <c r="P672" s="103"/>
      <c r="T672" s="112"/>
    </row>
    <row r="673" spans="1:20">
      <c r="A673" s="103" t="s">
        <v>368</v>
      </c>
      <c r="B673" s="149">
        <v>19</v>
      </c>
      <c r="C673" s="136">
        <v>39382</v>
      </c>
      <c r="D673" s="141">
        <f t="shared" si="75"/>
        <v>39382</v>
      </c>
      <c r="E673" s="103" t="s">
        <v>100</v>
      </c>
      <c r="H673" s="103" t="s">
        <v>286</v>
      </c>
      <c r="I673" s="111" t="s">
        <v>9</v>
      </c>
      <c r="J673" s="112" t="str">
        <f t="shared" si="76"/>
        <v>D</v>
      </c>
      <c r="K673" s="103">
        <v>0</v>
      </c>
      <c r="L673" s="103">
        <v>0</v>
      </c>
      <c r="M673" s="103" t="s">
        <v>25</v>
      </c>
      <c r="N673" s="103">
        <v>111</v>
      </c>
      <c r="O673" s="103" t="s">
        <v>369</v>
      </c>
      <c r="P673" s="103"/>
      <c r="R673" s="108" t="s">
        <v>1468</v>
      </c>
      <c r="T673" s="112"/>
    </row>
    <row r="674" spans="1:20">
      <c r="A674" s="103" t="s">
        <v>368</v>
      </c>
      <c r="B674" s="149">
        <v>18</v>
      </c>
      <c r="C674" s="136">
        <v>39378</v>
      </c>
      <c r="D674" s="141">
        <f t="shared" si="75"/>
        <v>39378</v>
      </c>
      <c r="E674" s="103" t="s">
        <v>100</v>
      </c>
      <c r="H674" s="103" t="s">
        <v>49</v>
      </c>
      <c r="I674" s="111" t="s">
        <v>21</v>
      </c>
      <c r="J674" s="112" t="str">
        <f t="shared" si="76"/>
        <v>W</v>
      </c>
      <c r="K674" s="103">
        <v>3</v>
      </c>
      <c r="L674" s="103">
        <v>0</v>
      </c>
      <c r="M674" s="103" t="s">
        <v>380</v>
      </c>
      <c r="N674" s="103">
        <v>70</v>
      </c>
      <c r="O674" s="103" t="s">
        <v>369</v>
      </c>
      <c r="P674" s="103"/>
      <c r="T674" s="112"/>
    </row>
    <row r="675" spans="1:20">
      <c r="A675" s="103" t="s">
        <v>368</v>
      </c>
      <c r="B675" s="149">
        <v>17</v>
      </c>
      <c r="C675" s="136">
        <v>39375</v>
      </c>
      <c r="D675" s="141">
        <f t="shared" si="75"/>
        <v>39375</v>
      </c>
      <c r="E675" s="103" t="s">
        <v>100</v>
      </c>
      <c r="H675" s="103" t="s">
        <v>124</v>
      </c>
      <c r="I675" s="111" t="s">
        <v>21</v>
      </c>
      <c r="J675" s="112" t="str">
        <f t="shared" si="76"/>
        <v>W</v>
      </c>
      <c r="K675" s="103">
        <v>3</v>
      </c>
      <c r="L675" s="103">
        <v>1</v>
      </c>
      <c r="M675" s="103" t="s">
        <v>1437</v>
      </c>
      <c r="N675" s="103">
        <v>67</v>
      </c>
      <c r="O675" s="103" t="s">
        <v>369</v>
      </c>
      <c r="P675" s="103"/>
      <c r="T675" s="112"/>
    </row>
    <row r="676" spans="1:20">
      <c r="A676" s="103" t="s">
        <v>368</v>
      </c>
      <c r="B676" s="149">
        <v>16</v>
      </c>
      <c r="C676" s="136">
        <v>39371</v>
      </c>
      <c r="D676" s="141">
        <f t="shared" si="75"/>
        <v>39371</v>
      </c>
      <c r="E676" s="103" t="s">
        <v>100</v>
      </c>
      <c r="H676" s="103" t="s">
        <v>43</v>
      </c>
      <c r="I676" s="111" t="s">
        <v>9</v>
      </c>
      <c r="J676" s="112" t="str">
        <f t="shared" si="76"/>
        <v>D</v>
      </c>
      <c r="K676" s="103">
        <v>2</v>
      </c>
      <c r="L676" s="103">
        <v>2</v>
      </c>
      <c r="M676" s="103" t="s">
        <v>381</v>
      </c>
      <c r="N676" s="103">
        <v>91</v>
      </c>
      <c r="O676" s="103" t="s">
        <v>369</v>
      </c>
      <c r="P676" s="103"/>
      <c r="T676" s="112"/>
    </row>
    <row r="677" spans="1:20">
      <c r="A677" s="103" t="s">
        <v>368</v>
      </c>
      <c r="B677" s="149">
        <v>15</v>
      </c>
      <c r="C677" s="136">
        <v>39368</v>
      </c>
      <c r="D677" s="141">
        <f t="shared" si="75"/>
        <v>39368</v>
      </c>
      <c r="E677" s="103" t="s">
        <v>100</v>
      </c>
      <c r="H677" s="103" t="s">
        <v>32</v>
      </c>
      <c r="I677" s="111" t="s">
        <v>9</v>
      </c>
      <c r="J677" s="112" t="str">
        <f t="shared" si="76"/>
        <v>W</v>
      </c>
      <c r="K677" s="103">
        <v>4</v>
      </c>
      <c r="L677" s="103">
        <v>0</v>
      </c>
      <c r="M677" s="103" t="s">
        <v>1705</v>
      </c>
      <c r="N677" s="103">
        <v>37</v>
      </c>
      <c r="O677" s="103" t="s">
        <v>369</v>
      </c>
      <c r="P677" s="103"/>
      <c r="T677" s="112"/>
    </row>
    <row r="678" spans="1:20">
      <c r="A678" s="103" t="s">
        <v>368</v>
      </c>
      <c r="B678" s="149">
        <v>14</v>
      </c>
      <c r="C678" s="136">
        <v>39364</v>
      </c>
      <c r="D678" s="141">
        <f t="shared" si="75"/>
        <v>39364</v>
      </c>
      <c r="E678" s="103" t="s">
        <v>100</v>
      </c>
      <c r="H678" s="103" t="s">
        <v>24</v>
      </c>
      <c r="I678" s="111" t="s">
        <v>21</v>
      </c>
      <c r="J678" s="112" t="str">
        <f t="shared" si="76"/>
        <v>L</v>
      </c>
      <c r="K678" s="103">
        <v>0</v>
      </c>
      <c r="L678" s="103">
        <v>1</v>
      </c>
      <c r="M678" s="103" t="s">
        <v>25</v>
      </c>
      <c r="N678" s="103">
        <v>125</v>
      </c>
      <c r="O678" s="103" t="s">
        <v>369</v>
      </c>
      <c r="P678" s="103"/>
      <c r="T678" s="112"/>
    </row>
    <row r="679" spans="1:20">
      <c r="A679" s="103" t="s">
        <v>368</v>
      </c>
      <c r="B679" s="149">
        <v>13</v>
      </c>
      <c r="C679" s="136">
        <v>39361</v>
      </c>
      <c r="D679" s="141">
        <f t="shared" si="75"/>
        <v>39361</v>
      </c>
      <c r="E679" s="103" t="s">
        <v>100</v>
      </c>
      <c r="H679" s="103" t="s">
        <v>54</v>
      </c>
      <c r="I679" s="111" t="s">
        <v>9</v>
      </c>
      <c r="J679" s="112" t="str">
        <f t="shared" si="76"/>
        <v>L</v>
      </c>
      <c r="K679" s="103">
        <v>0</v>
      </c>
      <c r="L679" s="103">
        <v>1</v>
      </c>
      <c r="M679" s="103" t="s">
        <v>25</v>
      </c>
      <c r="N679" s="103">
        <v>68</v>
      </c>
      <c r="O679" s="103" t="s">
        <v>369</v>
      </c>
      <c r="P679" s="103"/>
      <c r="T679" s="112"/>
    </row>
    <row r="680" spans="1:20">
      <c r="A680" s="103" t="s">
        <v>368</v>
      </c>
      <c r="B680" s="149">
        <v>12</v>
      </c>
      <c r="C680" s="136">
        <v>39357</v>
      </c>
      <c r="D680" s="141">
        <f t="shared" si="75"/>
        <v>39357</v>
      </c>
      <c r="E680" s="103" t="s">
        <v>100</v>
      </c>
      <c r="H680" s="103" t="s">
        <v>128</v>
      </c>
      <c r="I680" s="111" t="s">
        <v>21</v>
      </c>
      <c r="J680" s="112" t="str">
        <f t="shared" si="76"/>
        <v>L</v>
      </c>
      <c r="K680" s="103">
        <v>1</v>
      </c>
      <c r="L680" s="103">
        <v>2</v>
      </c>
      <c r="M680" s="103" t="s">
        <v>382</v>
      </c>
      <c r="N680" s="103">
        <v>61</v>
      </c>
      <c r="O680" s="103" t="s">
        <v>369</v>
      </c>
      <c r="P680" s="103"/>
      <c r="T680" s="112"/>
    </row>
    <row r="681" spans="1:20">
      <c r="A681" s="103" t="s">
        <v>368</v>
      </c>
      <c r="B681" s="149">
        <v>11</v>
      </c>
      <c r="C681" s="136">
        <v>39354</v>
      </c>
      <c r="D681" s="141">
        <f t="shared" si="75"/>
        <v>39354</v>
      </c>
      <c r="E681" s="103" t="s">
        <v>100</v>
      </c>
      <c r="H681" s="103" t="s">
        <v>288</v>
      </c>
      <c r="I681" s="111" t="s">
        <v>9</v>
      </c>
      <c r="J681" s="112" t="str">
        <f t="shared" si="76"/>
        <v>W</v>
      </c>
      <c r="K681" s="103">
        <v>2</v>
      </c>
      <c r="L681" s="103">
        <v>0</v>
      </c>
      <c r="M681" s="103" t="s">
        <v>383</v>
      </c>
      <c r="N681" s="103">
        <v>65</v>
      </c>
      <c r="O681" s="103" t="s">
        <v>369</v>
      </c>
      <c r="P681" s="103"/>
      <c r="T681" s="112"/>
    </row>
    <row r="682" spans="1:20">
      <c r="A682" s="103" t="s">
        <v>368</v>
      </c>
      <c r="B682" s="149">
        <v>10</v>
      </c>
      <c r="C682" s="136">
        <v>39351</v>
      </c>
      <c r="D682" s="141">
        <f t="shared" si="75"/>
        <v>39351</v>
      </c>
      <c r="E682" s="103" t="s">
        <v>13</v>
      </c>
      <c r="F682" s="111" t="s">
        <v>384</v>
      </c>
      <c r="G682" s="111"/>
      <c r="H682" s="103" t="s">
        <v>112</v>
      </c>
      <c r="I682" s="111" t="s">
        <v>21</v>
      </c>
      <c r="J682" s="112" t="str">
        <f t="shared" si="76"/>
        <v>D</v>
      </c>
      <c r="K682" s="103">
        <v>2</v>
      </c>
      <c r="L682" s="103">
        <v>2</v>
      </c>
      <c r="M682" s="103" t="s">
        <v>385</v>
      </c>
      <c r="N682" s="112">
        <v>67</v>
      </c>
      <c r="O682" s="103" t="s">
        <v>369</v>
      </c>
      <c r="P682" s="103"/>
      <c r="T682" s="103" t="s">
        <v>1070</v>
      </c>
    </row>
    <row r="683" spans="1:20">
      <c r="A683" s="103" t="s">
        <v>368</v>
      </c>
      <c r="B683" s="149">
        <v>9</v>
      </c>
      <c r="C683" s="136">
        <v>39347</v>
      </c>
      <c r="D683" s="141">
        <f t="shared" si="75"/>
        <v>39347</v>
      </c>
      <c r="E683" s="103" t="s">
        <v>13</v>
      </c>
      <c r="F683" s="111" t="s">
        <v>143</v>
      </c>
      <c r="G683" s="111"/>
      <c r="H683" s="103" t="s">
        <v>112</v>
      </c>
      <c r="I683" s="111" t="s">
        <v>9</v>
      </c>
      <c r="J683" s="112" t="str">
        <f t="shared" si="76"/>
        <v>D</v>
      </c>
      <c r="K683" s="103">
        <v>1</v>
      </c>
      <c r="L683" s="103">
        <v>1</v>
      </c>
      <c r="M683" s="103" t="s">
        <v>318</v>
      </c>
      <c r="O683" s="103" t="s">
        <v>369</v>
      </c>
      <c r="P683" s="103"/>
      <c r="T683" s="112"/>
    </row>
    <row r="684" spans="1:20">
      <c r="A684" s="103" t="s">
        <v>368</v>
      </c>
      <c r="B684" s="149">
        <v>8</v>
      </c>
      <c r="C684" s="136">
        <v>39340</v>
      </c>
      <c r="D684" s="141">
        <f t="shared" si="75"/>
        <v>39340</v>
      </c>
      <c r="E684" s="103" t="s">
        <v>12</v>
      </c>
      <c r="F684" s="111" t="s">
        <v>61</v>
      </c>
      <c r="G684" s="111"/>
      <c r="H684" s="103" t="s">
        <v>377</v>
      </c>
      <c r="I684" s="111" t="s">
        <v>21</v>
      </c>
      <c r="J684" s="112" t="str">
        <f t="shared" si="76"/>
        <v>L</v>
      </c>
      <c r="K684" s="103">
        <v>0</v>
      </c>
      <c r="L684" s="103">
        <v>2</v>
      </c>
      <c r="M684" s="103" t="s">
        <v>25</v>
      </c>
      <c r="N684" s="103">
        <v>156</v>
      </c>
      <c r="O684" s="103" t="s">
        <v>369</v>
      </c>
      <c r="P684" s="103"/>
      <c r="T684" s="112"/>
    </row>
    <row r="685" spans="1:20">
      <c r="A685" s="103" t="s">
        <v>368</v>
      </c>
      <c r="B685" s="149">
        <v>7</v>
      </c>
      <c r="C685" s="136">
        <v>39333</v>
      </c>
      <c r="D685" s="141">
        <f t="shared" si="75"/>
        <v>39333</v>
      </c>
      <c r="E685" s="103" t="s">
        <v>13</v>
      </c>
      <c r="F685" s="111" t="s">
        <v>61</v>
      </c>
      <c r="G685" s="111"/>
      <c r="H685" s="103" t="s">
        <v>24</v>
      </c>
      <c r="I685" s="111" t="s">
        <v>9</v>
      </c>
      <c r="J685" s="112" t="str">
        <f t="shared" si="76"/>
        <v>W</v>
      </c>
      <c r="K685" s="103">
        <v>3</v>
      </c>
      <c r="L685" s="103">
        <v>0</v>
      </c>
      <c r="M685" s="103" t="s">
        <v>386</v>
      </c>
      <c r="N685" s="103">
        <v>98</v>
      </c>
      <c r="O685" s="103" t="s">
        <v>369</v>
      </c>
      <c r="P685" s="103"/>
      <c r="T685" s="112"/>
    </row>
    <row r="686" spans="1:20">
      <c r="A686" s="103" t="s">
        <v>368</v>
      </c>
      <c r="B686" s="149">
        <v>6</v>
      </c>
      <c r="C686" s="136">
        <v>39326</v>
      </c>
      <c r="D686" s="141">
        <f t="shared" si="75"/>
        <v>39326</v>
      </c>
      <c r="E686" s="103" t="s">
        <v>12</v>
      </c>
      <c r="F686" s="111" t="s">
        <v>256</v>
      </c>
      <c r="G686" s="111"/>
      <c r="H686" s="103" t="s">
        <v>107</v>
      </c>
      <c r="I686" s="111" t="s">
        <v>21</v>
      </c>
      <c r="J686" s="112" t="str">
        <f t="shared" si="76"/>
        <v>W</v>
      </c>
      <c r="K686" s="103">
        <v>1</v>
      </c>
      <c r="L686" s="103">
        <v>0</v>
      </c>
      <c r="M686" s="103" t="s">
        <v>318</v>
      </c>
      <c r="N686" s="103">
        <v>64</v>
      </c>
      <c r="O686" s="103" t="s">
        <v>369</v>
      </c>
      <c r="P686" s="103"/>
      <c r="T686" s="112"/>
    </row>
    <row r="687" spans="1:20">
      <c r="A687" s="103" t="s">
        <v>368</v>
      </c>
      <c r="B687" s="149">
        <v>5</v>
      </c>
      <c r="C687" s="136">
        <v>39322</v>
      </c>
      <c r="D687" s="141">
        <f t="shared" si="75"/>
        <v>39322</v>
      </c>
      <c r="E687" s="103" t="s">
        <v>100</v>
      </c>
      <c r="H687" s="103" t="s">
        <v>107</v>
      </c>
      <c r="I687" s="111" t="s">
        <v>21</v>
      </c>
      <c r="J687" s="112" t="str">
        <f t="shared" si="76"/>
        <v>D</v>
      </c>
      <c r="K687" s="103">
        <v>0</v>
      </c>
      <c r="L687" s="103">
        <v>0</v>
      </c>
      <c r="M687" s="103" t="s">
        <v>25</v>
      </c>
      <c r="N687" s="103">
        <v>104</v>
      </c>
      <c r="O687" s="103" t="s">
        <v>369</v>
      </c>
      <c r="P687" s="103"/>
      <c r="T687" s="112"/>
    </row>
    <row r="688" spans="1:20">
      <c r="A688" s="103" t="s">
        <v>368</v>
      </c>
      <c r="B688" s="149">
        <v>4</v>
      </c>
      <c r="C688" s="136">
        <v>39319</v>
      </c>
      <c r="D688" s="141">
        <f t="shared" si="75"/>
        <v>39319</v>
      </c>
      <c r="E688" s="103" t="s">
        <v>100</v>
      </c>
      <c r="H688" s="103" t="s">
        <v>108</v>
      </c>
      <c r="I688" s="111" t="s">
        <v>9</v>
      </c>
      <c r="J688" s="112" t="str">
        <f t="shared" si="76"/>
        <v>W</v>
      </c>
      <c r="K688" s="103">
        <v>2</v>
      </c>
      <c r="L688" s="103">
        <v>0</v>
      </c>
      <c r="M688" s="103" t="s">
        <v>387</v>
      </c>
      <c r="N688" s="103">
        <v>129</v>
      </c>
      <c r="O688" s="103" t="s">
        <v>369</v>
      </c>
      <c r="P688" s="103"/>
      <c r="T688" s="112"/>
    </row>
    <row r="689" spans="1:20">
      <c r="A689" s="103" t="s">
        <v>368</v>
      </c>
      <c r="B689" s="149">
        <v>3</v>
      </c>
      <c r="C689" s="136">
        <v>39312</v>
      </c>
      <c r="D689" s="141">
        <f t="shared" si="75"/>
        <v>39312</v>
      </c>
      <c r="E689" s="103" t="s">
        <v>12</v>
      </c>
      <c r="F689" s="111" t="s">
        <v>98</v>
      </c>
      <c r="G689" s="111"/>
      <c r="H689" s="103" t="s">
        <v>125</v>
      </c>
      <c r="I689" s="111" t="s">
        <v>9</v>
      </c>
      <c r="J689" s="112" t="str">
        <f t="shared" si="76"/>
        <v>W</v>
      </c>
      <c r="K689" s="103">
        <v>5</v>
      </c>
      <c r="L689" s="103">
        <v>0</v>
      </c>
      <c r="M689" s="103" t="s">
        <v>1435</v>
      </c>
      <c r="N689" s="103">
        <v>86</v>
      </c>
      <c r="O689" s="103" t="s">
        <v>369</v>
      </c>
      <c r="P689" s="103"/>
      <c r="T689" s="112"/>
    </row>
    <row r="690" spans="1:20">
      <c r="A690" s="103" t="s">
        <v>368</v>
      </c>
      <c r="B690" s="149">
        <v>2</v>
      </c>
      <c r="C690" s="136">
        <v>39308</v>
      </c>
      <c r="D690" s="141">
        <f t="shared" si="75"/>
        <v>39308</v>
      </c>
      <c r="E690" s="103" t="s">
        <v>100</v>
      </c>
      <c r="H690" s="103" t="s">
        <v>24</v>
      </c>
      <c r="I690" s="111" t="s">
        <v>9</v>
      </c>
      <c r="J690" s="112" t="str">
        <f t="shared" si="76"/>
        <v>W</v>
      </c>
      <c r="K690" s="103">
        <v>1</v>
      </c>
      <c r="L690" s="103">
        <v>0</v>
      </c>
      <c r="M690" s="103" t="s">
        <v>388</v>
      </c>
      <c r="N690" s="112">
        <v>110</v>
      </c>
      <c r="O690" s="103" t="s">
        <v>369</v>
      </c>
      <c r="P690" s="103"/>
      <c r="T690" s="112"/>
    </row>
    <row r="691" spans="1:20">
      <c r="A691" s="103" t="s">
        <v>368</v>
      </c>
      <c r="B691" s="149">
        <v>1</v>
      </c>
      <c r="C691" s="136">
        <v>39305</v>
      </c>
      <c r="D691" s="141">
        <f t="shared" si="75"/>
        <v>39305</v>
      </c>
      <c r="E691" s="103" t="s">
        <v>100</v>
      </c>
      <c r="H691" s="103" t="s">
        <v>377</v>
      </c>
      <c r="I691" s="111" t="s">
        <v>21</v>
      </c>
      <c r="J691" s="112" t="str">
        <f t="shared" si="76"/>
        <v>L</v>
      </c>
      <c r="K691" s="103">
        <v>1</v>
      </c>
      <c r="L691" s="103">
        <v>2</v>
      </c>
      <c r="M691" s="103" t="s">
        <v>318</v>
      </c>
      <c r="N691" s="103">
        <v>192</v>
      </c>
      <c r="O691" s="103" t="s">
        <v>369</v>
      </c>
      <c r="P691" s="103"/>
      <c r="T691" s="112"/>
    </row>
    <row r="692" spans="1:20">
      <c r="A692" s="103" t="s">
        <v>389</v>
      </c>
      <c r="B692" s="149">
        <v>51</v>
      </c>
      <c r="C692" s="136">
        <v>39222</v>
      </c>
      <c r="D692" s="141">
        <f t="shared" si="75"/>
        <v>39222</v>
      </c>
      <c r="E692" s="103" t="s">
        <v>15</v>
      </c>
      <c r="F692" s="111" t="s">
        <v>8</v>
      </c>
      <c r="G692" s="111"/>
      <c r="H692" s="103" t="s">
        <v>56</v>
      </c>
      <c r="I692" s="111" t="s">
        <v>308</v>
      </c>
      <c r="J692" s="112" t="str">
        <f t="shared" si="76"/>
        <v>L</v>
      </c>
      <c r="K692" s="103">
        <v>0</v>
      </c>
      <c r="L692" s="103">
        <v>2</v>
      </c>
      <c r="M692" s="103" t="s">
        <v>25</v>
      </c>
      <c r="N692" s="103">
        <v>286</v>
      </c>
      <c r="O692" s="103" t="s">
        <v>369</v>
      </c>
      <c r="P692" s="103"/>
      <c r="T692" s="112"/>
    </row>
    <row r="693" spans="1:20">
      <c r="A693" s="103" t="s">
        <v>389</v>
      </c>
      <c r="B693" s="149">
        <v>50</v>
      </c>
      <c r="C693" s="136">
        <v>39216</v>
      </c>
      <c r="D693" s="141">
        <f t="shared" si="75"/>
        <v>39216</v>
      </c>
      <c r="E693" s="103" t="s">
        <v>100</v>
      </c>
      <c r="H693" s="103" t="s">
        <v>45</v>
      </c>
      <c r="I693" s="111" t="s">
        <v>21</v>
      </c>
      <c r="J693" s="112" t="str">
        <f t="shared" si="76"/>
        <v>W</v>
      </c>
      <c r="K693" s="103">
        <v>3</v>
      </c>
      <c r="L693" s="103">
        <v>0</v>
      </c>
      <c r="M693" s="103" t="s">
        <v>390</v>
      </c>
      <c r="N693" s="103">
        <v>32</v>
      </c>
      <c r="O693" s="103" t="s">
        <v>369</v>
      </c>
      <c r="P693" s="103"/>
      <c r="T693" s="112"/>
    </row>
    <row r="694" spans="1:20">
      <c r="A694" s="103" t="s">
        <v>389</v>
      </c>
      <c r="B694" s="149">
        <v>49</v>
      </c>
      <c r="C694" s="136">
        <v>39209</v>
      </c>
      <c r="D694" s="141">
        <f t="shared" si="75"/>
        <v>39209</v>
      </c>
      <c r="E694" s="103" t="s">
        <v>100</v>
      </c>
      <c r="H694" s="103" t="s">
        <v>54</v>
      </c>
      <c r="I694" s="111" t="s">
        <v>9</v>
      </c>
      <c r="J694" s="112" t="str">
        <f t="shared" si="76"/>
        <v>D</v>
      </c>
      <c r="K694" s="103">
        <v>1</v>
      </c>
      <c r="L694" s="103">
        <v>1</v>
      </c>
      <c r="M694" s="103" t="s">
        <v>391</v>
      </c>
      <c r="N694" s="103">
        <v>52</v>
      </c>
      <c r="O694" s="103" t="s">
        <v>369</v>
      </c>
      <c r="P694" s="103"/>
      <c r="T694" s="112"/>
    </row>
    <row r="695" spans="1:20">
      <c r="A695" s="103" t="s">
        <v>389</v>
      </c>
      <c r="B695" s="149">
        <v>48</v>
      </c>
      <c r="C695" s="136">
        <v>39207</v>
      </c>
      <c r="D695" s="141">
        <f t="shared" si="75"/>
        <v>39207</v>
      </c>
      <c r="E695" s="103" t="s">
        <v>100</v>
      </c>
      <c r="H695" s="103" t="s">
        <v>312</v>
      </c>
      <c r="I695" s="111" t="s">
        <v>9</v>
      </c>
      <c r="J695" s="112" t="str">
        <f t="shared" si="76"/>
        <v>L</v>
      </c>
      <c r="K695" s="103">
        <v>2</v>
      </c>
      <c r="L695" s="103">
        <v>6</v>
      </c>
      <c r="M695" s="103" t="s">
        <v>1247</v>
      </c>
      <c r="N695" s="103">
        <v>78</v>
      </c>
      <c r="O695" s="103" t="s">
        <v>369</v>
      </c>
      <c r="P695" s="103"/>
      <c r="T695" s="112"/>
    </row>
    <row r="696" spans="1:20">
      <c r="A696" s="103" t="s">
        <v>389</v>
      </c>
      <c r="B696" s="149">
        <v>47</v>
      </c>
      <c r="C696" s="136">
        <v>39205</v>
      </c>
      <c r="D696" s="141">
        <f t="shared" si="75"/>
        <v>39205</v>
      </c>
      <c r="E696" s="103" t="s">
        <v>100</v>
      </c>
      <c r="H696" s="103" t="s">
        <v>107</v>
      </c>
      <c r="I696" s="111" t="s">
        <v>21</v>
      </c>
      <c r="J696" s="112" t="str">
        <f t="shared" si="76"/>
        <v>D</v>
      </c>
      <c r="K696" s="103">
        <v>1</v>
      </c>
      <c r="L696" s="103">
        <v>1</v>
      </c>
      <c r="M696" s="103" t="s">
        <v>392</v>
      </c>
      <c r="N696" s="103">
        <v>51</v>
      </c>
      <c r="O696" s="103" t="s">
        <v>369</v>
      </c>
      <c r="P696" s="103"/>
      <c r="T696" s="112"/>
    </row>
    <row r="697" spans="1:20">
      <c r="A697" s="103" t="s">
        <v>389</v>
      </c>
      <c r="B697" s="149">
        <v>46</v>
      </c>
      <c r="C697" s="136">
        <v>39203</v>
      </c>
      <c r="D697" s="141">
        <f t="shared" si="75"/>
        <v>39203</v>
      </c>
      <c r="E697" s="103" t="s">
        <v>100</v>
      </c>
      <c r="H697" s="103" t="s">
        <v>56</v>
      </c>
      <c r="I697" s="111" t="s">
        <v>21</v>
      </c>
      <c r="J697" s="112" t="str">
        <f t="shared" si="76"/>
        <v>L</v>
      </c>
      <c r="K697" s="103">
        <v>0</v>
      </c>
      <c r="L697" s="103">
        <v>1</v>
      </c>
      <c r="M697" s="103" t="s">
        <v>25</v>
      </c>
      <c r="N697" s="103">
        <v>28</v>
      </c>
      <c r="O697" s="103" t="s">
        <v>369</v>
      </c>
      <c r="P697" s="103"/>
      <c r="T697" s="112"/>
    </row>
    <row r="698" spans="1:20">
      <c r="A698" s="103" t="s">
        <v>389</v>
      </c>
      <c r="B698" s="149">
        <v>45</v>
      </c>
      <c r="C698" s="136">
        <v>39200</v>
      </c>
      <c r="D698" s="141">
        <f t="shared" si="75"/>
        <v>39200</v>
      </c>
      <c r="E698" s="103" t="s">
        <v>100</v>
      </c>
      <c r="H698" s="103" t="s">
        <v>393</v>
      </c>
      <c r="I698" s="111" t="s">
        <v>9</v>
      </c>
      <c r="J698" s="112" t="str">
        <f t="shared" si="76"/>
        <v>D</v>
      </c>
      <c r="K698" s="103">
        <v>1</v>
      </c>
      <c r="L698" s="103">
        <v>1</v>
      </c>
      <c r="M698" s="103" t="s">
        <v>1246</v>
      </c>
      <c r="N698" s="103">
        <v>44</v>
      </c>
      <c r="O698" s="103" t="s">
        <v>369</v>
      </c>
      <c r="P698" s="103"/>
      <c r="T698" s="112"/>
    </row>
    <row r="699" spans="1:20">
      <c r="A699" s="103" t="s">
        <v>389</v>
      </c>
      <c r="B699" s="149">
        <v>44</v>
      </c>
      <c r="C699" s="136">
        <v>39196</v>
      </c>
      <c r="D699" s="141">
        <f t="shared" si="75"/>
        <v>39196</v>
      </c>
      <c r="E699" s="103" t="s">
        <v>15</v>
      </c>
      <c r="F699" s="111" t="s">
        <v>161</v>
      </c>
      <c r="G699" s="111"/>
      <c r="H699" s="103" t="s">
        <v>101</v>
      </c>
      <c r="I699" s="111" t="s">
        <v>9</v>
      </c>
      <c r="J699" s="112" t="str">
        <f t="shared" si="76"/>
        <v>W</v>
      </c>
      <c r="K699" s="103">
        <v>1</v>
      </c>
      <c r="L699" s="103">
        <v>0</v>
      </c>
      <c r="M699" s="103" t="s">
        <v>1246</v>
      </c>
      <c r="N699" s="103">
        <v>47</v>
      </c>
      <c r="O699" s="103" t="s">
        <v>369</v>
      </c>
      <c r="P699" s="103"/>
      <c r="T699" s="112"/>
    </row>
    <row r="700" spans="1:20">
      <c r="A700" s="103" t="s">
        <v>389</v>
      </c>
      <c r="B700" s="149">
        <v>43</v>
      </c>
      <c r="C700" s="136">
        <v>39193</v>
      </c>
      <c r="D700" s="141">
        <f t="shared" si="75"/>
        <v>39193</v>
      </c>
      <c r="E700" s="103" t="s">
        <v>100</v>
      </c>
      <c r="H700" s="103" t="s">
        <v>43</v>
      </c>
      <c r="I700" s="111" t="s">
        <v>21</v>
      </c>
      <c r="J700" s="112" t="str">
        <f t="shared" si="76"/>
        <v>L</v>
      </c>
      <c r="K700" s="103">
        <v>1</v>
      </c>
      <c r="L700" s="103">
        <v>3</v>
      </c>
      <c r="M700" s="103" t="s">
        <v>388</v>
      </c>
      <c r="N700" s="103">
        <v>52</v>
      </c>
      <c r="O700" s="103" t="s">
        <v>369</v>
      </c>
      <c r="P700" s="103"/>
      <c r="T700" s="112"/>
    </row>
    <row r="701" spans="1:20">
      <c r="A701" s="103" t="s">
        <v>389</v>
      </c>
      <c r="B701" s="149">
        <v>42</v>
      </c>
      <c r="C701" s="136">
        <v>39191</v>
      </c>
      <c r="D701" s="141">
        <f t="shared" si="75"/>
        <v>39191</v>
      </c>
      <c r="E701" s="103" t="s">
        <v>100</v>
      </c>
      <c r="H701" s="103" t="s">
        <v>312</v>
      </c>
      <c r="I701" s="111" t="s">
        <v>21</v>
      </c>
      <c r="J701" s="112" t="str">
        <f t="shared" si="76"/>
        <v>L</v>
      </c>
      <c r="K701" s="103">
        <v>1</v>
      </c>
      <c r="L701" s="103">
        <v>2</v>
      </c>
      <c r="M701" s="103" t="s">
        <v>392</v>
      </c>
      <c r="N701" s="103">
        <v>40</v>
      </c>
      <c r="O701" s="103" t="s">
        <v>369</v>
      </c>
      <c r="P701" s="103"/>
      <c r="T701" s="112"/>
    </row>
    <row r="702" spans="1:20">
      <c r="A702" s="103" t="s">
        <v>389</v>
      </c>
      <c r="B702" s="149">
        <v>41</v>
      </c>
      <c r="C702" s="136">
        <v>39189</v>
      </c>
      <c r="D702" s="141">
        <f t="shared" si="75"/>
        <v>39189</v>
      </c>
      <c r="E702" s="103" t="s">
        <v>100</v>
      </c>
      <c r="H702" s="103" t="s">
        <v>101</v>
      </c>
      <c r="I702" s="111" t="s">
        <v>21</v>
      </c>
      <c r="J702" s="112" t="str">
        <f t="shared" si="76"/>
        <v>D</v>
      </c>
      <c r="K702" s="103">
        <v>1</v>
      </c>
      <c r="L702" s="103">
        <v>1</v>
      </c>
      <c r="M702" s="103" t="s">
        <v>211</v>
      </c>
      <c r="N702" s="103">
        <v>41</v>
      </c>
      <c r="O702" s="103" t="s">
        <v>369</v>
      </c>
      <c r="P702" s="103"/>
      <c r="T702" s="112"/>
    </row>
    <row r="703" spans="1:20">
      <c r="A703" s="103" t="s">
        <v>389</v>
      </c>
      <c r="B703" s="149">
        <v>40</v>
      </c>
      <c r="C703" s="136">
        <v>39186</v>
      </c>
      <c r="D703" s="141">
        <f t="shared" si="75"/>
        <v>39186</v>
      </c>
      <c r="E703" s="103" t="s">
        <v>100</v>
      </c>
      <c r="H703" s="103" t="s">
        <v>186</v>
      </c>
      <c r="I703" s="111" t="s">
        <v>21</v>
      </c>
      <c r="J703" s="112" t="str">
        <f t="shared" si="76"/>
        <v>L</v>
      </c>
      <c r="K703" s="103">
        <v>1</v>
      </c>
      <c r="L703" s="103">
        <v>2</v>
      </c>
      <c r="M703" s="103" t="s">
        <v>374</v>
      </c>
      <c r="N703" s="103">
        <v>128</v>
      </c>
      <c r="O703" s="103" t="s">
        <v>369</v>
      </c>
      <c r="P703" s="103"/>
      <c r="T703" s="112"/>
    </row>
    <row r="704" spans="1:20">
      <c r="A704" s="103" t="s">
        <v>389</v>
      </c>
      <c r="B704" s="149">
        <v>39</v>
      </c>
      <c r="C704" s="136">
        <v>39181</v>
      </c>
      <c r="D704" s="141">
        <f t="shared" si="75"/>
        <v>39181</v>
      </c>
      <c r="E704" s="103" t="s">
        <v>100</v>
      </c>
      <c r="H704" s="103" t="s">
        <v>32</v>
      </c>
      <c r="I704" s="111" t="s">
        <v>21</v>
      </c>
      <c r="J704" s="112" t="str">
        <f t="shared" si="76"/>
        <v>L</v>
      </c>
      <c r="K704" s="103">
        <v>0</v>
      </c>
      <c r="L704" s="103">
        <v>1</v>
      </c>
      <c r="M704" s="103" t="s">
        <v>25</v>
      </c>
      <c r="N704" s="103">
        <v>52</v>
      </c>
      <c r="O704" s="103" t="s">
        <v>369</v>
      </c>
      <c r="P704" s="103"/>
      <c r="T704" s="112"/>
    </row>
    <row r="705" spans="1:20">
      <c r="A705" s="103" t="s">
        <v>389</v>
      </c>
      <c r="B705" s="149">
        <v>38</v>
      </c>
      <c r="C705" s="136">
        <v>39179</v>
      </c>
      <c r="D705" s="141">
        <f t="shared" si="75"/>
        <v>39179</v>
      </c>
      <c r="E705" s="103" t="s">
        <v>100</v>
      </c>
      <c r="H705" s="103" t="s">
        <v>288</v>
      </c>
      <c r="I705" s="111" t="s">
        <v>21</v>
      </c>
      <c r="J705" s="112" t="str">
        <f t="shared" si="76"/>
        <v>L</v>
      </c>
      <c r="K705" s="103">
        <v>0</v>
      </c>
      <c r="L705" s="103">
        <v>1</v>
      </c>
      <c r="M705" s="103" t="s">
        <v>25</v>
      </c>
      <c r="N705" s="103">
        <v>47</v>
      </c>
      <c r="O705" s="103" t="s">
        <v>369</v>
      </c>
      <c r="P705" s="103"/>
      <c r="T705" s="112"/>
    </row>
    <row r="706" spans="1:20">
      <c r="A706" s="103" t="s">
        <v>389</v>
      </c>
      <c r="B706" s="149">
        <v>37</v>
      </c>
      <c r="C706" s="136">
        <v>39177</v>
      </c>
      <c r="D706" s="141">
        <f t="shared" si="75"/>
        <v>39177</v>
      </c>
      <c r="E706" s="103" t="s">
        <v>15</v>
      </c>
      <c r="F706" s="111" t="s">
        <v>165</v>
      </c>
      <c r="G706" s="111"/>
      <c r="H706" s="103" t="s">
        <v>128</v>
      </c>
      <c r="I706" s="111" t="s">
        <v>9</v>
      </c>
      <c r="J706" s="112" t="str">
        <f t="shared" si="76"/>
        <v>D</v>
      </c>
      <c r="K706" s="103">
        <v>0</v>
      </c>
      <c r="L706" s="103">
        <v>0</v>
      </c>
      <c r="M706" s="103" t="s">
        <v>25</v>
      </c>
      <c r="N706" s="103">
        <v>74</v>
      </c>
      <c r="O706" s="103" t="s">
        <v>369</v>
      </c>
      <c r="P706" s="103"/>
      <c r="T706" s="103" t="s">
        <v>1067</v>
      </c>
    </row>
    <row r="707" spans="1:20">
      <c r="A707" s="103" t="s">
        <v>389</v>
      </c>
      <c r="B707" s="149">
        <v>36</v>
      </c>
      <c r="C707" s="136">
        <v>39175</v>
      </c>
      <c r="D707" s="141">
        <f t="shared" si="75"/>
        <v>39175</v>
      </c>
      <c r="E707" s="103" t="s">
        <v>100</v>
      </c>
      <c r="H707" s="103" t="s">
        <v>49</v>
      </c>
      <c r="I707" s="111" t="s">
        <v>9</v>
      </c>
      <c r="J707" s="112" t="str">
        <f t="shared" si="76"/>
        <v>D</v>
      </c>
      <c r="K707" s="103">
        <v>0</v>
      </c>
      <c r="L707" s="103">
        <v>0</v>
      </c>
      <c r="M707" s="103" t="s">
        <v>25</v>
      </c>
      <c r="N707" s="103">
        <v>38</v>
      </c>
      <c r="O707" s="103" t="s">
        <v>369</v>
      </c>
      <c r="P707" s="103"/>
      <c r="T707" s="112"/>
    </row>
    <row r="708" spans="1:20">
      <c r="A708" s="103" t="s">
        <v>389</v>
      </c>
      <c r="B708" s="149">
        <v>35</v>
      </c>
      <c r="C708" s="136">
        <v>39172</v>
      </c>
      <c r="D708" s="141">
        <f t="shared" si="75"/>
        <v>39172</v>
      </c>
      <c r="E708" s="103" t="s">
        <v>100</v>
      </c>
      <c r="H708" s="103" t="s">
        <v>24</v>
      </c>
      <c r="I708" s="111" t="s">
        <v>21</v>
      </c>
      <c r="J708" s="112" t="str">
        <f t="shared" si="76"/>
        <v>W</v>
      </c>
      <c r="K708" s="103">
        <v>2</v>
      </c>
      <c r="L708" s="103">
        <v>1</v>
      </c>
      <c r="M708" s="103" t="s">
        <v>394</v>
      </c>
      <c r="N708" s="103">
        <v>76</v>
      </c>
      <c r="O708" s="103" t="s">
        <v>369</v>
      </c>
      <c r="P708" s="103"/>
      <c r="T708" s="112"/>
    </row>
    <row r="709" spans="1:20">
      <c r="A709" s="103" t="s">
        <v>389</v>
      </c>
      <c r="B709" s="149">
        <v>34</v>
      </c>
      <c r="C709" s="136">
        <v>39170</v>
      </c>
      <c r="D709" s="141">
        <f t="shared" si="75"/>
        <v>39170</v>
      </c>
      <c r="E709" s="103" t="s">
        <v>100</v>
      </c>
      <c r="H709" s="103" t="s">
        <v>124</v>
      </c>
      <c r="I709" s="111" t="s">
        <v>21</v>
      </c>
      <c r="J709" s="112" t="str">
        <f t="shared" si="76"/>
        <v>D</v>
      </c>
      <c r="K709" s="103">
        <v>1</v>
      </c>
      <c r="L709" s="103">
        <v>1</v>
      </c>
      <c r="M709" s="103" t="s">
        <v>395</v>
      </c>
      <c r="N709" s="103">
        <v>45</v>
      </c>
      <c r="O709" s="103" t="s">
        <v>369</v>
      </c>
      <c r="P709" s="103"/>
      <c r="T709" s="112"/>
    </row>
    <row r="710" spans="1:20">
      <c r="A710" s="103" t="s">
        <v>389</v>
      </c>
      <c r="B710" s="149">
        <v>33</v>
      </c>
      <c r="C710" s="136">
        <v>39168</v>
      </c>
      <c r="D710" s="141">
        <f t="shared" ref="D710:D773" si="77">C710</f>
        <v>39168</v>
      </c>
      <c r="E710" s="103" t="s">
        <v>100</v>
      </c>
      <c r="H710" s="103" t="s">
        <v>56</v>
      </c>
      <c r="I710" s="111" t="s">
        <v>9</v>
      </c>
      <c r="J710" s="112" t="str">
        <f t="shared" si="76"/>
        <v>D</v>
      </c>
      <c r="K710" s="103">
        <v>2</v>
      </c>
      <c r="L710" s="103">
        <v>2</v>
      </c>
      <c r="M710" s="103" t="s">
        <v>396</v>
      </c>
      <c r="N710" s="103">
        <v>64</v>
      </c>
      <c r="O710" s="103" t="s">
        <v>369</v>
      </c>
      <c r="P710" s="103"/>
      <c r="T710" s="112"/>
    </row>
    <row r="711" spans="1:20">
      <c r="A711" s="103" t="s">
        <v>389</v>
      </c>
      <c r="B711" s="149">
        <v>32</v>
      </c>
      <c r="C711" s="136">
        <v>39165</v>
      </c>
      <c r="D711" s="141">
        <f t="shared" si="77"/>
        <v>39165</v>
      </c>
      <c r="E711" s="103" t="s">
        <v>100</v>
      </c>
      <c r="H711" s="103" t="s">
        <v>47</v>
      </c>
      <c r="I711" s="111" t="s">
        <v>21</v>
      </c>
      <c r="J711" s="112" t="str">
        <f t="shared" si="76"/>
        <v>D</v>
      </c>
      <c r="K711" s="103">
        <v>1</v>
      </c>
      <c r="L711" s="103">
        <v>1</v>
      </c>
      <c r="M711" s="103" t="s">
        <v>397</v>
      </c>
      <c r="N711" s="103">
        <v>35</v>
      </c>
      <c r="O711" s="103" t="s">
        <v>369</v>
      </c>
      <c r="P711" s="103"/>
      <c r="T711" s="112"/>
    </row>
    <row r="712" spans="1:20">
      <c r="A712" s="103" t="s">
        <v>389</v>
      </c>
      <c r="B712" s="149">
        <v>31</v>
      </c>
      <c r="C712" s="136">
        <v>39161</v>
      </c>
      <c r="D712" s="141">
        <f t="shared" si="77"/>
        <v>39161</v>
      </c>
      <c r="E712" s="103" t="s">
        <v>100</v>
      </c>
      <c r="H712" s="103" t="s">
        <v>24</v>
      </c>
      <c r="I712" s="111" t="s">
        <v>9</v>
      </c>
      <c r="J712" s="112" t="str">
        <f t="shared" si="76"/>
        <v>W</v>
      </c>
      <c r="K712" s="103">
        <v>2</v>
      </c>
      <c r="L712" s="103">
        <v>0</v>
      </c>
      <c r="M712" s="103" t="s">
        <v>1438</v>
      </c>
      <c r="N712" s="103">
        <v>56</v>
      </c>
      <c r="O712" s="103" t="s">
        <v>369</v>
      </c>
      <c r="P712" s="103"/>
      <c r="T712" s="112"/>
    </row>
    <row r="713" spans="1:20">
      <c r="A713" s="103" t="s">
        <v>389</v>
      </c>
      <c r="B713" s="149">
        <v>30</v>
      </c>
      <c r="C713" s="136">
        <v>39155</v>
      </c>
      <c r="D713" s="141">
        <f t="shared" si="77"/>
        <v>39155</v>
      </c>
      <c r="E713" s="103" t="s">
        <v>100</v>
      </c>
      <c r="H713" s="103" t="s">
        <v>107</v>
      </c>
      <c r="I713" s="111" t="s">
        <v>9</v>
      </c>
      <c r="J713" s="112" t="str">
        <f t="shared" si="76"/>
        <v>L</v>
      </c>
      <c r="K713" s="103">
        <v>0</v>
      </c>
      <c r="L713" s="103">
        <v>2</v>
      </c>
      <c r="M713" s="103" t="s">
        <v>25</v>
      </c>
      <c r="N713" s="103">
        <v>42</v>
      </c>
      <c r="O713" s="103" t="s">
        <v>369</v>
      </c>
      <c r="P713" s="103"/>
      <c r="T713" s="112"/>
    </row>
    <row r="714" spans="1:20">
      <c r="A714" s="103" t="s">
        <v>389</v>
      </c>
      <c r="B714" s="149">
        <v>29</v>
      </c>
      <c r="C714" s="136">
        <v>39151</v>
      </c>
      <c r="D714" s="141">
        <f t="shared" si="77"/>
        <v>39151</v>
      </c>
      <c r="E714" s="103" t="s">
        <v>100</v>
      </c>
      <c r="H714" s="103" t="s">
        <v>94</v>
      </c>
      <c r="I714" s="111" t="s">
        <v>21</v>
      </c>
      <c r="J714" s="112" t="str">
        <f t="shared" si="76"/>
        <v>W</v>
      </c>
      <c r="K714" s="103">
        <v>1</v>
      </c>
      <c r="L714" s="103">
        <v>0</v>
      </c>
      <c r="M714" s="103" t="s">
        <v>211</v>
      </c>
      <c r="N714" s="103">
        <v>115</v>
      </c>
      <c r="O714" s="103" t="s">
        <v>369</v>
      </c>
      <c r="P714" s="103"/>
      <c r="T714" s="112"/>
    </row>
    <row r="715" spans="1:20">
      <c r="A715" s="103" t="s">
        <v>389</v>
      </c>
      <c r="B715" s="149">
        <v>28</v>
      </c>
      <c r="C715" s="136">
        <v>39144</v>
      </c>
      <c r="D715" s="141">
        <f t="shared" si="77"/>
        <v>39144</v>
      </c>
      <c r="E715" s="103" t="s">
        <v>100</v>
      </c>
      <c r="H715" s="103" t="s">
        <v>62</v>
      </c>
      <c r="I715" s="111" t="s">
        <v>9</v>
      </c>
      <c r="J715" s="112" t="str">
        <f t="shared" si="76"/>
        <v>L</v>
      </c>
      <c r="K715" s="103">
        <v>0</v>
      </c>
      <c r="L715" s="103">
        <v>1</v>
      </c>
      <c r="M715" s="103" t="s">
        <v>25</v>
      </c>
      <c r="N715" s="103">
        <v>105</v>
      </c>
      <c r="O715" s="103" t="s">
        <v>369</v>
      </c>
      <c r="P715" s="103"/>
      <c r="T715" s="112"/>
    </row>
    <row r="716" spans="1:20">
      <c r="A716" s="103" t="s">
        <v>389</v>
      </c>
      <c r="B716" s="149">
        <v>27</v>
      </c>
      <c r="C716" s="136">
        <v>39116</v>
      </c>
      <c r="D716" s="141">
        <f t="shared" si="77"/>
        <v>39116</v>
      </c>
      <c r="E716" s="103" t="s">
        <v>100</v>
      </c>
      <c r="H716" s="103" t="s">
        <v>101</v>
      </c>
      <c r="I716" s="111" t="s">
        <v>9</v>
      </c>
      <c r="J716" s="112" t="str">
        <f t="shared" si="76"/>
        <v>D</v>
      </c>
      <c r="K716" s="103">
        <v>2</v>
      </c>
      <c r="L716" s="103">
        <v>2</v>
      </c>
      <c r="M716" s="103" t="s">
        <v>398</v>
      </c>
      <c r="N716" s="103">
        <v>35</v>
      </c>
      <c r="O716" s="103" t="s">
        <v>369</v>
      </c>
      <c r="P716" s="103"/>
      <c r="T716" s="112"/>
    </row>
    <row r="717" spans="1:20">
      <c r="A717" s="103" t="s">
        <v>389</v>
      </c>
      <c r="B717" s="149">
        <v>26</v>
      </c>
      <c r="C717" s="136">
        <v>39112</v>
      </c>
      <c r="D717" s="141">
        <f t="shared" si="77"/>
        <v>39112</v>
      </c>
      <c r="E717" s="103" t="s">
        <v>100</v>
      </c>
      <c r="H717" s="103" t="s">
        <v>114</v>
      </c>
      <c r="I717" s="111" t="s">
        <v>9</v>
      </c>
      <c r="J717" s="112" t="str">
        <f t="shared" si="76"/>
        <v>D</v>
      </c>
      <c r="K717" s="103">
        <v>1</v>
      </c>
      <c r="L717" s="103">
        <v>1</v>
      </c>
      <c r="M717" s="103" t="s">
        <v>397</v>
      </c>
      <c r="N717" s="103">
        <v>36</v>
      </c>
      <c r="O717" s="103" t="s">
        <v>369</v>
      </c>
      <c r="P717" s="103"/>
      <c r="T717" s="112"/>
    </row>
    <row r="718" spans="1:20">
      <c r="A718" s="103" t="s">
        <v>389</v>
      </c>
      <c r="B718" s="149">
        <v>25</v>
      </c>
      <c r="C718" s="136">
        <v>39109</v>
      </c>
      <c r="D718" s="141">
        <f t="shared" si="77"/>
        <v>39109</v>
      </c>
      <c r="E718" s="103" t="s">
        <v>100</v>
      </c>
      <c r="H718" s="103" t="s">
        <v>45</v>
      </c>
      <c r="I718" s="111" t="s">
        <v>9</v>
      </c>
      <c r="J718" s="112" t="str">
        <f t="shared" si="76"/>
        <v>W</v>
      </c>
      <c r="K718" s="103">
        <v>4</v>
      </c>
      <c r="L718" s="103">
        <v>0</v>
      </c>
      <c r="M718" s="103" t="s">
        <v>1248</v>
      </c>
      <c r="N718" s="103">
        <v>47</v>
      </c>
      <c r="O718" s="103" t="s">
        <v>369</v>
      </c>
      <c r="P718" s="103"/>
      <c r="T718" s="103"/>
    </row>
    <row r="719" spans="1:20">
      <c r="A719" s="103" t="s">
        <v>389</v>
      </c>
      <c r="B719" s="149">
        <v>24</v>
      </c>
      <c r="C719" s="136">
        <v>39106</v>
      </c>
      <c r="D719" s="141">
        <f t="shared" si="77"/>
        <v>39106</v>
      </c>
      <c r="E719" s="103" t="s">
        <v>15</v>
      </c>
      <c r="F719" s="111">
        <v>2</v>
      </c>
      <c r="G719" s="111"/>
      <c r="H719" s="103" t="s">
        <v>87</v>
      </c>
      <c r="I719" s="111" t="s">
        <v>9</v>
      </c>
      <c r="J719" s="112" t="str">
        <f t="shared" si="76"/>
        <v>W</v>
      </c>
      <c r="K719" s="103">
        <v>2</v>
      </c>
      <c r="L719" s="103">
        <v>0</v>
      </c>
      <c r="M719" s="103" t="s">
        <v>399</v>
      </c>
      <c r="N719" s="103">
        <v>27</v>
      </c>
      <c r="O719" s="103" t="s">
        <v>369</v>
      </c>
      <c r="P719" s="103"/>
      <c r="T719" s="112"/>
    </row>
    <row r="720" spans="1:20">
      <c r="A720" s="103" t="s">
        <v>389</v>
      </c>
      <c r="B720" s="149">
        <v>23</v>
      </c>
      <c r="C720" s="136">
        <v>39095</v>
      </c>
      <c r="D720" s="141">
        <f t="shared" si="77"/>
        <v>39095</v>
      </c>
      <c r="E720" s="103" t="s">
        <v>100</v>
      </c>
      <c r="H720" s="103" t="s">
        <v>124</v>
      </c>
      <c r="I720" s="111" t="s">
        <v>9</v>
      </c>
      <c r="J720" s="112" t="str">
        <f t="shared" si="76"/>
        <v>W</v>
      </c>
      <c r="K720" s="103">
        <v>2</v>
      </c>
      <c r="L720" s="103">
        <v>0</v>
      </c>
      <c r="M720" s="103" t="s">
        <v>400</v>
      </c>
      <c r="N720" s="103">
        <v>87</v>
      </c>
      <c r="O720" s="103" t="s">
        <v>369</v>
      </c>
      <c r="P720" s="103"/>
      <c r="T720" s="112"/>
    </row>
    <row r="721" spans="1:20">
      <c r="A721" s="103" t="s">
        <v>389</v>
      </c>
      <c r="B721" s="149">
        <v>22</v>
      </c>
      <c r="C721" s="136">
        <v>39085</v>
      </c>
      <c r="D721" s="141">
        <f t="shared" si="77"/>
        <v>39085</v>
      </c>
      <c r="E721" s="103" t="s">
        <v>100</v>
      </c>
      <c r="H721" s="103" t="s">
        <v>186</v>
      </c>
      <c r="I721" s="111" t="s">
        <v>9</v>
      </c>
      <c r="J721" s="112" t="str">
        <f t="shared" si="76"/>
        <v>D</v>
      </c>
      <c r="K721" s="103">
        <v>0</v>
      </c>
      <c r="L721" s="103">
        <v>0</v>
      </c>
      <c r="M721" s="103" t="s">
        <v>25</v>
      </c>
      <c r="N721" s="103">
        <v>116</v>
      </c>
      <c r="O721" s="103" t="s">
        <v>369</v>
      </c>
      <c r="P721" s="103"/>
      <c r="T721" s="112"/>
    </row>
    <row r="722" spans="1:20">
      <c r="A722" s="103" t="s">
        <v>389</v>
      </c>
      <c r="B722" s="149">
        <v>21</v>
      </c>
      <c r="C722" s="136">
        <v>39077</v>
      </c>
      <c r="D722" s="141">
        <f t="shared" si="77"/>
        <v>39077</v>
      </c>
      <c r="E722" s="103" t="s">
        <v>100</v>
      </c>
      <c r="H722" s="103" t="s">
        <v>32</v>
      </c>
      <c r="I722" s="111" t="s">
        <v>9</v>
      </c>
      <c r="J722" s="112" t="str">
        <f t="shared" si="76"/>
        <v>W</v>
      </c>
      <c r="K722" s="103">
        <v>4</v>
      </c>
      <c r="L722" s="103">
        <v>0</v>
      </c>
      <c r="M722" s="103" t="s">
        <v>401</v>
      </c>
      <c r="N722" s="103">
        <v>43</v>
      </c>
      <c r="O722" s="103" t="s">
        <v>369</v>
      </c>
      <c r="P722" s="103"/>
      <c r="T722" s="112"/>
    </row>
    <row r="723" spans="1:20">
      <c r="A723" s="103" t="s">
        <v>389</v>
      </c>
      <c r="B723" s="149">
        <v>20</v>
      </c>
      <c r="C723" s="136">
        <v>39074</v>
      </c>
      <c r="D723" s="141">
        <f t="shared" si="77"/>
        <v>39074</v>
      </c>
      <c r="E723" s="103" t="s">
        <v>100</v>
      </c>
      <c r="H723" s="103" t="s">
        <v>393</v>
      </c>
      <c r="I723" s="111" t="s">
        <v>21</v>
      </c>
      <c r="J723" s="112" t="str">
        <f t="shared" si="76"/>
        <v>W</v>
      </c>
      <c r="K723" s="103">
        <v>2</v>
      </c>
      <c r="L723" s="103">
        <v>0</v>
      </c>
      <c r="M723" s="103" t="s">
        <v>402</v>
      </c>
      <c r="N723" s="103">
        <v>62</v>
      </c>
      <c r="O723" s="103" t="s">
        <v>369</v>
      </c>
      <c r="P723" s="103"/>
      <c r="T723" s="112"/>
    </row>
    <row r="724" spans="1:20">
      <c r="A724" s="103" t="s">
        <v>389</v>
      </c>
      <c r="B724" s="149">
        <v>19</v>
      </c>
      <c r="C724" s="136">
        <v>39060</v>
      </c>
      <c r="D724" s="141">
        <f t="shared" si="77"/>
        <v>39060</v>
      </c>
      <c r="E724" s="103" t="s">
        <v>100</v>
      </c>
      <c r="H724" s="103" t="s">
        <v>128</v>
      </c>
      <c r="I724" s="111" t="s">
        <v>21</v>
      </c>
      <c r="J724" s="112" t="str">
        <f t="shared" si="76"/>
        <v>D</v>
      </c>
      <c r="K724" s="103">
        <v>0</v>
      </c>
      <c r="L724" s="103">
        <v>0</v>
      </c>
      <c r="M724" s="103" t="s">
        <v>25</v>
      </c>
      <c r="N724" s="103">
        <v>42</v>
      </c>
      <c r="O724" s="103" t="s">
        <v>369</v>
      </c>
      <c r="P724" s="103"/>
      <c r="T724" s="112"/>
    </row>
    <row r="725" spans="1:20">
      <c r="A725" s="103" t="s">
        <v>389</v>
      </c>
      <c r="B725" s="149">
        <v>18</v>
      </c>
      <c r="C725" s="136">
        <v>39032</v>
      </c>
      <c r="D725" s="141">
        <f t="shared" si="77"/>
        <v>39032</v>
      </c>
      <c r="E725" s="103" t="s">
        <v>100</v>
      </c>
      <c r="H725" s="103" t="s">
        <v>49</v>
      </c>
      <c r="I725" s="111" t="s">
        <v>21</v>
      </c>
      <c r="J725" s="112" t="str">
        <f t="shared" si="76"/>
        <v>L</v>
      </c>
      <c r="K725" s="103">
        <v>1</v>
      </c>
      <c r="L725" s="103">
        <v>3</v>
      </c>
      <c r="M725" s="103" t="s">
        <v>388</v>
      </c>
      <c r="N725" s="103">
        <v>82</v>
      </c>
      <c r="O725" s="103" t="s">
        <v>369</v>
      </c>
      <c r="P725" s="103"/>
      <c r="T725" s="112"/>
    </row>
    <row r="726" spans="1:20">
      <c r="A726" s="103" t="s">
        <v>389</v>
      </c>
      <c r="B726" s="149">
        <v>17</v>
      </c>
      <c r="C726" s="136">
        <v>39029</v>
      </c>
      <c r="D726" s="141">
        <f t="shared" si="77"/>
        <v>39029</v>
      </c>
      <c r="E726" s="103" t="s">
        <v>15</v>
      </c>
      <c r="F726" s="111">
        <v>1</v>
      </c>
      <c r="G726" s="111"/>
      <c r="H726" s="103" t="s">
        <v>112</v>
      </c>
      <c r="I726" s="111" t="s">
        <v>21</v>
      </c>
      <c r="J726" s="112" t="str">
        <f t="shared" si="76"/>
        <v>W</v>
      </c>
      <c r="K726" s="103">
        <v>5</v>
      </c>
      <c r="L726" s="103">
        <v>0</v>
      </c>
      <c r="M726" s="103" t="s">
        <v>1249</v>
      </c>
      <c r="N726" s="103">
        <v>64</v>
      </c>
      <c r="O726" s="103" t="s">
        <v>369</v>
      </c>
      <c r="P726" s="103"/>
      <c r="T726" s="112"/>
    </row>
    <row r="727" spans="1:20">
      <c r="A727" s="103" t="s">
        <v>389</v>
      </c>
      <c r="B727" s="149">
        <v>16</v>
      </c>
      <c r="C727" s="136">
        <v>39025</v>
      </c>
      <c r="D727" s="141">
        <f t="shared" si="77"/>
        <v>39025</v>
      </c>
      <c r="E727" s="103" t="s">
        <v>100</v>
      </c>
      <c r="H727" s="103" t="s">
        <v>288</v>
      </c>
      <c r="I727" s="111" t="s">
        <v>9</v>
      </c>
      <c r="J727" s="112" t="str">
        <f t="shared" si="76"/>
        <v>L</v>
      </c>
      <c r="K727" s="103">
        <v>1</v>
      </c>
      <c r="L727" s="103">
        <v>3</v>
      </c>
      <c r="M727" s="103" t="s">
        <v>1246</v>
      </c>
      <c r="N727" s="103">
        <v>61</v>
      </c>
      <c r="O727" s="103" t="s">
        <v>369</v>
      </c>
      <c r="P727" s="103"/>
      <c r="T727" s="112"/>
    </row>
    <row r="728" spans="1:20">
      <c r="A728" s="103" t="s">
        <v>389</v>
      </c>
      <c r="B728" s="149">
        <v>15</v>
      </c>
      <c r="C728" s="136">
        <v>39018</v>
      </c>
      <c r="D728" s="141">
        <f t="shared" si="77"/>
        <v>39018</v>
      </c>
      <c r="E728" s="103" t="s">
        <v>100</v>
      </c>
      <c r="H728" s="103" t="s">
        <v>54</v>
      </c>
      <c r="I728" s="111" t="s">
        <v>21</v>
      </c>
      <c r="J728" s="112" t="str">
        <f t="shared" si="76"/>
        <v>D</v>
      </c>
      <c r="K728" s="103">
        <v>1</v>
      </c>
      <c r="L728" s="103">
        <v>1</v>
      </c>
      <c r="M728" s="103" t="s">
        <v>211</v>
      </c>
      <c r="N728" s="103">
        <v>49</v>
      </c>
      <c r="O728" s="103" t="s">
        <v>369</v>
      </c>
      <c r="P728" s="103"/>
      <c r="T728" s="112"/>
    </row>
    <row r="729" spans="1:20">
      <c r="A729" s="103" t="s">
        <v>389</v>
      </c>
      <c r="B729" s="149">
        <v>14</v>
      </c>
      <c r="C729" s="136">
        <v>39011</v>
      </c>
      <c r="D729" s="141">
        <f t="shared" si="77"/>
        <v>39011</v>
      </c>
      <c r="E729" s="103" t="s">
        <v>100</v>
      </c>
      <c r="H729" s="103" t="s">
        <v>47</v>
      </c>
      <c r="I729" s="111" t="s">
        <v>9</v>
      </c>
      <c r="J729" s="112" t="str">
        <f t="shared" si="76"/>
        <v>W</v>
      </c>
      <c r="K729" s="103">
        <v>1</v>
      </c>
      <c r="L729" s="103">
        <v>0</v>
      </c>
      <c r="M729" s="103" t="s">
        <v>397</v>
      </c>
      <c r="N729" s="103">
        <v>47</v>
      </c>
      <c r="O729" s="103" t="s">
        <v>369</v>
      </c>
      <c r="P729" s="103"/>
      <c r="T729" s="112"/>
    </row>
    <row r="730" spans="1:20">
      <c r="A730" s="103" t="s">
        <v>389</v>
      </c>
      <c r="B730" s="149">
        <v>13</v>
      </c>
      <c r="C730" s="136">
        <v>39007</v>
      </c>
      <c r="D730" s="141">
        <f t="shared" si="77"/>
        <v>39007</v>
      </c>
      <c r="E730" s="103" t="s">
        <v>100</v>
      </c>
      <c r="H730" s="103" t="s">
        <v>112</v>
      </c>
      <c r="I730" s="111" t="s">
        <v>21</v>
      </c>
      <c r="J730" s="112" t="str">
        <f t="shared" si="76"/>
        <v>D</v>
      </c>
      <c r="K730" s="103">
        <v>0</v>
      </c>
      <c r="L730" s="103">
        <v>0</v>
      </c>
      <c r="M730" s="103" t="s">
        <v>25</v>
      </c>
      <c r="N730" s="103">
        <v>82</v>
      </c>
      <c r="O730" s="103" t="s">
        <v>369</v>
      </c>
      <c r="P730" s="103"/>
      <c r="T730" s="112"/>
    </row>
    <row r="731" spans="1:20">
      <c r="A731" s="103" t="s">
        <v>389</v>
      </c>
      <c r="B731" s="149">
        <v>12</v>
      </c>
      <c r="C731" s="136">
        <v>39004</v>
      </c>
      <c r="D731" s="141">
        <f t="shared" si="77"/>
        <v>39004</v>
      </c>
      <c r="E731" s="103" t="s">
        <v>100</v>
      </c>
      <c r="H731" s="103" t="s">
        <v>108</v>
      </c>
      <c r="I731" s="111" t="s">
        <v>21</v>
      </c>
      <c r="J731" s="112" t="str">
        <f t="shared" si="76"/>
        <v>L</v>
      </c>
      <c r="K731" s="103">
        <v>1</v>
      </c>
      <c r="L731" s="103">
        <v>2</v>
      </c>
      <c r="M731" s="103" t="s">
        <v>392</v>
      </c>
      <c r="N731" s="103">
        <v>41</v>
      </c>
      <c r="O731" s="103" t="s">
        <v>369</v>
      </c>
      <c r="P731" s="103"/>
      <c r="T731" s="112"/>
    </row>
    <row r="732" spans="1:20">
      <c r="A732" s="103" t="s">
        <v>389</v>
      </c>
      <c r="B732" s="149">
        <v>11</v>
      </c>
      <c r="C732" s="136">
        <v>38999</v>
      </c>
      <c r="D732" s="141">
        <f t="shared" si="77"/>
        <v>38999</v>
      </c>
      <c r="E732" s="103" t="s">
        <v>100</v>
      </c>
      <c r="H732" s="103" t="s">
        <v>128</v>
      </c>
      <c r="I732" s="111" t="s">
        <v>9</v>
      </c>
      <c r="J732" s="112" t="str">
        <f t="shared" si="76"/>
        <v>D</v>
      </c>
      <c r="K732" s="103">
        <v>0</v>
      </c>
      <c r="L732" s="103">
        <v>0</v>
      </c>
      <c r="M732" s="103" t="s">
        <v>25</v>
      </c>
      <c r="N732" s="103">
        <v>108</v>
      </c>
      <c r="O732" s="103" t="s">
        <v>369</v>
      </c>
      <c r="P732" s="103"/>
      <c r="T732" s="112"/>
    </row>
    <row r="733" spans="1:20">
      <c r="A733" s="103" t="s">
        <v>389</v>
      </c>
      <c r="B733" s="149">
        <v>10</v>
      </c>
      <c r="C733" s="136">
        <v>38997</v>
      </c>
      <c r="D733" s="141">
        <f t="shared" si="77"/>
        <v>38997</v>
      </c>
      <c r="E733" s="103" t="s">
        <v>13</v>
      </c>
      <c r="F733" s="111">
        <v>1</v>
      </c>
      <c r="G733" s="111"/>
      <c r="H733" s="103" t="s">
        <v>312</v>
      </c>
      <c r="I733" s="111" t="s">
        <v>9</v>
      </c>
      <c r="J733" s="112" t="str">
        <f t="shared" si="76"/>
        <v>W</v>
      </c>
      <c r="K733" s="103">
        <v>1</v>
      </c>
      <c r="L733" s="103">
        <v>0</v>
      </c>
      <c r="M733" s="103" t="s">
        <v>25</v>
      </c>
      <c r="N733" s="103">
        <v>194</v>
      </c>
      <c r="O733" s="103" t="s">
        <v>369</v>
      </c>
      <c r="P733" s="103"/>
      <c r="T733" s="112"/>
    </row>
    <row r="734" spans="1:20">
      <c r="A734" s="103" t="s">
        <v>389</v>
      </c>
      <c r="B734" s="149">
        <v>9</v>
      </c>
      <c r="C734" s="136">
        <v>38993</v>
      </c>
      <c r="D734" s="141">
        <f t="shared" si="77"/>
        <v>38993</v>
      </c>
      <c r="E734" s="103" t="s">
        <v>16</v>
      </c>
      <c r="F734" s="111">
        <v>1</v>
      </c>
      <c r="G734" s="111"/>
      <c r="H734" s="103" t="s">
        <v>310</v>
      </c>
      <c r="I734" s="111" t="s">
        <v>9</v>
      </c>
      <c r="J734" s="112" t="str">
        <f t="shared" ref="J734:J797" si="78">IF(K734&gt;L734,"W",IF(K734&lt;L734,"L","D"))</f>
        <v>L</v>
      </c>
      <c r="K734" s="103">
        <v>2</v>
      </c>
      <c r="L734" s="103">
        <v>4</v>
      </c>
      <c r="M734" s="103" t="s">
        <v>403</v>
      </c>
      <c r="N734" s="112">
        <v>336</v>
      </c>
      <c r="O734" s="103" t="s">
        <v>369</v>
      </c>
      <c r="P734" s="103"/>
      <c r="T734" s="112"/>
    </row>
    <row r="735" spans="1:20">
      <c r="A735" s="103" t="s">
        <v>389</v>
      </c>
      <c r="B735" s="149">
        <v>8</v>
      </c>
      <c r="C735" s="136">
        <v>38990</v>
      </c>
      <c r="D735" s="141">
        <f t="shared" si="77"/>
        <v>38990</v>
      </c>
      <c r="E735" s="103" t="s">
        <v>100</v>
      </c>
      <c r="H735" s="103" t="s">
        <v>62</v>
      </c>
      <c r="I735" s="111" t="s">
        <v>21</v>
      </c>
      <c r="J735" s="112" t="str">
        <f t="shared" si="78"/>
        <v>L</v>
      </c>
      <c r="K735" s="103">
        <v>0</v>
      </c>
      <c r="L735" s="103">
        <v>1</v>
      </c>
      <c r="M735" s="103" t="s">
        <v>25</v>
      </c>
      <c r="N735" s="103">
        <v>45</v>
      </c>
      <c r="O735" s="103" t="s">
        <v>369</v>
      </c>
      <c r="P735" s="103"/>
      <c r="T735" s="112"/>
    </row>
    <row r="736" spans="1:20">
      <c r="A736" s="103" t="s">
        <v>389</v>
      </c>
      <c r="B736" s="149">
        <v>7</v>
      </c>
      <c r="C736" s="136">
        <v>38983</v>
      </c>
      <c r="D736" s="141">
        <f t="shared" si="77"/>
        <v>38983</v>
      </c>
      <c r="E736" s="103" t="s">
        <v>100</v>
      </c>
      <c r="H736" s="103" t="s">
        <v>112</v>
      </c>
      <c r="I736" s="111" t="s">
        <v>9</v>
      </c>
      <c r="J736" s="112" t="str">
        <f t="shared" si="78"/>
        <v>W</v>
      </c>
      <c r="K736" s="103">
        <v>2</v>
      </c>
      <c r="L736" s="103">
        <v>0</v>
      </c>
      <c r="M736" s="103" t="s">
        <v>1436</v>
      </c>
      <c r="N736" s="103">
        <v>34</v>
      </c>
      <c r="O736" s="103" t="s">
        <v>369</v>
      </c>
      <c r="P736" s="103"/>
      <c r="T736" s="112"/>
    </row>
    <row r="737" spans="1:20">
      <c r="A737" s="103" t="s">
        <v>389</v>
      </c>
      <c r="B737" s="149">
        <v>6</v>
      </c>
      <c r="C737" s="136">
        <v>38969</v>
      </c>
      <c r="D737" s="141">
        <f t="shared" si="77"/>
        <v>38969</v>
      </c>
      <c r="E737" s="103" t="s">
        <v>100</v>
      </c>
      <c r="H737" s="103" t="s">
        <v>94</v>
      </c>
      <c r="I737" s="111" t="s">
        <v>9</v>
      </c>
      <c r="J737" s="112" t="str">
        <f t="shared" si="78"/>
        <v>L</v>
      </c>
      <c r="K737" s="103">
        <v>0</v>
      </c>
      <c r="L737" s="103">
        <v>1</v>
      </c>
      <c r="M737" s="103" t="s">
        <v>25</v>
      </c>
      <c r="N737" s="103">
        <v>265</v>
      </c>
      <c r="O737" s="103" t="s">
        <v>369</v>
      </c>
      <c r="P737" s="103"/>
      <c r="T737" s="112"/>
    </row>
    <row r="738" spans="1:20">
      <c r="A738" s="103" t="s">
        <v>389</v>
      </c>
      <c r="B738" s="149">
        <v>5</v>
      </c>
      <c r="C738" s="136">
        <v>38962</v>
      </c>
      <c r="D738" s="141">
        <f t="shared" si="77"/>
        <v>38962</v>
      </c>
      <c r="E738" s="103" t="s">
        <v>12</v>
      </c>
      <c r="F738" s="111" t="s">
        <v>256</v>
      </c>
      <c r="G738" s="111"/>
      <c r="H738" s="103" t="s">
        <v>404</v>
      </c>
      <c r="I738" s="111" t="s">
        <v>9</v>
      </c>
      <c r="J738" s="112" t="str">
        <f t="shared" si="78"/>
        <v>L</v>
      </c>
      <c r="K738" s="103">
        <v>0</v>
      </c>
      <c r="L738" s="103">
        <v>1</v>
      </c>
      <c r="M738" s="103" t="s">
        <v>25</v>
      </c>
      <c r="N738" s="103">
        <v>68</v>
      </c>
      <c r="O738" s="103" t="s">
        <v>369</v>
      </c>
      <c r="P738" s="103"/>
      <c r="T738" s="112"/>
    </row>
    <row r="739" spans="1:20">
      <c r="A739" s="103" t="s">
        <v>389</v>
      </c>
      <c r="B739" s="149">
        <v>4</v>
      </c>
      <c r="C739" s="136">
        <v>38958</v>
      </c>
      <c r="D739" s="141">
        <f t="shared" si="77"/>
        <v>38958</v>
      </c>
      <c r="E739" s="103" t="s">
        <v>100</v>
      </c>
      <c r="H739" s="103" t="s">
        <v>43</v>
      </c>
      <c r="I739" s="111" t="s">
        <v>9</v>
      </c>
      <c r="J739" s="112" t="str">
        <f t="shared" si="78"/>
        <v>W</v>
      </c>
      <c r="K739" s="103">
        <v>6</v>
      </c>
      <c r="L739" s="103">
        <v>0</v>
      </c>
      <c r="M739" s="103" t="s">
        <v>405</v>
      </c>
      <c r="N739" s="103">
        <v>122</v>
      </c>
      <c r="O739" s="103" t="s">
        <v>369</v>
      </c>
      <c r="P739" s="103"/>
      <c r="T739" s="112"/>
    </row>
    <row r="740" spans="1:20">
      <c r="A740" s="103" t="s">
        <v>389</v>
      </c>
      <c r="B740" s="149">
        <v>3</v>
      </c>
      <c r="C740" s="136">
        <v>38955</v>
      </c>
      <c r="D740" s="141">
        <f t="shared" si="77"/>
        <v>38955</v>
      </c>
      <c r="E740" s="103" t="s">
        <v>100</v>
      </c>
      <c r="H740" s="103" t="s">
        <v>114</v>
      </c>
      <c r="I740" s="111" t="s">
        <v>21</v>
      </c>
      <c r="J740" s="112" t="str">
        <f t="shared" si="78"/>
        <v>W</v>
      </c>
      <c r="K740" s="103">
        <v>2</v>
      </c>
      <c r="L740" s="103">
        <v>0</v>
      </c>
      <c r="M740" s="103" t="s">
        <v>406</v>
      </c>
      <c r="N740" s="103">
        <v>55</v>
      </c>
      <c r="O740" s="103" t="s">
        <v>369</v>
      </c>
      <c r="P740" s="103"/>
      <c r="T740" s="112"/>
    </row>
    <row r="741" spans="1:20">
      <c r="A741" s="103" t="s">
        <v>389</v>
      </c>
      <c r="B741" s="149">
        <v>2</v>
      </c>
      <c r="C741" s="136">
        <v>38948</v>
      </c>
      <c r="D741" s="141">
        <f t="shared" si="77"/>
        <v>38948</v>
      </c>
      <c r="E741" s="103" t="s">
        <v>12</v>
      </c>
      <c r="F741" s="111" t="s">
        <v>98</v>
      </c>
      <c r="G741" s="111"/>
      <c r="H741" s="103" t="s">
        <v>407</v>
      </c>
      <c r="I741" s="111" t="s">
        <v>21</v>
      </c>
      <c r="J741" s="112" t="str">
        <f t="shared" si="78"/>
        <v>W</v>
      </c>
      <c r="K741" s="103">
        <v>2</v>
      </c>
      <c r="L741" s="103">
        <v>0</v>
      </c>
      <c r="M741" s="103" t="s">
        <v>408</v>
      </c>
      <c r="N741" s="103">
        <v>70</v>
      </c>
      <c r="O741" s="103" t="s">
        <v>369</v>
      </c>
      <c r="P741" s="103"/>
      <c r="T741" s="112"/>
    </row>
    <row r="742" spans="1:20">
      <c r="A742" s="103" t="s">
        <v>389</v>
      </c>
      <c r="B742" s="149">
        <v>1</v>
      </c>
      <c r="C742" s="136">
        <v>38941</v>
      </c>
      <c r="D742" s="141">
        <f t="shared" si="77"/>
        <v>38941</v>
      </c>
      <c r="E742" s="103" t="s">
        <v>100</v>
      </c>
      <c r="H742" s="103" t="s">
        <v>108</v>
      </c>
      <c r="I742" s="111" t="s">
        <v>9</v>
      </c>
      <c r="J742" s="112" t="str">
        <f t="shared" si="78"/>
        <v>L</v>
      </c>
      <c r="K742" s="103">
        <v>3</v>
      </c>
      <c r="L742" s="103">
        <v>5</v>
      </c>
      <c r="M742" s="103" t="s">
        <v>409</v>
      </c>
      <c r="N742" s="103">
        <v>178</v>
      </c>
      <c r="O742" s="103" t="s">
        <v>369</v>
      </c>
      <c r="P742" s="103"/>
      <c r="T742" s="112"/>
    </row>
    <row r="743" spans="1:20">
      <c r="A743" s="103" t="s">
        <v>410</v>
      </c>
      <c r="B743" s="149">
        <v>47</v>
      </c>
      <c r="C743" s="136">
        <v>38836</v>
      </c>
      <c r="D743" s="141">
        <f t="shared" si="77"/>
        <v>38836</v>
      </c>
      <c r="E743" s="103" t="s">
        <v>100</v>
      </c>
      <c r="H743" s="103" t="s">
        <v>112</v>
      </c>
      <c r="I743" s="111" t="s">
        <v>21</v>
      </c>
      <c r="J743" s="112" t="str">
        <f t="shared" si="78"/>
        <v>D</v>
      </c>
      <c r="K743" s="103">
        <v>1</v>
      </c>
      <c r="L743" s="103">
        <v>1</v>
      </c>
      <c r="M743" s="103" t="s">
        <v>391</v>
      </c>
      <c r="N743" s="112">
        <v>57</v>
      </c>
      <c r="O743" s="103" t="s">
        <v>369</v>
      </c>
      <c r="P743" s="103"/>
      <c r="T743" s="112"/>
    </row>
    <row r="744" spans="1:20">
      <c r="A744" s="103" t="s">
        <v>410</v>
      </c>
      <c r="B744" s="149">
        <v>46</v>
      </c>
      <c r="C744" s="136">
        <v>38829</v>
      </c>
      <c r="D744" s="141">
        <f t="shared" si="77"/>
        <v>38829</v>
      </c>
      <c r="E744" s="103" t="s">
        <v>100</v>
      </c>
      <c r="H744" s="103" t="s">
        <v>47</v>
      </c>
      <c r="I744" s="111" t="s">
        <v>21</v>
      </c>
      <c r="J744" s="112" t="str">
        <f t="shared" si="78"/>
        <v>W</v>
      </c>
      <c r="K744" s="103">
        <v>3</v>
      </c>
      <c r="L744" s="103">
        <v>0</v>
      </c>
      <c r="M744" s="103" t="s">
        <v>1821</v>
      </c>
      <c r="N744" s="112">
        <v>65</v>
      </c>
      <c r="O744" s="103" t="s">
        <v>369</v>
      </c>
      <c r="P744" s="103"/>
      <c r="R744" s="108" t="s">
        <v>308</v>
      </c>
      <c r="T744" s="112"/>
    </row>
    <row r="745" spans="1:20">
      <c r="A745" s="103" t="s">
        <v>410</v>
      </c>
      <c r="B745" s="149">
        <v>45</v>
      </c>
      <c r="C745" s="136">
        <v>38824</v>
      </c>
      <c r="D745" s="141">
        <f t="shared" si="77"/>
        <v>38824</v>
      </c>
      <c r="E745" s="103" t="s">
        <v>100</v>
      </c>
      <c r="H745" s="103" t="s">
        <v>56</v>
      </c>
      <c r="I745" s="111" t="s">
        <v>9</v>
      </c>
      <c r="J745" s="112" t="str">
        <f t="shared" si="78"/>
        <v>D</v>
      </c>
      <c r="K745" s="103">
        <v>0</v>
      </c>
      <c r="L745" s="103">
        <v>0</v>
      </c>
      <c r="M745" s="103" t="s">
        <v>25</v>
      </c>
      <c r="N745" s="112">
        <v>95</v>
      </c>
      <c r="O745" s="103" t="s">
        <v>369</v>
      </c>
      <c r="P745" s="103"/>
      <c r="T745" s="112"/>
    </row>
    <row r="746" spans="1:20">
      <c r="A746" s="103" t="s">
        <v>410</v>
      </c>
      <c r="B746" s="149">
        <v>44</v>
      </c>
      <c r="C746" s="136">
        <v>38822</v>
      </c>
      <c r="D746" s="141">
        <f t="shared" si="77"/>
        <v>38822</v>
      </c>
      <c r="E746" s="103" t="s">
        <v>100</v>
      </c>
      <c r="H746" s="103" t="s">
        <v>312</v>
      </c>
      <c r="I746" s="111" t="s">
        <v>9</v>
      </c>
      <c r="J746" s="112" t="str">
        <f t="shared" si="78"/>
        <v>D</v>
      </c>
      <c r="K746" s="103">
        <v>1</v>
      </c>
      <c r="L746" s="103">
        <v>1</v>
      </c>
      <c r="M746" s="103" t="s">
        <v>1593</v>
      </c>
      <c r="N746" s="112">
        <v>168</v>
      </c>
      <c r="O746" s="103" t="s">
        <v>369</v>
      </c>
      <c r="P746" s="103"/>
      <c r="T746" s="112"/>
    </row>
    <row r="747" spans="1:20">
      <c r="A747" s="103" t="s">
        <v>410</v>
      </c>
      <c r="B747" s="149">
        <v>43</v>
      </c>
      <c r="C747" s="136">
        <v>38818</v>
      </c>
      <c r="D747" s="141">
        <f t="shared" si="77"/>
        <v>38818</v>
      </c>
      <c r="E747" s="103" t="s">
        <v>100</v>
      </c>
      <c r="H747" s="103" t="s">
        <v>32</v>
      </c>
      <c r="I747" s="111" t="s">
        <v>9</v>
      </c>
      <c r="J747" s="112" t="str">
        <f t="shared" si="78"/>
        <v>W</v>
      </c>
      <c r="K747" s="103">
        <v>2</v>
      </c>
      <c r="L747" s="103">
        <v>0</v>
      </c>
      <c r="M747" s="103" t="s">
        <v>411</v>
      </c>
      <c r="N747" s="112">
        <v>52</v>
      </c>
      <c r="O747" s="103" t="s">
        <v>369</v>
      </c>
      <c r="P747" s="103"/>
      <c r="T747" s="112"/>
    </row>
    <row r="748" spans="1:20">
      <c r="A748" s="103" t="s">
        <v>410</v>
      </c>
      <c r="B748" s="149">
        <v>42</v>
      </c>
      <c r="C748" s="136">
        <v>38815</v>
      </c>
      <c r="D748" s="141">
        <f t="shared" si="77"/>
        <v>38815</v>
      </c>
      <c r="E748" s="103" t="s">
        <v>100</v>
      </c>
      <c r="H748" s="103" t="s">
        <v>56</v>
      </c>
      <c r="I748" s="111" t="s">
        <v>21</v>
      </c>
      <c r="J748" s="112" t="str">
        <f t="shared" si="78"/>
        <v>D</v>
      </c>
      <c r="K748" s="103">
        <v>1</v>
      </c>
      <c r="L748" s="103">
        <v>1</v>
      </c>
      <c r="M748" s="103" t="s">
        <v>1594</v>
      </c>
      <c r="N748" s="112">
        <v>78</v>
      </c>
      <c r="O748" s="103" t="s">
        <v>369</v>
      </c>
      <c r="P748" s="103"/>
      <c r="T748" s="112"/>
    </row>
    <row r="749" spans="1:20">
      <c r="A749" s="103" t="s">
        <v>410</v>
      </c>
      <c r="B749" s="149">
        <v>41</v>
      </c>
      <c r="C749" s="136">
        <v>38810</v>
      </c>
      <c r="D749" s="141">
        <f t="shared" si="77"/>
        <v>38810</v>
      </c>
      <c r="E749" s="103" t="s">
        <v>100</v>
      </c>
      <c r="H749" s="103" t="s">
        <v>128</v>
      </c>
      <c r="I749" s="111" t="s">
        <v>9</v>
      </c>
      <c r="J749" s="112" t="str">
        <f t="shared" si="78"/>
        <v>W</v>
      </c>
      <c r="K749" s="103">
        <v>2</v>
      </c>
      <c r="L749" s="103">
        <v>0</v>
      </c>
      <c r="M749" s="103" t="s">
        <v>412</v>
      </c>
      <c r="O749" s="103" t="s">
        <v>369</v>
      </c>
      <c r="P749" s="103"/>
      <c r="T749" s="112"/>
    </row>
    <row r="750" spans="1:20">
      <c r="A750" s="103" t="s">
        <v>410</v>
      </c>
      <c r="B750" s="149">
        <v>40</v>
      </c>
      <c r="C750" s="136">
        <v>38808</v>
      </c>
      <c r="D750" s="141">
        <f t="shared" si="77"/>
        <v>38808</v>
      </c>
      <c r="E750" s="103" t="s">
        <v>100</v>
      </c>
      <c r="H750" s="103" t="s">
        <v>108</v>
      </c>
      <c r="I750" s="111" t="s">
        <v>9</v>
      </c>
      <c r="J750" s="112" t="str">
        <f t="shared" si="78"/>
        <v>W</v>
      </c>
      <c r="K750" s="103">
        <v>1</v>
      </c>
      <c r="L750" s="103">
        <v>0</v>
      </c>
      <c r="M750" s="103" t="s">
        <v>1594</v>
      </c>
      <c r="N750" s="112">
        <v>116</v>
      </c>
      <c r="O750" s="103" t="s">
        <v>369</v>
      </c>
      <c r="P750" s="103"/>
      <c r="T750" s="112"/>
    </row>
    <row r="751" spans="1:20">
      <c r="A751" s="103" t="s">
        <v>410</v>
      </c>
      <c r="B751" s="149">
        <v>39</v>
      </c>
      <c r="C751" s="136">
        <v>38804</v>
      </c>
      <c r="D751" s="141">
        <f t="shared" si="77"/>
        <v>38804</v>
      </c>
      <c r="E751" s="103" t="s">
        <v>15</v>
      </c>
      <c r="F751" s="111" t="s">
        <v>161</v>
      </c>
      <c r="G751" s="111"/>
      <c r="H751" s="103" t="s">
        <v>56</v>
      </c>
      <c r="I751" s="111" t="s">
        <v>9</v>
      </c>
      <c r="J751" s="112" t="str">
        <f t="shared" si="78"/>
        <v>L</v>
      </c>
      <c r="K751" s="103">
        <v>1</v>
      </c>
      <c r="L751" s="103">
        <v>2</v>
      </c>
      <c r="M751" s="103" t="s">
        <v>421</v>
      </c>
      <c r="N751" s="112">
        <v>101</v>
      </c>
      <c r="O751" s="103" t="s">
        <v>369</v>
      </c>
      <c r="P751" s="103"/>
      <c r="T751" s="112"/>
    </row>
    <row r="752" spans="1:20">
      <c r="A752" s="103" t="s">
        <v>410</v>
      </c>
      <c r="B752" s="149">
        <v>38</v>
      </c>
      <c r="C752" s="136">
        <v>38801</v>
      </c>
      <c r="D752" s="141">
        <f t="shared" si="77"/>
        <v>38801</v>
      </c>
      <c r="E752" s="103" t="s">
        <v>100</v>
      </c>
      <c r="H752" s="103" t="s">
        <v>393</v>
      </c>
      <c r="I752" s="111" t="s">
        <v>21</v>
      </c>
      <c r="J752" s="112" t="str">
        <f t="shared" si="78"/>
        <v>W</v>
      </c>
      <c r="K752" s="103">
        <v>4</v>
      </c>
      <c r="L752" s="103">
        <v>1</v>
      </c>
      <c r="M752" s="103" t="s">
        <v>1595</v>
      </c>
      <c r="N752" s="112">
        <v>41</v>
      </c>
      <c r="O752" s="103" t="s">
        <v>369</v>
      </c>
      <c r="P752" s="103"/>
      <c r="T752" s="112"/>
    </row>
    <row r="753" spans="1:20">
      <c r="A753" s="103" t="s">
        <v>410</v>
      </c>
      <c r="B753" s="149">
        <v>37</v>
      </c>
      <c r="C753" s="136">
        <v>38794</v>
      </c>
      <c r="D753" s="141">
        <f t="shared" si="77"/>
        <v>38794</v>
      </c>
      <c r="E753" s="103" t="s">
        <v>100</v>
      </c>
      <c r="H753" s="103" t="s">
        <v>312</v>
      </c>
      <c r="I753" s="111" t="s">
        <v>21</v>
      </c>
      <c r="J753" s="112" t="str">
        <f t="shared" si="78"/>
        <v>L</v>
      </c>
      <c r="K753" s="103">
        <v>0</v>
      </c>
      <c r="L753" s="103">
        <v>1</v>
      </c>
      <c r="M753" s="103" t="s">
        <v>25</v>
      </c>
      <c r="N753" s="112">
        <v>82</v>
      </c>
      <c r="O753" s="103" t="s">
        <v>369</v>
      </c>
      <c r="P753" s="103"/>
      <c r="T753" s="112"/>
    </row>
    <row r="754" spans="1:20">
      <c r="A754" s="103" t="s">
        <v>410</v>
      </c>
      <c r="B754" s="149">
        <v>36</v>
      </c>
      <c r="C754" s="136">
        <v>38791</v>
      </c>
      <c r="D754" s="141">
        <f t="shared" si="77"/>
        <v>38791</v>
      </c>
      <c r="E754" s="103" t="s">
        <v>15</v>
      </c>
      <c r="F754" s="111" t="s">
        <v>165</v>
      </c>
      <c r="G754" s="111"/>
      <c r="H754" s="103" t="s">
        <v>413</v>
      </c>
      <c r="I754" s="111" t="s">
        <v>9</v>
      </c>
      <c r="J754" s="112" t="str">
        <f t="shared" si="78"/>
        <v>W</v>
      </c>
      <c r="K754" s="103">
        <v>1</v>
      </c>
      <c r="L754" s="103">
        <v>0</v>
      </c>
      <c r="M754" s="103" t="s">
        <v>211</v>
      </c>
      <c r="N754" s="112">
        <v>52</v>
      </c>
      <c r="O754" s="103" t="s">
        <v>369</v>
      </c>
      <c r="P754" s="103"/>
      <c r="T754" s="103" t="s">
        <v>1065</v>
      </c>
    </row>
    <row r="755" spans="1:20">
      <c r="A755" s="103" t="s">
        <v>410</v>
      </c>
      <c r="B755" s="149">
        <v>35</v>
      </c>
      <c r="C755" s="136">
        <v>38787</v>
      </c>
      <c r="D755" s="141">
        <f t="shared" si="77"/>
        <v>38787</v>
      </c>
      <c r="E755" s="103" t="s">
        <v>100</v>
      </c>
      <c r="H755" s="103" t="s">
        <v>108</v>
      </c>
      <c r="I755" s="111" t="s">
        <v>21</v>
      </c>
      <c r="J755" s="112" t="str">
        <f t="shared" si="78"/>
        <v>L</v>
      </c>
      <c r="K755" s="103">
        <v>0</v>
      </c>
      <c r="L755" s="103">
        <v>3</v>
      </c>
      <c r="M755" s="103" t="s">
        <v>25</v>
      </c>
      <c r="N755" s="112">
        <v>81</v>
      </c>
      <c r="O755" s="103" t="s">
        <v>369</v>
      </c>
      <c r="P755" s="103"/>
      <c r="T755" s="112"/>
    </row>
    <row r="756" spans="1:20">
      <c r="A756" s="103" t="s">
        <v>410</v>
      </c>
      <c r="B756" s="149">
        <v>34</v>
      </c>
      <c r="C756" s="136">
        <v>38780</v>
      </c>
      <c r="D756" s="141">
        <f t="shared" si="77"/>
        <v>38780</v>
      </c>
      <c r="E756" s="103" t="s">
        <v>100</v>
      </c>
      <c r="H756" s="103" t="s">
        <v>378</v>
      </c>
      <c r="I756" s="111" t="s">
        <v>21</v>
      </c>
      <c r="J756" s="112" t="str">
        <f t="shared" si="78"/>
        <v>W</v>
      </c>
      <c r="K756" s="103">
        <v>5</v>
      </c>
      <c r="L756" s="103">
        <v>1</v>
      </c>
      <c r="M756" s="103" t="s">
        <v>1434</v>
      </c>
      <c r="N756" s="112">
        <v>45</v>
      </c>
      <c r="O756" s="103" t="s">
        <v>369</v>
      </c>
      <c r="P756" s="103"/>
      <c r="T756" s="112"/>
    </row>
    <row r="757" spans="1:20">
      <c r="A757" s="103" t="s">
        <v>410</v>
      </c>
      <c r="B757" s="149">
        <v>33</v>
      </c>
      <c r="C757" s="136">
        <v>38776</v>
      </c>
      <c r="D757" s="141">
        <f t="shared" si="77"/>
        <v>38776</v>
      </c>
      <c r="E757" s="103" t="s">
        <v>100</v>
      </c>
      <c r="H757" s="103" t="s">
        <v>128</v>
      </c>
      <c r="I757" s="111" t="s">
        <v>21</v>
      </c>
      <c r="J757" s="112" t="str">
        <f t="shared" si="78"/>
        <v>D</v>
      </c>
      <c r="K757" s="103">
        <v>1</v>
      </c>
      <c r="L757" s="103">
        <v>1</v>
      </c>
      <c r="M757" s="103" t="s">
        <v>421</v>
      </c>
      <c r="N757" s="112">
        <v>55</v>
      </c>
      <c r="O757" s="103" t="s">
        <v>369</v>
      </c>
      <c r="P757" s="103"/>
      <c r="R757" s="108" t="s">
        <v>308</v>
      </c>
      <c r="T757" s="112"/>
    </row>
    <row r="758" spans="1:20">
      <c r="A758" s="103" t="s">
        <v>410</v>
      </c>
      <c r="B758" s="149">
        <v>32</v>
      </c>
      <c r="C758" s="136">
        <v>38773</v>
      </c>
      <c r="D758" s="141">
        <f t="shared" si="77"/>
        <v>38773</v>
      </c>
      <c r="E758" s="103" t="s">
        <v>100</v>
      </c>
      <c r="H758" s="103" t="s">
        <v>114</v>
      </c>
      <c r="I758" s="111" t="s">
        <v>21</v>
      </c>
      <c r="J758" s="112" t="str">
        <f t="shared" si="78"/>
        <v>L</v>
      </c>
      <c r="K758" s="103">
        <v>2</v>
      </c>
      <c r="L758" s="103">
        <v>4</v>
      </c>
      <c r="M758" s="103" t="s">
        <v>1596</v>
      </c>
      <c r="N758" s="112">
        <v>78</v>
      </c>
      <c r="O758" s="103" t="s">
        <v>369</v>
      </c>
      <c r="P758" s="103"/>
      <c r="T758" s="112"/>
    </row>
    <row r="759" spans="1:20">
      <c r="A759" s="103" t="s">
        <v>410</v>
      </c>
      <c r="B759" s="149">
        <v>31</v>
      </c>
      <c r="C759" s="136">
        <v>38766</v>
      </c>
      <c r="D759" s="141">
        <f t="shared" si="77"/>
        <v>38766</v>
      </c>
      <c r="E759" s="103" t="s">
        <v>100</v>
      </c>
      <c r="H759" s="103" t="s">
        <v>45</v>
      </c>
      <c r="I759" s="111" t="s">
        <v>21</v>
      </c>
      <c r="J759" s="112" t="str">
        <f t="shared" si="78"/>
        <v>W</v>
      </c>
      <c r="K759" s="103">
        <v>2</v>
      </c>
      <c r="L759" s="103">
        <v>1</v>
      </c>
      <c r="M759" s="103" t="s">
        <v>1822</v>
      </c>
      <c r="N759" s="112">
        <v>62</v>
      </c>
      <c r="O759" s="103" t="s">
        <v>369</v>
      </c>
      <c r="P759" s="103"/>
      <c r="R759" s="108" t="s">
        <v>308</v>
      </c>
      <c r="T759" s="112"/>
    </row>
    <row r="760" spans="1:20">
      <c r="A760" s="103" t="s">
        <v>410</v>
      </c>
      <c r="B760" s="149">
        <v>30</v>
      </c>
      <c r="C760" s="136">
        <v>38762</v>
      </c>
      <c r="D760" s="141">
        <f t="shared" si="77"/>
        <v>38762</v>
      </c>
      <c r="E760" s="103" t="s">
        <v>100</v>
      </c>
      <c r="H760" s="103" t="s">
        <v>101</v>
      </c>
      <c r="I760" s="111" t="s">
        <v>21</v>
      </c>
      <c r="J760" s="112" t="str">
        <f t="shared" si="78"/>
        <v>D</v>
      </c>
      <c r="K760" s="103">
        <v>1</v>
      </c>
      <c r="L760" s="103">
        <v>1</v>
      </c>
      <c r="M760" s="103" t="s">
        <v>1823</v>
      </c>
      <c r="N760" s="112">
        <v>52</v>
      </c>
      <c r="O760" s="103" t="s">
        <v>369</v>
      </c>
      <c r="P760" s="103"/>
      <c r="R760" s="108" t="s">
        <v>308</v>
      </c>
      <c r="T760" s="112"/>
    </row>
    <row r="761" spans="1:20">
      <c r="A761" s="103" t="s">
        <v>410</v>
      </c>
      <c r="B761" s="149">
        <v>29</v>
      </c>
      <c r="C761" s="136">
        <v>38759</v>
      </c>
      <c r="D761" s="141">
        <f t="shared" si="77"/>
        <v>38759</v>
      </c>
      <c r="E761" s="103" t="s">
        <v>100</v>
      </c>
      <c r="H761" s="103" t="s">
        <v>107</v>
      </c>
      <c r="I761" s="111" t="s">
        <v>9</v>
      </c>
      <c r="J761" s="112" t="str">
        <f t="shared" si="78"/>
        <v>W</v>
      </c>
      <c r="K761" s="103">
        <v>1</v>
      </c>
      <c r="L761" s="103">
        <v>0</v>
      </c>
      <c r="M761" s="103" t="s">
        <v>414</v>
      </c>
      <c r="N761" s="112">
        <v>42</v>
      </c>
      <c r="O761" s="103" t="s">
        <v>369</v>
      </c>
      <c r="P761" s="103"/>
      <c r="T761" s="112"/>
    </row>
    <row r="762" spans="1:20">
      <c r="A762" s="103" t="s">
        <v>410</v>
      </c>
      <c r="B762" s="149">
        <v>28</v>
      </c>
      <c r="C762" s="136">
        <v>38754</v>
      </c>
      <c r="D762" s="141">
        <f t="shared" si="77"/>
        <v>38754</v>
      </c>
      <c r="E762" s="103" t="s">
        <v>15</v>
      </c>
      <c r="F762" s="111">
        <v>2</v>
      </c>
      <c r="G762" s="111"/>
      <c r="H762" s="103" t="s">
        <v>128</v>
      </c>
      <c r="I762" s="111" t="s">
        <v>9</v>
      </c>
      <c r="J762" s="112" t="str">
        <f t="shared" si="78"/>
        <v>W</v>
      </c>
      <c r="K762" s="103">
        <v>3</v>
      </c>
      <c r="L762" s="103">
        <v>1</v>
      </c>
      <c r="M762" s="103" t="s">
        <v>1383</v>
      </c>
      <c r="N762" s="112">
        <v>66</v>
      </c>
      <c r="O762" s="103" t="s">
        <v>369</v>
      </c>
      <c r="P762" s="103"/>
      <c r="T762" s="112"/>
    </row>
    <row r="763" spans="1:20">
      <c r="A763" s="103" t="s">
        <v>410</v>
      </c>
      <c r="B763" s="149">
        <v>27</v>
      </c>
      <c r="C763" s="136">
        <v>38752</v>
      </c>
      <c r="D763" s="141">
        <f t="shared" si="77"/>
        <v>38752</v>
      </c>
      <c r="E763" s="103" t="s">
        <v>100</v>
      </c>
      <c r="H763" s="103" t="s">
        <v>45</v>
      </c>
      <c r="I763" s="111" t="s">
        <v>9</v>
      </c>
      <c r="J763" s="112" t="str">
        <f t="shared" si="78"/>
        <v>W</v>
      </c>
      <c r="K763" s="103">
        <v>2</v>
      </c>
      <c r="L763" s="103">
        <v>0</v>
      </c>
      <c r="M763" s="103" t="s">
        <v>1597</v>
      </c>
      <c r="N763" s="112">
        <v>42</v>
      </c>
      <c r="O763" s="103" t="s">
        <v>369</v>
      </c>
      <c r="P763" s="103"/>
      <c r="T763" s="112"/>
    </row>
    <row r="764" spans="1:20">
      <c r="A764" s="103" t="s">
        <v>410</v>
      </c>
      <c r="B764" s="149">
        <v>26</v>
      </c>
      <c r="C764" s="136">
        <v>38745</v>
      </c>
      <c r="D764" s="141">
        <f t="shared" si="77"/>
        <v>38745</v>
      </c>
      <c r="E764" s="103" t="s">
        <v>100</v>
      </c>
      <c r="H764" s="103" t="s">
        <v>43</v>
      </c>
      <c r="I764" s="111" t="s">
        <v>21</v>
      </c>
      <c r="J764" s="112" t="str">
        <f t="shared" si="78"/>
        <v>W</v>
      </c>
      <c r="K764" s="103">
        <v>3</v>
      </c>
      <c r="L764" s="103">
        <v>1</v>
      </c>
      <c r="M764" s="103" t="s">
        <v>415</v>
      </c>
      <c r="N764" s="112">
        <v>116</v>
      </c>
      <c r="O764" s="103" t="s">
        <v>369</v>
      </c>
      <c r="P764" s="103"/>
      <c r="T764" s="112"/>
    </row>
    <row r="765" spans="1:20">
      <c r="A765" s="103" t="s">
        <v>410</v>
      </c>
      <c r="B765" s="149">
        <v>25</v>
      </c>
      <c r="C765" s="136">
        <v>38738</v>
      </c>
      <c r="D765" s="141">
        <f t="shared" si="77"/>
        <v>38738</v>
      </c>
      <c r="E765" s="103" t="s">
        <v>100</v>
      </c>
      <c r="H765" s="103" t="s">
        <v>49</v>
      </c>
      <c r="I765" s="111" t="s">
        <v>9</v>
      </c>
      <c r="J765" s="112" t="str">
        <f t="shared" si="78"/>
        <v>D</v>
      </c>
      <c r="K765" s="103">
        <v>1</v>
      </c>
      <c r="L765" s="103">
        <v>1</v>
      </c>
      <c r="M765" s="103" t="s">
        <v>392</v>
      </c>
      <c r="N765" s="112">
        <v>62</v>
      </c>
      <c r="O765" s="103" t="s">
        <v>369</v>
      </c>
      <c r="P765" s="103"/>
      <c r="T765" s="112"/>
    </row>
    <row r="766" spans="1:20">
      <c r="A766" s="103" t="s">
        <v>410</v>
      </c>
      <c r="B766" s="149">
        <v>24</v>
      </c>
      <c r="C766" s="136">
        <v>38724</v>
      </c>
      <c r="D766" s="141">
        <f t="shared" si="77"/>
        <v>38724</v>
      </c>
      <c r="E766" s="103" t="s">
        <v>100</v>
      </c>
      <c r="H766" s="103" t="s">
        <v>94</v>
      </c>
      <c r="I766" s="111" t="s">
        <v>21</v>
      </c>
      <c r="J766" s="112" t="str">
        <f t="shared" si="78"/>
        <v>W</v>
      </c>
      <c r="K766" s="103">
        <v>2</v>
      </c>
      <c r="L766" s="103">
        <v>0</v>
      </c>
      <c r="M766" s="103" t="s">
        <v>1824</v>
      </c>
      <c r="N766" s="112">
        <v>107</v>
      </c>
      <c r="O766" s="103" t="s">
        <v>369</v>
      </c>
      <c r="P766" s="103"/>
      <c r="T766" s="112"/>
    </row>
    <row r="767" spans="1:20">
      <c r="A767" s="103" t="s">
        <v>410</v>
      </c>
      <c r="B767" s="149">
        <v>23</v>
      </c>
      <c r="C767" s="136">
        <v>38713</v>
      </c>
      <c r="D767" s="141">
        <f t="shared" si="77"/>
        <v>38713</v>
      </c>
      <c r="E767" s="103" t="s">
        <v>100</v>
      </c>
      <c r="H767" s="103" t="s">
        <v>32</v>
      </c>
      <c r="I767" s="111" t="s">
        <v>21</v>
      </c>
      <c r="J767" s="112" t="str">
        <f t="shared" si="78"/>
        <v>W</v>
      </c>
      <c r="K767" s="103">
        <v>2</v>
      </c>
      <c r="L767" s="103">
        <v>1</v>
      </c>
      <c r="M767" s="103" t="s">
        <v>416</v>
      </c>
      <c r="N767" s="112">
        <v>116</v>
      </c>
      <c r="O767" s="103" t="s">
        <v>369</v>
      </c>
      <c r="P767" s="103"/>
      <c r="T767" s="112"/>
    </row>
    <row r="768" spans="1:20">
      <c r="A768" s="103" t="s">
        <v>410</v>
      </c>
      <c r="B768" s="149">
        <v>22</v>
      </c>
      <c r="C768" s="136">
        <v>38707</v>
      </c>
      <c r="D768" s="141">
        <f t="shared" si="77"/>
        <v>38707</v>
      </c>
      <c r="E768" s="103" t="s">
        <v>100</v>
      </c>
      <c r="H768" s="103" t="s">
        <v>112</v>
      </c>
      <c r="I768" s="111" t="s">
        <v>9</v>
      </c>
      <c r="J768" s="112" t="str">
        <f t="shared" si="78"/>
        <v>W</v>
      </c>
      <c r="K768" s="103">
        <v>3</v>
      </c>
      <c r="L768" s="103">
        <v>1</v>
      </c>
      <c r="M768" s="103" t="s">
        <v>1598</v>
      </c>
      <c r="N768" s="112">
        <v>48</v>
      </c>
      <c r="O768" s="103" t="s">
        <v>369</v>
      </c>
      <c r="P768" s="103"/>
      <c r="T768" s="112"/>
    </row>
    <row r="769" spans="1:20">
      <c r="A769" s="103" t="s">
        <v>410</v>
      </c>
      <c r="B769" s="149">
        <v>21</v>
      </c>
      <c r="C769" s="136">
        <v>38703</v>
      </c>
      <c r="D769" s="141">
        <f t="shared" si="77"/>
        <v>38703</v>
      </c>
      <c r="E769" s="103" t="s">
        <v>100</v>
      </c>
      <c r="H769" s="103" t="s">
        <v>62</v>
      </c>
      <c r="I769" s="111" t="s">
        <v>9</v>
      </c>
      <c r="J769" s="112" t="str">
        <f t="shared" si="78"/>
        <v>L</v>
      </c>
      <c r="K769" s="103">
        <v>1</v>
      </c>
      <c r="L769" s="103">
        <v>4</v>
      </c>
      <c r="M769" s="103" t="s">
        <v>417</v>
      </c>
      <c r="N769" s="112">
        <v>86</v>
      </c>
      <c r="O769" s="103" t="s">
        <v>369</v>
      </c>
      <c r="P769" s="103"/>
      <c r="T769" s="112"/>
    </row>
    <row r="770" spans="1:20">
      <c r="A770" s="103" t="s">
        <v>410</v>
      </c>
      <c r="B770" s="149">
        <v>20</v>
      </c>
      <c r="C770" s="136">
        <v>38696</v>
      </c>
      <c r="D770" s="141">
        <f t="shared" si="77"/>
        <v>38696</v>
      </c>
      <c r="E770" s="103" t="s">
        <v>100</v>
      </c>
      <c r="H770" s="103" t="s">
        <v>186</v>
      </c>
      <c r="I770" s="111" t="s">
        <v>9</v>
      </c>
      <c r="J770" s="112" t="str">
        <f t="shared" si="78"/>
        <v>D</v>
      </c>
      <c r="K770" s="103">
        <v>2</v>
      </c>
      <c r="L770" s="103">
        <v>2</v>
      </c>
      <c r="M770" s="103" t="s">
        <v>1825</v>
      </c>
      <c r="N770" s="112">
        <v>117</v>
      </c>
      <c r="O770" s="103" t="s">
        <v>369</v>
      </c>
      <c r="P770" s="103"/>
      <c r="R770" s="108" t="s">
        <v>308</v>
      </c>
      <c r="T770" s="112"/>
    </row>
    <row r="771" spans="1:20">
      <c r="A771" s="103" t="s">
        <v>410</v>
      </c>
      <c r="B771" s="149">
        <v>19</v>
      </c>
      <c r="C771" s="136">
        <v>38682</v>
      </c>
      <c r="D771" s="141">
        <f t="shared" si="77"/>
        <v>38682</v>
      </c>
      <c r="E771" s="103" t="s">
        <v>100</v>
      </c>
      <c r="H771" s="103" t="s">
        <v>378</v>
      </c>
      <c r="I771" s="111" t="s">
        <v>9</v>
      </c>
      <c r="J771" s="112" t="str">
        <f t="shared" si="78"/>
        <v>D</v>
      </c>
      <c r="K771" s="103">
        <v>1</v>
      </c>
      <c r="L771" s="103">
        <v>1</v>
      </c>
      <c r="M771" s="103" t="s">
        <v>1380</v>
      </c>
      <c r="N771" s="112">
        <v>37</v>
      </c>
      <c r="O771" s="103" t="s">
        <v>369</v>
      </c>
      <c r="P771" s="103"/>
      <c r="T771" s="112"/>
    </row>
    <row r="772" spans="1:20">
      <c r="A772" s="103" t="s">
        <v>410</v>
      </c>
      <c r="B772" s="149">
        <v>18</v>
      </c>
      <c r="C772" s="136">
        <v>38675</v>
      </c>
      <c r="D772" s="141">
        <f t="shared" si="77"/>
        <v>38675</v>
      </c>
      <c r="E772" s="103" t="s">
        <v>100</v>
      </c>
      <c r="H772" s="103" t="s">
        <v>101</v>
      </c>
      <c r="I772" s="111" t="s">
        <v>9</v>
      </c>
      <c r="J772" s="112" t="str">
        <f t="shared" si="78"/>
        <v>W</v>
      </c>
      <c r="K772" s="103">
        <v>1</v>
      </c>
      <c r="L772" s="103">
        <v>0</v>
      </c>
      <c r="M772" s="103" t="s">
        <v>1380</v>
      </c>
      <c r="N772" s="112">
        <v>23</v>
      </c>
      <c r="O772" s="103" t="s">
        <v>369</v>
      </c>
      <c r="P772" s="103"/>
      <c r="T772" s="112"/>
    </row>
    <row r="773" spans="1:20">
      <c r="A773" s="103" t="s">
        <v>410</v>
      </c>
      <c r="B773" s="149">
        <v>17</v>
      </c>
      <c r="C773" s="136">
        <v>38671</v>
      </c>
      <c r="D773" s="141">
        <f t="shared" si="77"/>
        <v>38671</v>
      </c>
      <c r="E773" s="103" t="s">
        <v>15</v>
      </c>
      <c r="F773" s="111">
        <v>1</v>
      </c>
      <c r="G773" s="111"/>
      <c r="H773" s="103" t="s">
        <v>41</v>
      </c>
      <c r="I773" s="111" t="s">
        <v>21</v>
      </c>
      <c r="J773" s="112" t="str">
        <f t="shared" si="78"/>
        <v>D</v>
      </c>
      <c r="K773" s="103">
        <v>2</v>
      </c>
      <c r="L773" s="103">
        <v>2</v>
      </c>
      <c r="M773" s="103" t="s">
        <v>1386</v>
      </c>
      <c r="N773" s="112">
        <v>90</v>
      </c>
      <c r="O773" s="103" t="s">
        <v>369</v>
      </c>
      <c r="P773" s="103"/>
      <c r="T773" s="112"/>
    </row>
    <row r="774" spans="1:20">
      <c r="A774" s="103" t="s">
        <v>410</v>
      </c>
      <c r="B774" s="149">
        <v>16</v>
      </c>
      <c r="C774" s="136">
        <v>38661</v>
      </c>
      <c r="D774" s="141">
        <f t="shared" ref="D774:D837" si="79">C774</f>
        <v>38661</v>
      </c>
      <c r="E774" s="103" t="s">
        <v>100</v>
      </c>
      <c r="H774" s="103" t="s">
        <v>393</v>
      </c>
      <c r="I774" s="111" t="s">
        <v>9</v>
      </c>
      <c r="J774" s="112" t="str">
        <f t="shared" si="78"/>
        <v>W</v>
      </c>
      <c r="K774" s="103">
        <v>1</v>
      </c>
      <c r="L774" s="103">
        <v>0</v>
      </c>
      <c r="M774" s="103" t="s">
        <v>421</v>
      </c>
      <c r="N774" s="112">
        <v>78</v>
      </c>
      <c r="O774" s="103" t="s">
        <v>369</v>
      </c>
      <c r="P774" s="103"/>
      <c r="R774" s="108" t="s">
        <v>308</v>
      </c>
      <c r="T774" s="112"/>
    </row>
    <row r="775" spans="1:20">
      <c r="A775" s="103" t="s">
        <v>410</v>
      </c>
      <c r="B775" s="149">
        <v>15</v>
      </c>
      <c r="C775" s="136">
        <v>38654</v>
      </c>
      <c r="D775" s="141">
        <f t="shared" si="79"/>
        <v>38654</v>
      </c>
      <c r="E775" s="103" t="s">
        <v>13</v>
      </c>
      <c r="H775" s="103" t="s">
        <v>56</v>
      </c>
      <c r="I775" s="111" t="s">
        <v>21</v>
      </c>
      <c r="J775" s="112" t="str">
        <f t="shared" si="78"/>
        <v>L</v>
      </c>
      <c r="K775" s="103">
        <v>2</v>
      </c>
      <c r="L775" s="103">
        <v>3</v>
      </c>
      <c r="M775" s="103" t="s">
        <v>418</v>
      </c>
      <c r="N775" s="112">
        <v>88</v>
      </c>
      <c r="O775" s="103" t="s">
        <v>369</v>
      </c>
      <c r="P775" s="103"/>
      <c r="T775" s="112"/>
    </row>
    <row r="776" spans="1:20">
      <c r="A776" s="103" t="s">
        <v>410</v>
      </c>
      <c r="B776" s="149">
        <v>14</v>
      </c>
      <c r="C776" s="136">
        <v>38650</v>
      </c>
      <c r="D776" s="141">
        <f t="shared" si="79"/>
        <v>38650</v>
      </c>
      <c r="E776" s="103" t="s">
        <v>100</v>
      </c>
      <c r="H776" s="103" t="s">
        <v>24</v>
      </c>
      <c r="I776" s="111" t="s">
        <v>9</v>
      </c>
      <c r="J776" s="112" t="str">
        <f t="shared" si="78"/>
        <v>L</v>
      </c>
      <c r="K776" s="103">
        <v>1</v>
      </c>
      <c r="L776" s="103">
        <v>3</v>
      </c>
      <c r="M776" s="103" t="s">
        <v>1380</v>
      </c>
      <c r="N776" s="112">
        <v>144</v>
      </c>
      <c r="O776" s="103" t="s">
        <v>369</v>
      </c>
      <c r="P776" s="103"/>
      <c r="T776" s="112"/>
    </row>
    <row r="777" spans="1:20">
      <c r="A777" s="103" t="s">
        <v>410</v>
      </c>
      <c r="B777" s="149">
        <v>13</v>
      </c>
      <c r="C777" s="136">
        <v>38647</v>
      </c>
      <c r="D777" s="141">
        <f t="shared" si="79"/>
        <v>38647</v>
      </c>
      <c r="E777" s="103" t="s">
        <v>100</v>
      </c>
      <c r="H777" s="103" t="s">
        <v>49</v>
      </c>
      <c r="I777" s="111" t="s">
        <v>21</v>
      </c>
      <c r="J777" s="112" t="str">
        <f t="shared" si="78"/>
        <v>W</v>
      </c>
      <c r="K777" s="103">
        <v>4</v>
      </c>
      <c r="L777" s="103">
        <v>0</v>
      </c>
      <c r="M777" s="103" t="s">
        <v>1384</v>
      </c>
      <c r="N777" s="112">
        <v>47</v>
      </c>
      <c r="O777" s="103" t="s">
        <v>369</v>
      </c>
      <c r="P777" s="103"/>
      <c r="T777" s="112"/>
    </row>
    <row r="778" spans="1:20">
      <c r="A778" s="103" t="s">
        <v>410</v>
      </c>
      <c r="B778" s="149">
        <v>12</v>
      </c>
      <c r="C778" s="136">
        <v>38640</v>
      </c>
      <c r="D778" s="141">
        <f t="shared" si="79"/>
        <v>38640</v>
      </c>
      <c r="E778" s="103" t="s">
        <v>15</v>
      </c>
      <c r="F778" s="111" t="s">
        <v>256</v>
      </c>
      <c r="G778" s="111"/>
      <c r="H778" s="103" t="s">
        <v>193</v>
      </c>
      <c r="I778" s="111" t="s">
        <v>21</v>
      </c>
      <c r="J778" s="112" t="str">
        <f t="shared" si="78"/>
        <v>W</v>
      </c>
      <c r="K778" s="103">
        <v>4</v>
      </c>
      <c r="L778" s="103">
        <v>0</v>
      </c>
      <c r="M778" s="103" t="s">
        <v>1385</v>
      </c>
      <c r="N778" s="112">
        <v>50</v>
      </c>
      <c r="O778" s="103" t="s">
        <v>369</v>
      </c>
      <c r="P778" s="103"/>
      <c r="T778" s="112"/>
    </row>
    <row r="779" spans="1:20">
      <c r="A779" s="103" t="s">
        <v>410</v>
      </c>
      <c r="B779" s="149">
        <v>11</v>
      </c>
      <c r="C779" s="136">
        <v>38633</v>
      </c>
      <c r="D779" s="141">
        <f t="shared" si="79"/>
        <v>38633</v>
      </c>
      <c r="E779" s="103" t="s">
        <v>100</v>
      </c>
      <c r="H779" s="103" t="s">
        <v>94</v>
      </c>
      <c r="I779" s="111" t="s">
        <v>9</v>
      </c>
      <c r="J779" s="112" t="str">
        <f t="shared" si="78"/>
        <v>W</v>
      </c>
      <c r="K779" s="103">
        <v>2</v>
      </c>
      <c r="L779" s="103">
        <v>0</v>
      </c>
      <c r="M779" s="103" t="s">
        <v>1381</v>
      </c>
      <c r="N779" s="112">
        <v>174</v>
      </c>
      <c r="O779" s="103" t="s">
        <v>369</v>
      </c>
      <c r="P779" s="103"/>
      <c r="T779" s="112"/>
    </row>
    <row r="780" spans="1:20">
      <c r="A780" s="103" t="s">
        <v>410</v>
      </c>
      <c r="B780" s="149">
        <v>10</v>
      </c>
      <c r="C780" s="136">
        <v>38630</v>
      </c>
      <c r="D780" s="141">
        <f t="shared" si="79"/>
        <v>38630</v>
      </c>
      <c r="E780" s="103" t="s">
        <v>16</v>
      </c>
      <c r="H780" s="103" t="s">
        <v>186</v>
      </c>
      <c r="I780" s="111" t="s">
        <v>9</v>
      </c>
      <c r="J780" s="112" t="str">
        <f t="shared" si="78"/>
        <v>L</v>
      </c>
      <c r="K780" s="103">
        <v>0</v>
      </c>
      <c r="L780" s="103">
        <v>2</v>
      </c>
      <c r="M780" s="103" t="s">
        <v>25</v>
      </c>
      <c r="N780" s="112">
        <v>127</v>
      </c>
      <c r="O780" s="103" t="s">
        <v>369</v>
      </c>
      <c r="P780" s="103"/>
      <c r="T780" s="112"/>
    </row>
    <row r="781" spans="1:20">
      <c r="A781" s="103" t="s">
        <v>410</v>
      </c>
      <c r="B781" s="149">
        <v>9</v>
      </c>
      <c r="C781" s="136">
        <v>38626</v>
      </c>
      <c r="D781" s="141">
        <f t="shared" si="79"/>
        <v>38626</v>
      </c>
      <c r="E781" s="103" t="s">
        <v>13</v>
      </c>
      <c r="H781" s="103" t="s">
        <v>57</v>
      </c>
      <c r="I781" s="111" t="s">
        <v>21</v>
      </c>
      <c r="J781" s="112" t="str">
        <f t="shared" si="78"/>
        <v>W</v>
      </c>
      <c r="K781" s="103">
        <v>5</v>
      </c>
      <c r="L781" s="103">
        <v>0</v>
      </c>
      <c r="M781" s="103" t="s">
        <v>1382</v>
      </c>
      <c r="N781" s="112">
        <v>72</v>
      </c>
      <c r="O781" s="103" t="s">
        <v>369</v>
      </c>
      <c r="P781" s="103"/>
      <c r="T781" s="112"/>
    </row>
    <row r="782" spans="1:20">
      <c r="A782" s="103" t="s">
        <v>410</v>
      </c>
      <c r="B782" s="149">
        <v>8</v>
      </c>
      <c r="C782" s="136">
        <v>38619</v>
      </c>
      <c r="D782" s="141">
        <f t="shared" si="79"/>
        <v>38619</v>
      </c>
      <c r="E782" s="103" t="s">
        <v>100</v>
      </c>
      <c r="H782" s="103" t="s">
        <v>43</v>
      </c>
      <c r="I782" s="111" t="s">
        <v>9</v>
      </c>
      <c r="J782" s="112" t="str">
        <f t="shared" si="78"/>
        <v>W</v>
      </c>
      <c r="K782" s="103">
        <v>1</v>
      </c>
      <c r="L782" s="103">
        <v>0</v>
      </c>
      <c r="M782" s="103" t="s">
        <v>1594</v>
      </c>
      <c r="N782" s="112">
        <v>74</v>
      </c>
      <c r="O782" s="103" t="s">
        <v>369</v>
      </c>
      <c r="P782" s="103"/>
      <c r="T782" s="112"/>
    </row>
    <row r="783" spans="1:20">
      <c r="A783" s="103" t="s">
        <v>410</v>
      </c>
      <c r="B783" s="149">
        <v>7</v>
      </c>
      <c r="C783" s="136">
        <v>38612</v>
      </c>
      <c r="D783" s="141">
        <f t="shared" si="79"/>
        <v>38612</v>
      </c>
      <c r="E783" s="103" t="s">
        <v>100</v>
      </c>
      <c r="H783" s="103" t="s">
        <v>186</v>
      </c>
      <c r="I783" s="111" t="s">
        <v>21</v>
      </c>
      <c r="J783" s="112" t="str">
        <f t="shared" si="78"/>
        <v>L</v>
      </c>
      <c r="K783" s="103">
        <v>1</v>
      </c>
      <c r="L783" s="103">
        <v>2</v>
      </c>
      <c r="M783" s="103" t="s">
        <v>1380</v>
      </c>
      <c r="N783" s="112">
        <v>161</v>
      </c>
      <c r="O783" s="103" t="s">
        <v>369</v>
      </c>
      <c r="P783" s="103"/>
      <c r="T783" s="112"/>
    </row>
    <row r="784" spans="1:20">
      <c r="A784" s="103" t="s">
        <v>410</v>
      </c>
      <c r="B784" s="149">
        <v>6</v>
      </c>
      <c r="C784" s="136">
        <v>38601</v>
      </c>
      <c r="D784" s="141">
        <f t="shared" si="79"/>
        <v>38601</v>
      </c>
      <c r="E784" s="103" t="s">
        <v>100</v>
      </c>
      <c r="H784" s="103" t="s">
        <v>107</v>
      </c>
      <c r="I784" s="111" t="s">
        <v>21</v>
      </c>
      <c r="J784" s="112" t="str">
        <f t="shared" si="78"/>
        <v>D</v>
      </c>
      <c r="K784" s="103">
        <v>1</v>
      </c>
      <c r="L784" s="103">
        <v>1</v>
      </c>
      <c r="M784" s="103" t="s">
        <v>392</v>
      </c>
      <c r="N784" s="112">
        <v>127</v>
      </c>
      <c r="O784" s="103" t="s">
        <v>369</v>
      </c>
      <c r="P784" s="103"/>
      <c r="T784" s="112"/>
    </row>
    <row r="785" spans="1:20">
      <c r="A785" s="103" t="s">
        <v>410</v>
      </c>
      <c r="B785" s="149">
        <v>5</v>
      </c>
      <c r="C785" s="136">
        <v>38598</v>
      </c>
      <c r="D785" s="141">
        <f t="shared" si="79"/>
        <v>38598</v>
      </c>
      <c r="E785" s="103" t="s">
        <v>100</v>
      </c>
      <c r="H785" s="103" t="s">
        <v>114</v>
      </c>
      <c r="I785" s="111" t="s">
        <v>9</v>
      </c>
      <c r="J785" s="112" t="str">
        <f t="shared" si="78"/>
        <v>L</v>
      </c>
      <c r="K785" s="103">
        <v>2</v>
      </c>
      <c r="L785" s="103">
        <v>4</v>
      </c>
      <c r="M785" s="103" t="s">
        <v>396</v>
      </c>
      <c r="N785" s="112">
        <v>45</v>
      </c>
      <c r="O785" s="103" t="s">
        <v>369</v>
      </c>
      <c r="P785" s="103"/>
      <c r="T785" s="112"/>
    </row>
    <row r="786" spans="1:20">
      <c r="A786" s="103" t="s">
        <v>410</v>
      </c>
      <c r="B786" s="149">
        <v>4</v>
      </c>
      <c r="C786" s="136">
        <v>38591</v>
      </c>
      <c r="D786" s="141">
        <f t="shared" si="79"/>
        <v>38591</v>
      </c>
      <c r="E786" s="103" t="s">
        <v>12</v>
      </c>
      <c r="F786" s="111" t="s">
        <v>256</v>
      </c>
      <c r="G786" s="111"/>
      <c r="H786" s="103" t="s">
        <v>419</v>
      </c>
      <c r="I786" s="111" t="s">
        <v>9</v>
      </c>
      <c r="J786" s="112" t="str">
        <f t="shared" si="78"/>
        <v>L</v>
      </c>
      <c r="K786" s="103">
        <v>0</v>
      </c>
      <c r="L786" s="103">
        <v>1</v>
      </c>
      <c r="M786" s="103" t="s">
        <v>25</v>
      </c>
      <c r="N786" s="112">
        <v>122</v>
      </c>
      <c r="O786" s="103" t="s">
        <v>369</v>
      </c>
      <c r="P786" s="103"/>
      <c r="T786" s="112"/>
    </row>
    <row r="787" spans="1:20">
      <c r="A787" s="103" t="s">
        <v>410</v>
      </c>
      <c r="B787" s="149">
        <v>3</v>
      </c>
      <c r="C787" s="136">
        <v>38587</v>
      </c>
      <c r="D787" s="141">
        <f t="shared" si="79"/>
        <v>38587</v>
      </c>
      <c r="E787" s="103" t="s">
        <v>100</v>
      </c>
      <c r="H787" s="103" t="s">
        <v>24</v>
      </c>
      <c r="I787" s="111" t="s">
        <v>21</v>
      </c>
      <c r="J787" s="112" t="str">
        <f t="shared" si="78"/>
        <v>W</v>
      </c>
      <c r="K787" s="103">
        <v>2</v>
      </c>
      <c r="L787" s="103">
        <v>1</v>
      </c>
      <c r="M787" s="103" t="s">
        <v>1599</v>
      </c>
      <c r="N787" s="112">
        <v>245</v>
      </c>
      <c r="O787" s="103" t="s">
        <v>369</v>
      </c>
      <c r="P787" s="103"/>
      <c r="T787" s="112"/>
    </row>
    <row r="788" spans="1:20">
      <c r="A788" s="103" t="s">
        <v>410</v>
      </c>
      <c r="B788" s="149">
        <v>2</v>
      </c>
      <c r="C788" s="136">
        <v>38584</v>
      </c>
      <c r="D788" s="141">
        <f t="shared" si="79"/>
        <v>38584</v>
      </c>
      <c r="E788" s="103" t="s">
        <v>100</v>
      </c>
      <c r="H788" s="103" t="s">
        <v>62</v>
      </c>
      <c r="I788" s="111" t="s">
        <v>21</v>
      </c>
      <c r="J788" s="112" t="str">
        <f t="shared" si="78"/>
        <v>D</v>
      </c>
      <c r="K788" s="103">
        <v>1</v>
      </c>
      <c r="L788" s="103">
        <v>1</v>
      </c>
      <c r="M788" s="103" t="s">
        <v>1146</v>
      </c>
      <c r="N788" s="112">
        <v>79</v>
      </c>
      <c r="O788" s="103" t="s">
        <v>369</v>
      </c>
      <c r="P788" s="103"/>
      <c r="T788" s="112"/>
    </row>
    <row r="789" spans="1:20">
      <c r="A789" s="103" t="s">
        <v>410</v>
      </c>
      <c r="B789" s="149">
        <v>1</v>
      </c>
      <c r="C789" s="136">
        <v>38577</v>
      </c>
      <c r="D789" s="141">
        <f t="shared" si="79"/>
        <v>38577</v>
      </c>
      <c r="E789" s="103" t="s">
        <v>100</v>
      </c>
      <c r="H789" s="103" t="s">
        <v>47</v>
      </c>
      <c r="I789" s="111" t="s">
        <v>9</v>
      </c>
      <c r="J789" s="112" t="str">
        <f t="shared" si="78"/>
        <v>D</v>
      </c>
      <c r="K789" s="103">
        <v>0</v>
      </c>
      <c r="L789" s="103">
        <v>0</v>
      </c>
      <c r="M789" s="103" t="s">
        <v>25</v>
      </c>
      <c r="N789" s="112">
        <v>71</v>
      </c>
      <c r="O789" s="103" t="s">
        <v>369</v>
      </c>
      <c r="P789" s="103"/>
      <c r="T789" s="112"/>
    </row>
    <row r="790" spans="1:20">
      <c r="A790" s="103" t="s">
        <v>420</v>
      </c>
      <c r="B790" s="149">
        <v>44</v>
      </c>
      <c r="C790" s="136">
        <v>38479</v>
      </c>
      <c r="D790" s="141">
        <f t="shared" si="79"/>
        <v>38479</v>
      </c>
      <c r="E790" s="103" t="s">
        <v>100</v>
      </c>
      <c r="H790" s="103" t="s">
        <v>393</v>
      </c>
      <c r="I790" s="111" t="s">
        <v>21</v>
      </c>
      <c r="J790" s="112" t="str">
        <f t="shared" si="78"/>
        <v>W</v>
      </c>
      <c r="K790" s="103">
        <v>1</v>
      </c>
      <c r="L790" s="103">
        <v>0</v>
      </c>
      <c r="M790" s="103" t="s">
        <v>421</v>
      </c>
      <c r="O790" s="103" t="s">
        <v>236</v>
      </c>
      <c r="P790" s="103"/>
      <c r="T790" s="112"/>
    </row>
    <row r="791" spans="1:20">
      <c r="A791" s="103" t="s">
        <v>420</v>
      </c>
      <c r="B791" s="149">
        <v>43</v>
      </c>
      <c r="C791" s="136">
        <v>38476</v>
      </c>
      <c r="D791" s="141">
        <f t="shared" si="79"/>
        <v>38476</v>
      </c>
      <c r="E791" s="103" t="s">
        <v>100</v>
      </c>
      <c r="H791" s="103" t="s">
        <v>32</v>
      </c>
      <c r="I791" s="111" t="s">
        <v>9</v>
      </c>
      <c r="J791" s="112" t="str">
        <f t="shared" si="78"/>
        <v>W</v>
      </c>
      <c r="K791" s="103">
        <v>4</v>
      </c>
      <c r="L791" s="103">
        <v>2</v>
      </c>
      <c r="M791" s="103" t="s">
        <v>422</v>
      </c>
      <c r="O791" s="103" t="s">
        <v>236</v>
      </c>
      <c r="P791" s="103"/>
      <c r="T791" s="112"/>
    </row>
    <row r="792" spans="1:20">
      <c r="A792" s="103" t="s">
        <v>420</v>
      </c>
      <c r="B792" s="149">
        <v>42</v>
      </c>
      <c r="C792" s="136">
        <v>38472</v>
      </c>
      <c r="D792" s="141">
        <f t="shared" si="79"/>
        <v>38472</v>
      </c>
      <c r="E792" s="103" t="s">
        <v>100</v>
      </c>
      <c r="H792" s="103" t="s">
        <v>62</v>
      </c>
      <c r="I792" s="111" t="s">
        <v>9</v>
      </c>
      <c r="J792" s="112" t="str">
        <f t="shared" si="78"/>
        <v>L</v>
      </c>
      <c r="K792" s="103">
        <v>1</v>
      </c>
      <c r="L792" s="103">
        <v>3</v>
      </c>
      <c r="M792" s="103" t="s">
        <v>423</v>
      </c>
      <c r="O792" s="103" t="s">
        <v>236</v>
      </c>
      <c r="P792" s="103"/>
      <c r="T792" s="112"/>
    </row>
    <row r="793" spans="1:20">
      <c r="A793" s="103" t="s">
        <v>420</v>
      </c>
      <c r="B793" s="149">
        <v>41</v>
      </c>
      <c r="C793" s="136">
        <v>38465</v>
      </c>
      <c r="D793" s="141">
        <f t="shared" si="79"/>
        <v>38465</v>
      </c>
      <c r="E793" s="103" t="s">
        <v>100</v>
      </c>
      <c r="H793" s="103" t="s">
        <v>114</v>
      </c>
      <c r="I793" s="111" t="s">
        <v>21</v>
      </c>
      <c r="J793" s="112" t="str">
        <f t="shared" si="78"/>
        <v>W</v>
      </c>
      <c r="K793" s="103">
        <v>3</v>
      </c>
      <c r="L793" s="103">
        <v>0</v>
      </c>
      <c r="M793" s="103" t="s">
        <v>424</v>
      </c>
      <c r="N793" s="103">
        <v>78</v>
      </c>
      <c r="O793" s="103" t="s">
        <v>236</v>
      </c>
      <c r="P793" s="103"/>
      <c r="T793" s="112"/>
    </row>
    <row r="794" spans="1:20">
      <c r="A794" s="103" t="s">
        <v>420</v>
      </c>
      <c r="B794" s="149">
        <v>40</v>
      </c>
      <c r="C794" s="136">
        <v>38461</v>
      </c>
      <c r="D794" s="141">
        <f t="shared" si="79"/>
        <v>38461</v>
      </c>
      <c r="E794" s="103" t="s">
        <v>100</v>
      </c>
      <c r="H794" s="103" t="s">
        <v>94</v>
      </c>
      <c r="I794" s="111" t="s">
        <v>21</v>
      </c>
      <c r="J794" s="112" t="str">
        <f t="shared" si="78"/>
        <v>L</v>
      </c>
      <c r="K794" s="103">
        <v>1</v>
      </c>
      <c r="L794" s="103">
        <v>3</v>
      </c>
      <c r="M794" s="103" t="s">
        <v>425</v>
      </c>
      <c r="N794" s="103">
        <v>80</v>
      </c>
      <c r="O794" s="103" t="s">
        <v>236</v>
      </c>
      <c r="P794" s="103"/>
      <c r="T794" s="112"/>
    </row>
    <row r="795" spans="1:20">
      <c r="A795" s="103" t="s">
        <v>420</v>
      </c>
      <c r="B795" s="149">
        <v>39</v>
      </c>
      <c r="C795" s="136">
        <v>38458</v>
      </c>
      <c r="D795" s="141">
        <f t="shared" si="79"/>
        <v>38458</v>
      </c>
      <c r="E795" s="103" t="s">
        <v>100</v>
      </c>
      <c r="H795" s="103" t="s">
        <v>186</v>
      </c>
      <c r="I795" s="111" t="s">
        <v>21</v>
      </c>
      <c r="J795" s="112" t="str">
        <f t="shared" si="78"/>
        <v>D</v>
      </c>
      <c r="K795" s="103">
        <v>0</v>
      </c>
      <c r="L795" s="103">
        <v>0</v>
      </c>
      <c r="M795" s="103" t="s">
        <v>25</v>
      </c>
      <c r="N795" s="103">
        <v>150</v>
      </c>
      <c r="O795" s="103" t="s">
        <v>236</v>
      </c>
      <c r="P795" s="103"/>
      <c r="T795" s="112"/>
    </row>
    <row r="796" spans="1:20">
      <c r="A796" s="103" t="s">
        <v>420</v>
      </c>
      <c r="B796" s="149">
        <v>38</v>
      </c>
      <c r="C796" s="136">
        <v>38454</v>
      </c>
      <c r="D796" s="141">
        <f t="shared" si="79"/>
        <v>38454</v>
      </c>
      <c r="E796" s="103" t="s">
        <v>100</v>
      </c>
      <c r="H796" s="103" t="s">
        <v>112</v>
      </c>
      <c r="I796" s="111" t="s">
        <v>21</v>
      </c>
      <c r="J796" s="112" t="str">
        <f t="shared" si="78"/>
        <v>D</v>
      </c>
      <c r="K796" s="103">
        <v>1</v>
      </c>
      <c r="L796" s="103">
        <v>1</v>
      </c>
      <c r="M796" s="103" t="s">
        <v>1826</v>
      </c>
      <c r="O796" s="103" t="s">
        <v>236</v>
      </c>
      <c r="P796" s="103"/>
      <c r="R796" s="108" t="s">
        <v>308</v>
      </c>
      <c r="T796" s="112"/>
    </row>
    <row r="797" spans="1:20">
      <c r="A797" s="103" t="s">
        <v>420</v>
      </c>
      <c r="B797" s="149">
        <v>37</v>
      </c>
      <c r="C797" s="136">
        <v>38451</v>
      </c>
      <c r="D797" s="141">
        <f t="shared" si="79"/>
        <v>38451</v>
      </c>
      <c r="E797" s="103" t="s">
        <v>100</v>
      </c>
      <c r="H797" s="103" t="s">
        <v>312</v>
      </c>
      <c r="I797" s="111" t="s">
        <v>9</v>
      </c>
      <c r="J797" s="112" t="str">
        <f t="shared" si="78"/>
        <v>L</v>
      </c>
      <c r="K797" s="103">
        <v>0</v>
      </c>
      <c r="L797" s="103">
        <v>4</v>
      </c>
      <c r="M797" s="103" t="s">
        <v>25</v>
      </c>
      <c r="O797" s="103" t="s">
        <v>236</v>
      </c>
      <c r="P797" s="103"/>
      <c r="T797" s="112"/>
    </row>
    <row r="798" spans="1:20">
      <c r="A798" s="103" t="s">
        <v>420</v>
      </c>
      <c r="B798" s="149">
        <v>36</v>
      </c>
      <c r="C798" s="136">
        <v>38447</v>
      </c>
      <c r="D798" s="141">
        <f t="shared" si="79"/>
        <v>38447</v>
      </c>
      <c r="E798" s="103" t="s">
        <v>100</v>
      </c>
      <c r="H798" s="103" t="s">
        <v>426</v>
      </c>
      <c r="I798" s="111" t="s">
        <v>21</v>
      </c>
      <c r="J798" s="112" t="str">
        <f t="shared" ref="J798:J861" si="80">IF(K798&gt;L798,"W",IF(K798&lt;L798,"L","D"))</f>
        <v>W</v>
      </c>
      <c r="K798" s="103">
        <v>6</v>
      </c>
      <c r="L798" s="103">
        <v>1</v>
      </c>
      <c r="M798" s="103" t="s">
        <v>2055</v>
      </c>
      <c r="O798" s="103" t="s">
        <v>236</v>
      </c>
      <c r="P798" s="103"/>
      <c r="T798" s="112"/>
    </row>
    <row r="799" spans="1:20">
      <c r="A799" s="103" t="s">
        <v>420</v>
      </c>
      <c r="B799" s="149">
        <v>35</v>
      </c>
      <c r="C799" s="136">
        <v>38439</v>
      </c>
      <c r="D799" s="141">
        <f t="shared" si="79"/>
        <v>38439</v>
      </c>
      <c r="E799" s="103" t="s">
        <v>100</v>
      </c>
      <c r="H799" s="103" t="s">
        <v>32</v>
      </c>
      <c r="I799" s="111" t="s">
        <v>21</v>
      </c>
      <c r="J799" s="112" t="str">
        <f t="shared" si="80"/>
        <v>D</v>
      </c>
      <c r="K799" s="103">
        <v>2</v>
      </c>
      <c r="L799" s="103">
        <v>2</v>
      </c>
      <c r="M799" s="103" t="s">
        <v>2051</v>
      </c>
      <c r="N799" s="103">
        <v>141</v>
      </c>
      <c r="O799" s="103" t="s">
        <v>236</v>
      </c>
      <c r="P799" s="103"/>
      <c r="R799" s="108" t="s">
        <v>308</v>
      </c>
      <c r="T799" s="112"/>
    </row>
    <row r="800" spans="1:20">
      <c r="A800" s="103" t="s">
        <v>420</v>
      </c>
      <c r="B800" s="149">
        <v>34</v>
      </c>
      <c r="C800" s="136">
        <v>38430</v>
      </c>
      <c r="D800" s="141">
        <f t="shared" si="79"/>
        <v>38430</v>
      </c>
      <c r="E800" s="103" t="s">
        <v>100</v>
      </c>
      <c r="H800" s="103" t="s">
        <v>426</v>
      </c>
      <c r="I800" s="111" t="s">
        <v>9</v>
      </c>
      <c r="J800" s="112" t="str">
        <f t="shared" si="80"/>
        <v>D</v>
      </c>
      <c r="K800" s="103">
        <v>1</v>
      </c>
      <c r="L800" s="103">
        <v>1</v>
      </c>
      <c r="M800" s="103" t="s">
        <v>421</v>
      </c>
      <c r="O800" s="103" t="s">
        <v>236</v>
      </c>
      <c r="P800" s="103"/>
      <c r="R800" s="108" t="s">
        <v>308</v>
      </c>
      <c r="T800" s="112"/>
    </row>
    <row r="801" spans="1:20">
      <c r="A801" s="103" t="s">
        <v>420</v>
      </c>
      <c r="B801" s="149">
        <v>33</v>
      </c>
      <c r="C801" s="136">
        <v>38423</v>
      </c>
      <c r="D801" s="141">
        <f t="shared" si="79"/>
        <v>38423</v>
      </c>
      <c r="E801" s="103" t="s">
        <v>100</v>
      </c>
      <c r="H801" s="103" t="s">
        <v>393</v>
      </c>
      <c r="I801" s="111" t="s">
        <v>9</v>
      </c>
      <c r="J801" s="112" t="str">
        <f t="shared" si="80"/>
        <v>W</v>
      </c>
      <c r="K801" s="103">
        <v>5</v>
      </c>
      <c r="L801" s="103">
        <v>0</v>
      </c>
      <c r="M801" s="103" t="s">
        <v>1827</v>
      </c>
      <c r="O801" s="103" t="s">
        <v>236</v>
      </c>
      <c r="P801" s="103"/>
      <c r="R801" s="108" t="s">
        <v>308</v>
      </c>
      <c r="T801" s="112"/>
    </row>
    <row r="802" spans="1:20">
      <c r="A802" s="103" t="s">
        <v>420</v>
      </c>
      <c r="B802" s="149">
        <v>32</v>
      </c>
      <c r="C802" s="136">
        <v>38419</v>
      </c>
      <c r="D802" s="141">
        <f t="shared" si="79"/>
        <v>38419</v>
      </c>
      <c r="E802" s="103" t="s">
        <v>100</v>
      </c>
      <c r="H802" s="103" t="s">
        <v>101</v>
      </c>
      <c r="I802" s="111" t="s">
        <v>9</v>
      </c>
      <c r="J802" s="112" t="str">
        <f t="shared" si="80"/>
        <v>L</v>
      </c>
      <c r="K802" s="103">
        <v>0</v>
      </c>
      <c r="L802" s="103">
        <v>2</v>
      </c>
      <c r="M802" s="103" t="s">
        <v>25</v>
      </c>
      <c r="O802" s="103" t="s">
        <v>236</v>
      </c>
      <c r="P802" s="103"/>
      <c r="T802" s="112"/>
    </row>
    <row r="803" spans="1:20">
      <c r="A803" s="103" t="s">
        <v>420</v>
      </c>
      <c r="B803" s="149">
        <v>31</v>
      </c>
      <c r="C803" s="136">
        <v>38416</v>
      </c>
      <c r="D803" s="141">
        <f t="shared" si="79"/>
        <v>38416</v>
      </c>
      <c r="E803" s="103" t="s">
        <v>100</v>
      </c>
      <c r="H803" s="103" t="s">
        <v>107</v>
      </c>
      <c r="I803" s="111" t="s">
        <v>9</v>
      </c>
      <c r="J803" s="112" t="str">
        <f t="shared" si="80"/>
        <v>L</v>
      </c>
      <c r="K803" s="103">
        <v>1</v>
      </c>
      <c r="L803" s="103">
        <v>2</v>
      </c>
      <c r="M803" s="103" t="s">
        <v>1826</v>
      </c>
      <c r="O803" s="103" t="s">
        <v>236</v>
      </c>
      <c r="P803" s="103"/>
      <c r="R803" s="108" t="s">
        <v>308</v>
      </c>
      <c r="T803" s="112"/>
    </row>
    <row r="804" spans="1:20">
      <c r="A804" s="103" t="s">
        <v>420</v>
      </c>
      <c r="B804" s="149">
        <v>30</v>
      </c>
      <c r="C804" s="136">
        <v>38409</v>
      </c>
      <c r="D804" s="141">
        <f t="shared" si="79"/>
        <v>38409</v>
      </c>
      <c r="E804" s="103" t="s">
        <v>100</v>
      </c>
      <c r="H804" s="103" t="s">
        <v>144</v>
      </c>
      <c r="I804" s="111" t="s">
        <v>21</v>
      </c>
      <c r="J804" s="112" t="str">
        <f t="shared" si="80"/>
        <v>D</v>
      </c>
      <c r="K804" s="103">
        <v>0</v>
      </c>
      <c r="L804" s="103">
        <v>0</v>
      </c>
      <c r="M804" s="103" t="s">
        <v>25</v>
      </c>
      <c r="O804" s="103" t="s">
        <v>236</v>
      </c>
      <c r="P804" s="103"/>
      <c r="T804" s="112"/>
    </row>
    <row r="805" spans="1:20">
      <c r="A805" s="103" t="s">
        <v>420</v>
      </c>
      <c r="B805" s="149">
        <v>29</v>
      </c>
      <c r="C805" s="136">
        <v>38406</v>
      </c>
      <c r="D805" s="141">
        <f t="shared" si="79"/>
        <v>38406</v>
      </c>
      <c r="E805" s="103" t="s">
        <v>100</v>
      </c>
      <c r="H805" s="103" t="s">
        <v>45</v>
      </c>
      <c r="I805" s="111" t="s">
        <v>9</v>
      </c>
      <c r="J805" s="112" t="str">
        <f t="shared" si="80"/>
        <v>D</v>
      </c>
      <c r="K805" s="103">
        <v>0</v>
      </c>
      <c r="L805" s="103">
        <v>0</v>
      </c>
      <c r="M805" s="103" t="s">
        <v>25</v>
      </c>
      <c r="O805" s="103" t="s">
        <v>236</v>
      </c>
      <c r="P805" s="103"/>
      <c r="T805" s="112"/>
    </row>
    <row r="806" spans="1:20">
      <c r="A806" s="103" t="s">
        <v>420</v>
      </c>
      <c r="B806" s="149">
        <v>28</v>
      </c>
      <c r="C806" s="136">
        <v>38402</v>
      </c>
      <c r="D806" s="141">
        <f t="shared" si="79"/>
        <v>38402</v>
      </c>
      <c r="E806" s="103" t="s">
        <v>100</v>
      </c>
      <c r="H806" s="103" t="s">
        <v>128</v>
      </c>
      <c r="I806" s="111" t="s">
        <v>9</v>
      </c>
      <c r="J806" s="112" t="str">
        <f t="shared" si="80"/>
        <v>W</v>
      </c>
      <c r="K806" s="103">
        <v>3</v>
      </c>
      <c r="L806" s="103">
        <v>2</v>
      </c>
      <c r="M806" s="103" t="s">
        <v>2050</v>
      </c>
      <c r="O806" s="103" t="s">
        <v>236</v>
      </c>
      <c r="P806" s="103"/>
      <c r="R806" s="108" t="s">
        <v>308</v>
      </c>
      <c r="T806" s="112"/>
    </row>
    <row r="807" spans="1:20">
      <c r="A807" s="103" t="s">
        <v>420</v>
      </c>
      <c r="B807" s="149">
        <v>27</v>
      </c>
      <c r="C807" s="136">
        <v>38391</v>
      </c>
      <c r="D807" s="141">
        <f t="shared" si="79"/>
        <v>38391</v>
      </c>
      <c r="E807" s="103" t="s">
        <v>100</v>
      </c>
      <c r="H807" s="103" t="s">
        <v>107</v>
      </c>
      <c r="I807" s="111" t="s">
        <v>21</v>
      </c>
      <c r="J807" s="112" t="str">
        <f t="shared" si="80"/>
        <v>L</v>
      </c>
      <c r="K807" s="103">
        <v>0</v>
      </c>
      <c r="L807" s="103">
        <v>2</v>
      </c>
      <c r="M807" s="103" t="s">
        <v>25</v>
      </c>
      <c r="O807" s="103" t="s">
        <v>427</v>
      </c>
      <c r="P807" s="103"/>
      <c r="T807" s="112"/>
    </row>
    <row r="808" spans="1:20">
      <c r="A808" s="103" t="s">
        <v>420</v>
      </c>
      <c r="B808" s="149">
        <v>26</v>
      </c>
      <c r="C808" s="136">
        <v>38388</v>
      </c>
      <c r="D808" s="141">
        <f t="shared" si="79"/>
        <v>38388</v>
      </c>
      <c r="E808" s="103" t="s">
        <v>100</v>
      </c>
      <c r="H808" s="103" t="s">
        <v>43</v>
      </c>
      <c r="I808" s="111" t="s">
        <v>9</v>
      </c>
      <c r="J808" s="112" t="str">
        <f t="shared" si="80"/>
        <v>L</v>
      </c>
      <c r="K808" s="103">
        <v>0</v>
      </c>
      <c r="L808" s="103">
        <v>1</v>
      </c>
      <c r="M808" s="103" t="s">
        <v>25</v>
      </c>
      <c r="O808" s="103" t="s">
        <v>427</v>
      </c>
      <c r="P808" s="103"/>
      <c r="T808" s="112"/>
    </row>
    <row r="809" spans="1:20">
      <c r="A809" s="103" t="s">
        <v>420</v>
      </c>
      <c r="B809" s="149">
        <v>25</v>
      </c>
      <c r="C809" s="136">
        <v>38385</v>
      </c>
      <c r="D809" s="141">
        <f t="shared" si="79"/>
        <v>38385</v>
      </c>
      <c r="E809" s="103" t="s">
        <v>100</v>
      </c>
      <c r="H809" s="103" t="s">
        <v>186</v>
      </c>
      <c r="I809" s="111" t="s">
        <v>9</v>
      </c>
      <c r="J809" s="112" t="str">
        <f t="shared" si="80"/>
        <v>L</v>
      </c>
      <c r="K809" s="103">
        <v>0</v>
      </c>
      <c r="L809" s="103">
        <v>6</v>
      </c>
      <c r="M809" s="103" t="s">
        <v>25</v>
      </c>
      <c r="O809" s="103" t="s">
        <v>427</v>
      </c>
      <c r="P809" s="103"/>
      <c r="T809" s="112"/>
    </row>
    <row r="810" spans="1:20">
      <c r="A810" s="103" t="s">
        <v>420</v>
      </c>
      <c r="B810" s="149">
        <v>24</v>
      </c>
      <c r="C810" s="136">
        <v>38381</v>
      </c>
      <c r="D810" s="141">
        <f t="shared" si="79"/>
        <v>38381</v>
      </c>
      <c r="E810" s="103" t="s">
        <v>100</v>
      </c>
      <c r="H810" s="103" t="s">
        <v>62</v>
      </c>
      <c r="I810" s="111" t="s">
        <v>21</v>
      </c>
      <c r="J810" s="112" t="str">
        <f t="shared" si="80"/>
        <v>L</v>
      </c>
      <c r="K810" s="103">
        <v>2</v>
      </c>
      <c r="L810" s="103">
        <v>3</v>
      </c>
      <c r="M810" s="103" t="s">
        <v>2049</v>
      </c>
      <c r="N810" s="103">
        <v>78</v>
      </c>
      <c r="O810" s="103" t="s">
        <v>427</v>
      </c>
      <c r="P810" s="103"/>
      <c r="R810" s="108" t="s">
        <v>308</v>
      </c>
      <c r="T810" s="112"/>
    </row>
    <row r="811" spans="1:20">
      <c r="A811" s="103" t="s">
        <v>420</v>
      </c>
      <c r="B811" s="149">
        <v>23</v>
      </c>
      <c r="C811" s="136">
        <v>38374</v>
      </c>
      <c r="D811" s="141">
        <f t="shared" si="79"/>
        <v>38374</v>
      </c>
      <c r="E811" s="103" t="s">
        <v>100</v>
      </c>
      <c r="H811" s="103" t="s">
        <v>125</v>
      </c>
      <c r="I811" s="111" t="s">
        <v>9</v>
      </c>
      <c r="J811" s="112" t="str">
        <f t="shared" si="80"/>
        <v>L</v>
      </c>
      <c r="K811" s="103">
        <v>0</v>
      </c>
      <c r="L811" s="103">
        <v>4</v>
      </c>
      <c r="M811" s="103" t="s">
        <v>25</v>
      </c>
      <c r="O811" s="103" t="s">
        <v>427</v>
      </c>
      <c r="P811" s="103"/>
      <c r="T811" s="112"/>
    </row>
    <row r="812" spans="1:20">
      <c r="A812" s="103" t="s">
        <v>420</v>
      </c>
      <c r="B812" s="149">
        <v>22</v>
      </c>
      <c r="C812" s="136">
        <v>38360</v>
      </c>
      <c r="D812" s="141">
        <f t="shared" si="79"/>
        <v>38360</v>
      </c>
      <c r="E812" s="103" t="s">
        <v>100</v>
      </c>
      <c r="H812" s="103" t="s">
        <v>108</v>
      </c>
      <c r="I812" s="111" t="s">
        <v>9</v>
      </c>
      <c r="J812" s="112" t="str">
        <f t="shared" si="80"/>
        <v>D</v>
      </c>
      <c r="K812" s="103">
        <v>2</v>
      </c>
      <c r="L812" s="103">
        <v>2</v>
      </c>
      <c r="M812" s="103" t="s">
        <v>2025</v>
      </c>
      <c r="O812" s="103" t="s">
        <v>427</v>
      </c>
      <c r="P812" s="103"/>
      <c r="R812" s="108" t="s">
        <v>308</v>
      </c>
      <c r="T812" s="112"/>
    </row>
    <row r="813" spans="1:20">
      <c r="A813" s="103" t="s">
        <v>420</v>
      </c>
      <c r="B813" s="149">
        <v>21</v>
      </c>
      <c r="C813" s="136">
        <v>38355</v>
      </c>
      <c r="D813" s="141">
        <f t="shared" si="79"/>
        <v>38355</v>
      </c>
      <c r="E813" s="103" t="s">
        <v>100</v>
      </c>
      <c r="H813" s="103" t="s">
        <v>378</v>
      </c>
      <c r="I813" s="111" t="s">
        <v>9</v>
      </c>
      <c r="J813" s="112" t="str">
        <f t="shared" si="80"/>
        <v>L</v>
      </c>
      <c r="K813" s="103">
        <v>2</v>
      </c>
      <c r="L813" s="103">
        <v>7</v>
      </c>
      <c r="M813" s="103" t="s">
        <v>428</v>
      </c>
      <c r="O813" s="103" t="s">
        <v>427</v>
      </c>
      <c r="P813" s="103"/>
      <c r="T813" s="112"/>
    </row>
    <row r="814" spans="1:20">
      <c r="A814" s="103" t="s">
        <v>420</v>
      </c>
      <c r="B814" s="149">
        <v>20</v>
      </c>
      <c r="C814" s="136">
        <v>38339</v>
      </c>
      <c r="D814" s="141">
        <f t="shared" si="79"/>
        <v>38339</v>
      </c>
      <c r="E814" s="103" t="s">
        <v>100</v>
      </c>
      <c r="H814" s="103" t="s">
        <v>108</v>
      </c>
      <c r="I814" s="111" t="s">
        <v>21</v>
      </c>
      <c r="J814" s="112" t="str">
        <f t="shared" si="80"/>
        <v>L</v>
      </c>
      <c r="K814" s="103">
        <v>0</v>
      </c>
      <c r="L814" s="103">
        <v>3</v>
      </c>
      <c r="M814" s="103" t="s">
        <v>25</v>
      </c>
      <c r="N814" s="103">
        <v>50</v>
      </c>
      <c r="O814" s="103" t="s">
        <v>427</v>
      </c>
      <c r="P814" s="103"/>
      <c r="T814" s="112"/>
    </row>
    <row r="815" spans="1:20">
      <c r="A815" s="103" t="s">
        <v>420</v>
      </c>
      <c r="B815" s="149">
        <v>19</v>
      </c>
      <c r="C815" s="136">
        <v>38332</v>
      </c>
      <c r="D815" s="141">
        <f t="shared" si="79"/>
        <v>38332</v>
      </c>
      <c r="E815" s="103" t="s">
        <v>100</v>
      </c>
      <c r="H815" s="103" t="s">
        <v>49</v>
      </c>
      <c r="I815" s="111" t="s">
        <v>21</v>
      </c>
      <c r="J815" s="112" t="str">
        <f t="shared" si="80"/>
        <v>W</v>
      </c>
      <c r="K815" s="103">
        <v>3</v>
      </c>
      <c r="L815" s="103">
        <v>0</v>
      </c>
      <c r="M815" s="103" t="s">
        <v>424</v>
      </c>
      <c r="N815" s="103">
        <v>50</v>
      </c>
      <c r="O815" s="103" t="s">
        <v>427</v>
      </c>
      <c r="P815" s="103"/>
      <c r="T815" s="112"/>
    </row>
    <row r="816" spans="1:20">
      <c r="A816" s="103" t="s">
        <v>420</v>
      </c>
      <c r="B816" s="149">
        <v>18</v>
      </c>
      <c r="C816" s="136">
        <v>38318</v>
      </c>
      <c r="D816" s="141">
        <f t="shared" si="79"/>
        <v>38318</v>
      </c>
      <c r="E816" s="103" t="s">
        <v>100</v>
      </c>
      <c r="H816" s="103" t="s">
        <v>312</v>
      </c>
      <c r="I816" s="111" t="s">
        <v>21</v>
      </c>
      <c r="J816" s="112" t="str">
        <f t="shared" si="80"/>
        <v>L</v>
      </c>
      <c r="K816" s="103">
        <v>2</v>
      </c>
      <c r="L816" s="103">
        <v>4</v>
      </c>
      <c r="M816" s="103" t="s">
        <v>428</v>
      </c>
      <c r="N816" s="103">
        <v>106</v>
      </c>
      <c r="O816" s="103" t="s">
        <v>427</v>
      </c>
      <c r="P816" s="103"/>
      <c r="T816" s="112"/>
    </row>
    <row r="817" spans="1:20">
      <c r="A817" s="103" t="s">
        <v>420</v>
      </c>
      <c r="B817" s="149">
        <v>17</v>
      </c>
      <c r="C817" s="136">
        <v>38311</v>
      </c>
      <c r="D817" s="141">
        <f t="shared" si="79"/>
        <v>38311</v>
      </c>
      <c r="E817" s="103" t="s">
        <v>13</v>
      </c>
      <c r="F817" s="111">
        <v>2</v>
      </c>
      <c r="G817" s="111"/>
      <c r="H817" s="103" t="s">
        <v>144</v>
      </c>
      <c r="I817" s="111" t="s">
        <v>21</v>
      </c>
      <c r="J817" s="112" t="str">
        <f t="shared" si="80"/>
        <v>L</v>
      </c>
      <c r="K817" s="103">
        <v>1</v>
      </c>
      <c r="L817" s="103">
        <v>2</v>
      </c>
      <c r="M817" s="103" t="s">
        <v>423</v>
      </c>
      <c r="N817" s="103">
        <v>90</v>
      </c>
      <c r="O817" s="103" t="s">
        <v>427</v>
      </c>
      <c r="P817" s="103"/>
      <c r="T817" s="112"/>
    </row>
    <row r="818" spans="1:20">
      <c r="A818" s="103" t="s">
        <v>420</v>
      </c>
      <c r="B818" s="149">
        <v>16</v>
      </c>
      <c r="C818" s="136">
        <v>38304</v>
      </c>
      <c r="D818" s="141">
        <f t="shared" si="79"/>
        <v>38304</v>
      </c>
      <c r="E818" s="103" t="s">
        <v>15</v>
      </c>
      <c r="F818" s="111">
        <v>1</v>
      </c>
      <c r="G818" s="111"/>
      <c r="H818" s="103" t="s">
        <v>108</v>
      </c>
      <c r="I818" s="111" t="s">
        <v>21</v>
      </c>
      <c r="J818" s="112" t="str">
        <f t="shared" si="80"/>
        <v>L</v>
      </c>
      <c r="K818" s="103">
        <v>0</v>
      </c>
      <c r="L818" s="103">
        <v>1</v>
      </c>
      <c r="M818" s="103" t="s">
        <v>25</v>
      </c>
      <c r="N818" s="103">
        <v>44</v>
      </c>
      <c r="O818" s="103" t="s">
        <v>427</v>
      </c>
      <c r="P818" s="103"/>
      <c r="T818" s="112"/>
    </row>
    <row r="819" spans="1:20">
      <c r="A819" s="103" t="s">
        <v>420</v>
      </c>
      <c r="B819" s="149">
        <v>15</v>
      </c>
      <c r="C819" s="136">
        <v>38297</v>
      </c>
      <c r="D819" s="141">
        <f t="shared" si="79"/>
        <v>38297</v>
      </c>
      <c r="E819" s="103" t="s">
        <v>100</v>
      </c>
      <c r="H819" s="103" t="s">
        <v>114</v>
      </c>
      <c r="I819" s="111" t="s">
        <v>9</v>
      </c>
      <c r="J819" s="112" t="str">
        <f t="shared" si="80"/>
        <v>L</v>
      </c>
      <c r="K819" s="103">
        <v>1</v>
      </c>
      <c r="L819" s="103">
        <v>3</v>
      </c>
      <c r="M819" s="103" t="s">
        <v>423</v>
      </c>
      <c r="O819" s="103" t="s">
        <v>427</v>
      </c>
      <c r="P819" s="103"/>
      <c r="T819" s="112"/>
    </row>
    <row r="820" spans="1:20">
      <c r="A820" s="103" t="s">
        <v>420</v>
      </c>
      <c r="B820" s="149">
        <v>14</v>
      </c>
      <c r="C820" s="136">
        <v>38290</v>
      </c>
      <c r="D820" s="141">
        <f t="shared" si="79"/>
        <v>38290</v>
      </c>
      <c r="E820" s="103" t="s">
        <v>100</v>
      </c>
      <c r="H820" s="103" t="s">
        <v>125</v>
      </c>
      <c r="I820" s="111" t="s">
        <v>21</v>
      </c>
      <c r="J820" s="112" t="str">
        <f t="shared" si="80"/>
        <v>W</v>
      </c>
      <c r="K820" s="103">
        <v>5</v>
      </c>
      <c r="L820" s="103">
        <v>1</v>
      </c>
      <c r="M820" s="103" t="s">
        <v>2056</v>
      </c>
      <c r="N820" s="103">
        <v>55</v>
      </c>
      <c r="O820" s="103" t="s">
        <v>427</v>
      </c>
      <c r="P820" s="103"/>
      <c r="R820" s="108" t="s">
        <v>308</v>
      </c>
      <c r="T820" s="112"/>
    </row>
    <row r="821" spans="1:20">
      <c r="A821" s="103" t="s">
        <v>420</v>
      </c>
      <c r="B821" s="149">
        <v>13</v>
      </c>
      <c r="C821" s="136">
        <v>38286</v>
      </c>
      <c r="D821" s="141">
        <f t="shared" si="79"/>
        <v>38286</v>
      </c>
      <c r="E821" s="103" t="s">
        <v>13</v>
      </c>
      <c r="F821" s="111">
        <v>1</v>
      </c>
      <c r="G821" s="111"/>
      <c r="H821" s="103" t="s">
        <v>429</v>
      </c>
      <c r="I821" s="111" t="s">
        <v>9</v>
      </c>
      <c r="J821" s="112" t="str">
        <f t="shared" si="80"/>
        <v>D</v>
      </c>
      <c r="K821" s="103">
        <v>1</v>
      </c>
      <c r="L821" s="103">
        <v>1</v>
      </c>
      <c r="M821" s="103" t="s">
        <v>2026</v>
      </c>
      <c r="O821" s="103" t="s">
        <v>427</v>
      </c>
      <c r="P821" s="103"/>
      <c r="R821" s="108" t="s">
        <v>308</v>
      </c>
      <c r="T821" s="103" t="s">
        <v>2127</v>
      </c>
    </row>
    <row r="822" spans="1:20">
      <c r="A822" s="103" t="s">
        <v>420</v>
      </c>
      <c r="B822" s="149">
        <v>12</v>
      </c>
      <c r="C822" s="136">
        <v>38279</v>
      </c>
      <c r="D822" s="141">
        <f t="shared" si="79"/>
        <v>38279</v>
      </c>
      <c r="E822" s="103" t="s">
        <v>100</v>
      </c>
      <c r="H822" s="103" t="s">
        <v>128</v>
      </c>
      <c r="I822" s="111" t="s">
        <v>21</v>
      </c>
      <c r="J822" s="112" t="str">
        <f t="shared" si="80"/>
        <v>L</v>
      </c>
      <c r="K822" s="103">
        <v>1</v>
      </c>
      <c r="L822" s="103">
        <v>2</v>
      </c>
      <c r="M822" s="103" t="s">
        <v>2130</v>
      </c>
      <c r="N822" s="103">
        <v>48</v>
      </c>
      <c r="O822" s="103" t="s">
        <v>427</v>
      </c>
      <c r="P822" s="103"/>
      <c r="R822" s="108" t="s">
        <v>308</v>
      </c>
      <c r="T822" s="112"/>
    </row>
    <row r="823" spans="1:20">
      <c r="A823" s="103" t="s">
        <v>420</v>
      </c>
      <c r="B823" s="149">
        <v>11</v>
      </c>
      <c r="C823" s="136">
        <v>38272</v>
      </c>
      <c r="D823" s="141">
        <f t="shared" si="79"/>
        <v>38272</v>
      </c>
      <c r="E823" s="103" t="s">
        <v>100</v>
      </c>
      <c r="H823" s="103" t="s">
        <v>43</v>
      </c>
      <c r="I823" s="111" t="s">
        <v>21</v>
      </c>
      <c r="J823" s="112" t="str">
        <f t="shared" si="80"/>
        <v>D</v>
      </c>
      <c r="K823" s="103">
        <v>1</v>
      </c>
      <c r="L823" s="103">
        <v>1</v>
      </c>
      <c r="M823" s="103" t="s">
        <v>423</v>
      </c>
      <c r="N823" s="103">
        <v>70</v>
      </c>
      <c r="O823" s="103" t="s">
        <v>427</v>
      </c>
      <c r="P823" s="103"/>
      <c r="T823" s="112"/>
    </row>
    <row r="824" spans="1:20">
      <c r="A824" s="103" t="s">
        <v>420</v>
      </c>
      <c r="B824" s="149">
        <v>10</v>
      </c>
      <c r="C824" s="136">
        <v>38269</v>
      </c>
      <c r="D824" s="141">
        <f t="shared" si="79"/>
        <v>38269</v>
      </c>
      <c r="E824" s="103" t="s">
        <v>100</v>
      </c>
      <c r="H824" s="103" t="s">
        <v>144</v>
      </c>
      <c r="I824" s="111" t="s">
        <v>9</v>
      </c>
      <c r="J824" s="112" t="str">
        <f t="shared" si="80"/>
        <v>L</v>
      </c>
      <c r="K824" s="103">
        <v>1</v>
      </c>
      <c r="L824" s="103">
        <v>5</v>
      </c>
      <c r="M824" s="103" t="s">
        <v>430</v>
      </c>
      <c r="O824" s="103" t="s">
        <v>427</v>
      </c>
      <c r="P824" s="103"/>
      <c r="R824" s="108" t="s">
        <v>308</v>
      </c>
      <c r="T824" s="112"/>
    </row>
    <row r="825" spans="1:20">
      <c r="A825" s="103" t="s">
        <v>420</v>
      </c>
      <c r="B825" s="149">
        <v>9</v>
      </c>
      <c r="C825" s="136">
        <v>38265</v>
      </c>
      <c r="D825" s="141">
        <f t="shared" si="79"/>
        <v>38265</v>
      </c>
      <c r="E825" s="103" t="s">
        <v>16</v>
      </c>
      <c r="H825" s="103" t="s">
        <v>112</v>
      </c>
      <c r="I825" s="111" t="s">
        <v>21</v>
      </c>
      <c r="J825" s="112" t="str">
        <f t="shared" si="80"/>
        <v>L</v>
      </c>
      <c r="K825" s="103">
        <v>0</v>
      </c>
      <c r="L825" s="103">
        <v>1</v>
      </c>
      <c r="M825" s="103" t="s">
        <v>25</v>
      </c>
      <c r="O825" s="103" t="s">
        <v>427</v>
      </c>
      <c r="P825" s="103"/>
      <c r="T825" s="112"/>
    </row>
    <row r="826" spans="1:20">
      <c r="A826" s="103" t="s">
        <v>420</v>
      </c>
      <c r="B826" s="149">
        <v>8</v>
      </c>
      <c r="C826" s="136">
        <v>38255</v>
      </c>
      <c r="D826" s="141">
        <f t="shared" si="79"/>
        <v>38255</v>
      </c>
      <c r="E826" s="103" t="s">
        <v>13</v>
      </c>
      <c r="F826" s="111" t="s">
        <v>143</v>
      </c>
      <c r="G826" s="111"/>
      <c r="H826" s="103" t="s">
        <v>431</v>
      </c>
      <c r="I826" s="111" t="s">
        <v>21</v>
      </c>
      <c r="J826" s="112" t="str">
        <f t="shared" si="80"/>
        <v>W</v>
      </c>
      <c r="K826" s="103">
        <v>1</v>
      </c>
      <c r="L826" s="103">
        <v>0</v>
      </c>
      <c r="M826" s="103" t="s">
        <v>2028</v>
      </c>
      <c r="N826" s="103">
        <v>51</v>
      </c>
      <c r="O826" s="103" t="s">
        <v>427</v>
      </c>
      <c r="P826" s="103"/>
      <c r="R826" s="108" t="s">
        <v>308</v>
      </c>
      <c r="T826" s="112"/>
    </row>
    <row r="827" spans="1:20">
      <c r="A827" s="103" t="s">
        <v>420</v>
      </c>
      <c r="B827" s="149">
        <v>7</v>
      </c>
      <c r="C827" s="136">
        <v>38251</v>
      </c>
      <c r="D827" s="141">
        <f t="shared" si="79"/>
        <v>38251</v>
      </c>
      <c r="E827" s="103" t="s">
        <v>100</v>
      </c>
      <c r="H827" s="103" t="s">
        <v>112</v>
      </c>
      <c r="I827" s="111" t="s">
        <v>9</v>
      </c>
      <c r="J827" s="112" t="str">
        <f t="shared" si="80"/>
        <v>D</v>
      </c>
      <c r="K827" s="103">
        <v>1</v>
      </c>
      <c r="L827" s="103">
        <v>1</v>
      </c>
      <c r="M827" s="103" t="s">
        <v>2130</v>
      </c>
      <c r="O827" s="103" t="s">
        <v>427</v>
      </c>
      <c r="P827" s="103"/>
      <c r="R827" s="108" t="s">
        <v>308</v>
      </c>
      <c r="T827" s="112"/>
    </row>
    <row r="828" spans="1:20">
      <c r="A828" s="103" t="s">
        <v>420</v>
      </c>
      <c r="B828" s="149">
        <v>6</v>
      </c>
      <c r="C828" s="136">
        <v>38241</v>
      </c>
      <c r="D828" s="141">
        <f t="shared" si="79"/>
        <v>38241</v>
      </c>
      <c r="E828" s="103" t="s">
        <v>100</v>
      </c>
      <c r="H828" s="103" t="s">
        <v>94</v>
      </c>
      <c r="I828" s="111" t="s">
        <v>9</v>
      </c>
      <c r="J828" s="112" t="str">
        <f t="shared" si="80"/>
        <v>L</v>
      </c>
      <c r="K828" s="103">
        <v>0</v>
      </c>
      <c r="L828" s="103">
        <v>1</v>
      </c>
      <c r="M828" s="103" t="s">
        <v>25</v>
      </c>
      <c r="O828" s="103" t="s">
        <v>427</v>
      </c>
      <c r="P828" s="103"/>
      <c r="T828" s="112"/>
    </row>
    <row r="829" spans="1:20">
      <c r="A829" s="103" t="s">
        <v>420</v>
      </c>
      <c r="B829" s="149">
        <v>5</v>
      </c>
      <c r="C829" s="136">
        <v>38237</v>
      </c>
      <c r="D829" s="141">
        <f t="shared" si="79"/>
        <v>38237</v>
      </c>
      <c r="E829" s="103" t="s">
        <v>100</v>
      </c>
      <c r="H829" s="103" t="s">
        <v>101</v>
      </c>
      <c r="I829" s="111" t="s">
        <v>21</v>
      </c>
      <c r="J829" s="112" t="str">
        <f t="shared" si="80"/>
        <v>L</v>
      </c>
      <c r="K829" s="103">
        <v>1</v>
      </c>
      <c r="L829" s="103">
        <v>3</v>
      </c>
      <c r="M829" s="103" t="s">
        <v>2057</v>
      </c>
      <c r="N829" s="103">
        <v>70</v>
      </c>
      <c r="O829" s="103" t="s">
        <v>427</v>
      </c>
      <c r="P829" s="103"/>
      <c r="R829" s="108" t="s">
        <v>308</v>
      </c>
      <c r="T829" s="112"/>
    </row>
    <row r="830" spans="1:20">
      <c r="A830" s="103" t="s">
        <v>420</v>
      </c>
      <c r="B830" s="149">
        <v>4</v>
      </c>
      <c r="C830" s="136">
        <v>38227</v>
      </c>
      <c r="D830" s="141">
        <f t="shared" si="79"/>
        <v>38227</v>
      </c>
      <c r="E830" s="103" t="s">
        <v>12</v>
      </c>
      <c r="F830" s="111" t="s">
        <v>98</v>
      </c>
      <c r="G830" s="111"/>
      <c r="H830" s="103" t="s">
        <v>124</v>
      </c>
      <c r="I830" s="111" t="s">
        <v>9</v>
      </c>
      <c r="J830" s="112" t="str">
        <f t="shared" si="80"/>
        <v>L</v>
      </c>
      <c r="K830" s="103">
        <v>2</v>
      </c>
      <c r="L830" s="103">
        <v>4</v>
      </c>
      <c r="M830" s="103" t="s">
        <v>2027</v>
      </c>
      <c r="O830" s="103" t="s">
        <v>427</v>
      </c>
      <c r="P830" s="103"/>
      <c r="R830" s="108" t="s">
        <v>308</v>
      </c>
      <c r="T830" s="112"/>
    </row>
    <row r="831" spans="1:20">
      <c r="A831" s="103" t="s">
        <v>420</v>
      </c>
      <c r="B831" s="149">
        <v>3</v>
      </c>
      <c r="C831" s="136">
        <v>38223</v>
      </c>
      <c r="D831" s="141">
        <f t="shared" si="79"/>
        <v>38223</v>
      </c>
      <c r="E831" s="103" t="s">
        <v>100</v>
      </c>
      <c r="H831" s="103" t="s">
        <v>49</v>
      </c>
      <c r="I831" s="111" t="s">
        <v>9</v>
      </c>
      <c r="J831" s="112" t="str">
        <f t="shared" si="80"/>
        <v>D</v>
      </c>
      <c r="K831" s="103">
        <v>2</v>
      </c>
      <c r="L831" s="103">
        <v>2</v>
      </c>
      <c r="M831" s="103" t="s">
        <v>2048</v>
      </c>
      <c r="O831" s="103" t="s">
        <v>427</v>
      </c>
      <c r="P831" s="103"/>
      <c r="R831" s="108" t="s">
        <v>308</v>
      </c>
      <c r="T831" s="112"/>
    </row>
    <row r="832" spans="1:20">
      <c r="A832" s="103" t="s">
        <v>420</v>
      </c>
      <c r="B832" s="149">
        <v>2</v>
      </c>
      <c r="C832" s="136">
        <v>38220</v>
      </c>
      <c r="D832" s="141">
        <f t="shared" si="79"/>
        <v>38220</v>
      </c>
      <c r="E832" s="103" t="s">
        <v>100</v>
      </c>
      <c r="H832" s="103" t="s">
        <v>45</v>
      </c>
      <c r="I832" s="111" t="s">
        <v>21</v>
      </c>
      <c r="J832" s="112" t="str">
        <f t="shared" si="80"/>
        <v>D</v>
      </c>
      <c r="K832" s="103">
        <v>4</v>
      </c>
      <c r="L832" s="103">
        <v>4</v>
      </c>
      <c r="M832" s="103" t="s">
        <v>2220</v>
      </c>
      <c r="N832" s="103">
        <v>85</v>
      </c>
      <c r="O832" s="103" t="s">
        <v>427</v>
      </c>
      <c r="P832" s="103"/>
      <c r="R832" s="108" t="s">
        <v>308</v>
      </c>
      <c r="T832" s="112"/>
    </row>
    <row r="833" spans="1:20">
      <c r="A833" s="103" t="s">
        <v>420</v>
      </c>
      <c r="B833" s="149">
        <v>1</v>
      </c>
      <c r="C833" s="136">
        <v>38213</v>
      </c>
      <c r="D833" s="141">
        <f t="shared" si="79"/>
        <v>38213</v>
      </c>
      <c r="E833" s="103" t="s">
        <v>100</v>
      </c>
      <c r="H833" s="103" t="s">
        <v>378</v>
      </c>
      <c r="I833" s="111" t="s">
        <v>21</v>
      </c>
      <c r="J833" s="112" t="str">
        <f t="shared" si="80"/>
        <v>D</v>
      </c>
      <c r="K833" s="103">
        <v>2</v>
      </c>
      <c r="L833" s="103">
        <v>2</v>
      </c>
      <c r="M833" s="103" t="s">
        <v>1600</v>
      </c>
      <c r="N833" s="103">
        <v>65</v>
      </c>
      <c r="O833" s="103" t="s">
        <v>427</v>
      </c>
      <c r="P833" s="103"/>
      <c r="T833" s="112"/>
    </row>
    <row r="834" spans="1:20">
      <c r="A834" s="103" t="s">
        <v>432</v>
      </c>
      <c r="B834" s="149">
        <v>45</v>
      </c>
      <c r="C834" s="136">
        <v>38111</v>
      </c>
      <c r="D834" s="141">
        <f t="shared" si="79"/>
        <v>38111</v>
      </c>
      <c r="E834" s="103" t="s">
        <v>100</v>
      </c>
      <c r="G834" s="116" t="s">
        <v>1468</v>
      </c>
      <c r="H834" s="103" t="s">
        <v>112</v>
      </c>
      <c r="I834" s="111" t="s">
        <v>21</v>
      </c>
      <c r="J834" s="112" t="str">
        <f t="shared" si="80"/>
        <v>L</v>
      </c>
      <c r="K834" s="103">
        <v>1</v>
      </c>
      <c r="L834" s="103">
        <v>2</v>
      </c>
      <c r="M834" s="103" t="s">
        <v>211</v>
      </c>
      <c r="O834" s="103" t="s">
        <v>427</v>
      </c>
      <c r="P834" s="103"/>
      <c r="Q834" s="116" t="s">
        <v>1468</v>
      </c>
      <c r="T834" s="112"/>
    </row>
    <row r="835" spans="1:20">
      <c r="A835" s="103" t="s">
        <v>432</v>
      </c>
      <c r="B835" s="149">
        <v>44</v>
      </c>
      <c r="C835" s="136">
        <v>38108</v>
      </c>
      <c r="D835" s="141">
        <f t="shared" si="79"/>
        <v>38108</v>
      </c>
      <c r="E835" s="103" t="s">
        <v>100</v>
      </c>
      <c r="G835" s="116" t="s">
        <v>1468</v>
      </c>
      <c r="H835" s="103" t="s">
        <v>108</v>
      </c>
      <c r="I835" s="111" t="s">
        <v>21</v>
      </c>
      <c r="J835" s="112" t="str">
        <f t="shared" si="80"/>
        <v>D</v>
      </c>
      <c r="K835" s="103">
        <v>2</v>
      </c>
      <c r="L835" s="103">
        <v>2</v>
      </c>
      <c r="M835" s="103" t="s">
        <v>1387</v>
      </c>
      <c r="O835" s="103" t="s">
        <v>427</v>
      </c>
      <c r="P835" s="103"/>
      <c r="Q835" s="116" t="s">
        <v>1468</v>
      </c>
      <c r="T835" s="112"/>
    </row>
    <row r="836" spans="1:20">
      <c r="A836" s="103" t="s">
        <v>432</v>
      </c>
      <c r="B836" s="149">
        <v>43</v>
      </c>
      <c r="C836" s="136">
        <v>38104</v>
      </c>
      <c r="D836" s="141">
        <f t="shared" si="79"/>
        <v>38104</v>
      </c>
      <c r="E836" s="103" t="s">
        <v>100</v>
      </c>
      <c r="G836" s="116" t="s">
        <v>1468</v>
      </c>
      <c r="H836" s="103" t="s">
        <v>235</v>
      </c>
      <c r="I836" s="111" t="s">
        <v>21</v>
      </c>
      <c r="J836" s="112" t="str">
        <f t="shared" si="80"/>
        <v>W</v>
      </c>
      <c r="K836" s="103">
        <v>5</v>
      </c>
      <c r="L836" s="103">
        <v>0</v>
      </c>
      <c r="M836" s="103" t="s">
        <v>433</v>
      </c>
      <c r="O836" s="103" t="s">
        <v>427</v>
      </c>
      <c r="P836" s="103"/>
      <c r="Q836" s="116" t="s">
        <v>1468</v>
      </c>
      <c r="T836" s="112"/>
    </row>
    <row r="837" spans="1:20">
      <c r="A837" s="103" t="s">
        <v>432</v>
      </c>
      <c r="B837" s="149">
        <v>42</v>
      </c>
      <c r="C837" s="136">
        <v>38096</v>
      </c>
      <c r="D837" s="141">
        <f t="shared" si="79"/>
        <v>38096</v>
      </c>
      <c r="E837" s="103" t="s">
        <v>100</v>
      </c>
      <c r="H837" s="103" t="s">
        <v>128</v>
      </c>
      <c r="I837" s="111" t="s">
        <v>9</v>
      </c>
      <c r="J837" s="112" t="str">
        <f t="shared" si="80"/>
        <v>D</v>
      </c>
      <c r="K837" s="103">
        <v>1</v>
      </c>
      <c r="L837" s="103">
        <v>1</v>
      </c>
      <c r="M837" s="103" t="s">
        <v>423</v>
      </c>
      <c r="O837" s="103" t="s">
        <v>427</v>
      </c>
      <c r="P837" s="103"/>
      <c r="Q837" s="116"/>
      <c r="T837" s="112"/>
    </row>
    <row r="838" spans="1:20">
      <c r="A838" s="103" t="s">
        <v>432</v>
      </c>
      <c r="B838" s="149">
        <v>41</v>
      </c>
      <c r="C838" s="136">
        <v>38094</v>
      </c>
      <c r="D838" s="141">
        <f t="shared" ref="D838:D901" si="81">C838</f>
        <v>38094</v>
      </c>
      <c r="E838" s="103" t="s">
        <v>100</v>
      </c>
      <c r="G838" s="116" t="s">
        <v>1468</v>
      </c>
      <c r="H838" s="103" t="s">
        <v>312</v>
      </c>
      <c r="I838" s="111" t="s">
        <v>21</v>
      </c>
      <c r="J838" s="112" t="str">
        <f t="shared" si="80"/>
        <v>L</v>
      </c>
      <c r="K838" s="103">
        <v>0</v>
      </c>
      <c r="L838" s="103">
        <v>4</v>
      </c>
      <c r="M838" s="103" t="s">
        <v>25</v>
      </c>
      <c r="O838" s="103" t="s">
        <v>427</v>
      </c>
      <c r="P838" s="103"/>
      <c r="Q838" s="116" t="s">
        <v>1468</v>
      </c>
      <c r="T838" s="112"/>
    </row>
    <row r="839" spans="1:20">
      <c r="A839" s="103" t="s">
        <v>432</v>
      </c>
      <c r="B839" s="149">
        <v>40</v>
      </c>
      <c r="C839" s="136">
        <v>38089</v>
      </c>
      <c r="D839" s="141">
        <f t="shared" si="81"/>
        <v>38089</v>
      </c>
      <c r="E839" s="103" t="s">
        <v>100</v>
      </c>
      <c r="H839" s="103" t="s">
        <v>332</v>
      </c>
      <c r="I839" s="111" t="s">
        <v>9</v>
      </c>
      <c r="J839" s="112" t="str">
        <f t="shared" si="80"/>
        <v>L</v>
      </c>
      <c r="K839" s="103">
        <v>1</v>
      </c>
      <c r="L839" s="103">
        <v>3</v>
      </c>
      <c r="M839" s="103" t="s">
        <v>423</v>
      </c>
      <c r="N839" s="103">
        <v>983</v>
      </c>
      <c r="O839" s="103" t="s">
        <v>427</v>
      </c>
      <c r="P839" s="103"/>
      <c r="Q839" s="116"/>
      <c r="T839" s="112"/>
    </row>
    <row r="840" spans="1:20">
      <c r="A840" s="103" t="s">
        <v>432</v>
      </c>
      <c r="B840" s="149">
        <v>39</v>
      </c>
      <c r="C840" s="136">
        <v>38087</v>
      </c>
      <c r="D840" s="141">
        <f t="shared" si="81"/>
        <v>38087</v>
      </c>
      <c r="E840" s="103" t="s">
        <v>100</v>
      </c>
      <c r="G840" s="116" t="s">
        <v>1468</v>
      </c>
      <c r="H840" s="103" t="s">
        <v>49</v>
      </c>
      <c r="I840" s="111" t="s">
        <v>9</v>
      </c>
      <c r="J840" s="112" t="str">
        <f t="shared" si="80"/>
        <v>W</v>
      </c>
      <c r="K840" s="103">
        <v>2</v>
      </c>
      <c r="L840" s="103">
        <v>1</v>
      </c>
      <c r="M840" s="103" t="s">
        <v>434</v>
      </c>
      <c r="O840" s="103" t="s">
        <v>427</v>
      </c>
      <c r="P840" s="103"/>
      <c r="Q840" s="116" t="s">
        <v>1468</v>
      </c>
      <c r="T840" s="112"/>
    </row>
    <row r="841" spans="1:20">
      <c r="A841" s="103" t="s">
        <v>432</v>
      </c>
      <c r="B841" s="149">
        <v>38</v>
      </c>
      <c r="C841" s="136">
        <v>38083</v>
      </c>
      <c r="D841" s="141">
        <f t="shared" si="81"/>
        <v>38083</v>
      </c>
      <c r="E841" s="103" t="s">
        <v>100</v>
      </c>
      <c r="H841" s="103" t="s">
        <v>107</v>
      </c>
      <c r="I841" s="111" t="s">
        <v>9</v>
      </c>
      <c r="J841" s="112" t="str">
        <f t="shared" si="80"/>
        <v>D</v>
      </c>
      <c r="K841" s="103">
        <v>2</v>
      </c>
      <c r="L841" s="103">
        <v>2</v>
      </c>
      <c r="M841" s="103" t="s">
        <v>428</v>
      </c>
      <c r="O841" s="103" t="s">
        <v>427</v>
      </c>
      <c r="P841" s="103"/>
      <c r="Q841" s="116"/>
      <c r="T841" s="112"/>
    </row>
    <row r="842" spans="1:20">
      <c r="A842" s="103" t="s">
        <v>432</v>
      </c>
      <c r="B842" s="149">
        <v>37</v>
      </c>
      <c r="C842" s="136">
        <v>38080</v>
      </c>
      <c r="D842" s="141">
        <f t="shared" si="81"/>
        <v>38080</v>
      </c>
      <c r="E842" s="103" t="s">
        <v>100</v>
      </c>
      <c r="G842" s="116" t="s">
        <v>1468</v>
      </c>
      <c r="H842" s="103" t="s">
        <v>144</v>
      </c>
      <c r="I842" s="111" t="s">
        <v>21</v>
      </c>
      <c r="J842" s="112" t="str">
        <f t="shared" si="80"/>
        <v>D</v>
      </c>
      <c r="K842" s="103">
        <v>0</v>
      </c>
      <c r="L842" s="103">
        <v>0</v>
      </c>
      <c r="M842" s="103" t="s">
        <v>25</v>
      </c>
      <c r="O842" s="103" t="s">
        <v>427</v>
      </c>
      <c r="P842" s="103"/>
      <c r="Q842" s="116" t="s">
        <v>1468</v>
      </c>
      <c r="T842" s="112"/>
    </row>
    <row r="843" spans="1:20">
      <c r="A843" s="103" t="s">
        <v>432</v>
      </c>
      <c r="B843" s="149">
        <v>36</v>
      </c>
      <c r="C843" s="136">
        <v>38077</v>
      </c>
      <c r="D843" s="141">
        <f t="shared" si="81"/>
        <v>38077</v>
      </c>
      <c r="E843" s="103" t="s">
        <v>100</v>
      </c>
      <c r="G843" s="116" t="s">
        <v>1468</v>
      </c>
      <c r="H843" s="103" t="s">
        <v>32</v>
      </c>
      <c r="I843" s="111" t="s">
        <v>9</v>
      </c>
      <c r="J843" s="112" t="str">
        <f t="shared" si="80"/>
        <v>W</v>
      </c>
      <c r="K843" s="103">
        <v>3</v>
      </c>
      <c r="L843" s="103">
        <v>0</v>
      </c>
      <c r="M843" s="103" t="s">
        <v>435</v>
      </c>
      <c r="O843" s="103" t="s">
        <v>427</v>
      </c>
      <c r="P843" s="103"/>
      <c r="Q843" s="116" t="s">
        <v>1468</v>
      </c>
      <c r="T843" s="112"/>
    </row>
    <row r="844" spans="1:20">
      <c r="A844" s="103" t="s">
        <v>432</v>
      </c>
      <c r="B844" s="149">
        <v>35</v>
      </c>
      <c r="C844" s="136">
        <v>38073</v>
      </c>
      <c r="D844" s="141">
        <f t="shared" si="81"/>
        <v>38073</v>
      </c>
      <c r="E844" s="103" t="s">
        <v>100</v>
      </c>
      <c r="G844" s="116" t="s">
        <v>1468</v>
      </c>
      <c r="H844" s="103" t="s">
        <v>94</v>
      </c>
      <c r="I844" s="111" t="s">
        <v>9</v>
      </c>
      <c r="J844" s="112" t="str">
        <f t="shared" si="80"/>
        <v>L</v>
      </c>
      <c r="K844" s="103">
        <v>1</v>
      </c>
      <c r="L844" s="103">
        <v>3</v>
      </c>
      <c r="M844" s="103" t="s">
        <v>423</v>
      </c>
      <c r="O844" s="103" t="s">
        <v>427</v>
      </c>
      <c r="P844" s="103"/>
      <c r="Q844" s="116" t="s">
        <v>1468</v>
      </c>
      <c r="T844" s="112"/>
    </row>
    <row r="845" spans="1:20">
      <c r="A845" s="103" t="s">
        <v>432</v>
      </c>
      <c r="B845" s="149">
        <v>34</v>
      </c>
      <c r="C845" s="136">
        <v>38059</v>
      </c>
      <c r="D845" s="141">
        <f t="shared" si="81"/>
        <v>38059</v>
      </c>
      <c r="E845" s="103" t="s">
        <v>100</v>
      </c>
      <c r="G845" s="116" t="s">
        <v>1468</v>
      </c>
      <c r="H845" s="103" t="s">
        <v>288</v>
      </c>
      <c r="I845" s="111" t="s">
        <v>21</v>
      </c>
      <c r="J845" s="112" t="str">
        <f t="shared" si="80"/>
        <v>W</v>
      </c>
      <c r="K845" s="103">
        <v>4</v>
      </c>
      <c r="L845" s="103">
        <v>0</v>
      </c>
      <c r="M845" s="103" t="s">
        <v>436</v>
      </c>
      <c r="O845" s="103" t="s">
        <v>427</v>
      </c>
      <c r="P845" s="103"/>
      <c r="Q845" s="116" t="s">
        <v>1468</v>
      </c>
      <c r="T845" s="112"/>
    </row>
    <row r="846" spans="1:20">
      <c r="A846" s="103" t="s">
        <v>432</v>
      </c>
      <c r="B846" s="149">
        <v>33</v>
      </c>
      <c r="C846" s="136">
        <v>38038</v>
      </c>
      <c r="D846" s="141">
        <f t="shared" si="81"/>
        <v>38038</v>
      </c>
      <c r="E846" s="103" t="s">
        <v>100</v>
      </c>
      <c r="G846" s="116" t="s">
        <v>1468</v>
      </c>
      <c r="H846" s="103" t="s">
        <v>393</v>
      </c>
      <c r="I846" s="111" t="s">
        <v>9</v>
      </c>
      <c r="J846" s="112" t="str">
        <f t="shared" si="80"/>
        <v>W</v>
      </c>
      <c r="K846" s="103">
        <v>5</v>
      </c>
      <c r="L846" s="103">
        <v>0</v>
      </c>
      <c r="M846" s="103" t="s">
        <v>1147</v>
      </c>
      <c r="O846" s="103" t="s">
        <v>427</v>
      </c>
      <c r="P846" s="103"/>
      <c r="Q846" s="116" t="s">
        <v>1468</v>
      </c>
      <c r="T846" s="112"/>
    </row>
    <row r="847" spans="1:20">
      <c r="A847" s="103" t="s">
        <v>432</v>
      </c>
      <c r="B847" s="149">
        <v>32</v>
      </c>
      <c r="C847" s="136">
        <v>38031</v>
      </c>
      <c r="D847" s="141">
        <f t="shared" si="81"/>
        <v>38031</v>
      </c>
      <c r="E847" s="103" t="s">
        <v>100</v>
      </c>
      <c r="G847" s="116" t="s">
        <v>1468</v>
      </c>
      <c r="H847" s="103" t="s">
        <v>186</v>
      </c>
      <c r="I847" s="111" t="s">
        <v>9</v>
      </c>
      <c r="J847" s="112" t="str">
        <f t="shared" si="80"/>
        <v>L</v>
      </c>
      <c r="K847" s="103">
        <v>3</v>
      </c>
      <c r="L847" s="103">
        <v>6</v>
      </c>
      <c r="M847" s="103" t="s">
        <v>437</v>
      </c>
      <c r="O847" s="103" t="s">
        <v>427</v>
      </c>
      <c r="P847" s="103"/>
      <c r="Q847" s="116" t="s">
        <v>1468</v>
      </c>
      <c r="T847" s="112"/>
    </row>
    <row r="848" spans="1:20">
      <c r="A848" s="103" t="s">
        <v>432</v>
      </c>
      <c r="B848" s="149">
        <v>31</v>
      </c>
      <c r="C848" s="136">
        <v>38027</v>
      </c>
      <c r="D848" s="141">
        <f t="shared" si="81"/>
        <v>38027</v>
      </c>
      <c r="E848" s="103" t="s">
        <v>100</v>
      </c>
      <c r="H848" s="103" t="s">
        <v>94</v>
      </c>
      <c r="I848" s="111" t="s">
        <v>21</v>
      </c>
      <c r="J848" s="112" t="str">
        <f t="shared" si="80"/>
        <v>W</v>
      </c>
      <c r="K848" s="103">
        <v>4</v>
      </c>
      <c r="L848" s="103">
        <v>1</v>
      </c>
      <c r="M848" s="103" t="s">
        <v>438</v>
      </c>
      <c r="O848" s="103" t="s">
        <v>427</v>
      </c>
      <c r="P848" s="103"/>
      <c r="Q848" s="116"/>
      <c r="T848" s="112"/>
    </row>
    <row r="849" spans="1:20">
      <c r="A849" s="103" t="s">
        <v>432</v>
      </c>
      <c r="B849" s="149">
        <v>30</v>
      </c>
      <c r="C849" s="136">
        <v>38024</v>
      </c>
      <c r="D849" s="141">
        <f t="shared" si="81"/>
        <v>38024</v>
      </c>
      <c r="E849" s="103" t="s">
        <v>100</v>
      </c>
      <c r="G849" s="116" t="s">
        <v>1468</v>
      </c>
      <c r="H849" s="103" t="s">
        <v>108</v>
      </c>
      <c r="I849" s="111" t="s">
        <v>9</v>
      </c>
      <c r="J849" s="112" t="str">
        <f t="shared" si="80"/>
        <v>L</v>
      </c>
      <c r="K849" s="103">
        <v>0</v>
      </c>
      <c r="L849" s="103">
        <v>2</v>
      </c>
      <c r="M849" s="103" t="s">
        <v>25</v>
      </c>
      <c r="O849" s="103" t="s">
        <v>427</v>
      </c>
      <c r="P849" s="103"/>
      <c r="Q849" s="116" t="s">
        <v>1468</v>
      </c>
      <c r="T849" s="112"/>
    </row>
    <row r="850" spans="1:20" ht="17" thickBot="1">
      <c r="A850" s="103" t="s">
        <v>432</v>
      </c>
      <c r="B850" s="149">
        <v>29</v>
      </c>
      <c r="C850" s="136">
        <v>38013</v>
      </c>
      <c r="D850" s="141">
        <f t="shared" si="81"/>
        <v>38013</v>
      </c>
      <c r="E850" s="103" t="s">
        <v>100</v>
      </c>
      <c r="G850" s="116" t="s">
        <v>1468</v>
      </c>
      <c r="H850" s="103" t="s">
        <v>107</v>
      </c>
      <c r="I850" s="111" t="s">
        <v>21</v>
      </c>
      <c r="J850" s="112" t="str">
        <f t="shared" si="80"/>
        <v>W</v>
      </c>
      <c r="K850" s="103">
        <v>3</v>
      </c>
      <c r="L850" s="103">
        <v>1</v>
      </c>
      <c r="M850" s="103" t="s">
        <v>439</v>
      </c>
      <c r="O850" s="103" t="s">
        <v>427</v>
      </c>
      <c r="P850" s="103"/>
      <c r="Q850" s="116" t="s">
        <v>1468</v>
      </c>
      <c r="T850" s="103" t="s">
        <v>1071</v>
      </c>
    </row>
    <row r="851" spans="1:20" ht="18" thickTop="1" thickBot="1">
      <c r="A851" s="103" t="s">
        <v>432</v>
      </c>
      <c r="B851" s="149">
        <v>28</v>
      </c>
      <c r="C851" s="136">
        <v>38006</v>
      </c>
      <c r="D851" s="141">
        <f t="shared" si="81"/>
        <v>38006</v>
      </c>
      <c r="E851" s="103" t="s">
        <v>15</v>
      </c>
      <c r="F851" s="111">
        <v>2</v>
      </c>
      <c r="G851" s="111"/>
      <c r="H851" s="103" t="s">
        <v>43</v>
      </c>
      <c r="I851" s="111" t="s">
        <v>9</v>
      </c>
      <c r="J851" s="112" t="str">
        <f t="shared" si="80"/>
        <v>L</v>
      </c>
      <c r="K851" s="103">
        <v>1</v>
      </c>
      <c r="L851" s="103">
        <v>4</v>
      </c>
      <c r="M851" s="174" t="s">
        <v>440</v>
      </c>
      <c r="O851" s="103" t="s">
        <v>427</v>
      </c>
      <c r="P851" s="103"/>
      <c r="Q851" s="111"/>
      <c r="T851" s="112" t="s">
        <v>1433</v>
      </c>
    </row>
    <row r="852" spans="1:20" ht="17" thickTop="1">
      <c r="A852" s="103" t="s">
        <v>432</v>
      </c>
      <c r="B852" s="149">
        <v>27</v>
      </c>
      <c r="C852" s="136">
        <v>38003</v>
      </c>
      <c r="D852" s="141">
        <f t="shared" si="81"/>
        <v>38003</v>
      </c>
      <c r="E852" s="103" t="s">
        <v>100</v>
      </c>
      <c r="H852" s="103" t="s">
        <v>378</v>
      </c>
      <c r="I852" s="111" t="s">
        <v>21</v>
      </c>
      <c r="J852" s="112" t="str">
        <f t="shared" si="80"/>
        <v>L</v>
      </c>
      <c r="K852" s="103">
        <v>1</v>
      </c>
      <c r="L852" s="103">
        <v>2</v>
      </c>
      <c r="M852" s="103" t="s">
        <v>441</v>
      </c>
      <c r="O852" s="103" t="s">
        <v>427</v>
      </c>
      <c r="P852" s="103"/>
      <c r="Q852" s="116"/>
      <c r="T852" s="112"/>
    </row>
    <row r="853" spans="1:20">
      <c r="A853" s="103" t="s">
        <v>432</v>
      </c>
      <c r="B853" s="149">
        <v>26</v>
      </c>
      <c r="C853" s="136">
        <v>37996</v>
      </c>
      <c r="D853" s="141">
        <f t="shared" si="81"/>
        <v>37996</v>
      </c>
      <c r="E853" s="103" t="s">
        <v>100</v>
      </c>
      <c r="H853" s="103" t="s">
        <v>312</v>
      </c>
      <c r="I853" s="111" t="s">
        <v>9</v>
      </c>
      <c r="J853" s="112" t="str">
        <f t="shared" si="80"/>
        <v>L</v>
      </c>
      <c r="K853" s="103">
        <v>0</v>
      </c>
      <c r="L853" s="103">
        <v>7</v>
      </c>
      <c r="M853" s="103" t="s">
        <v>25</v>
      </c>
      <c r="O853" s="103" t="s">
        <v>427</v>
      </c>
      <c r="P853" s="103"/>
      <c r="Q853" s="116"/>
      <c r="T853" s="112"/>
    </row>
    <row r="854" spans="1:20">
      <c r="A854" s="103" t="s">
        <v>432</v>
      </c>
      <c r="B854" s="149">
        <v>25</v>
      </c>
      <c r="C854" s="136">
        <v>37989</v>
      </c>
      <c r="D854" s="141">
        <f t="shared" si="81"/>
        <v>37989</v>
      </c>
      <c r="E854" s="103" t="s">
        <v>100</v>
      </c>
      <c r="G854" s="116" t="s">
        <v>1468</v>
      </c>
      <c r="H854" s="103" t="s">
        <v>288</v>
      </c>
      <c r="I854" s="111" t="s">
        <v>9</v>
      </c>
      <c r="J854" s="112" t="str">
        <f t="shared" si="80"/>
        <v>W</v>
      </c>
      <c r="K854" s="103">
        <v>1</v>
      </c>
      <c r="L854" s="103">
        <v>0</v>
      </c>
      <c r="M854" s="103" t="s">
        <v>442</v>
      </c>
      <c r="O854" s="103" t="s">
        <v>427</v>
      </c>
      <c r="P854" s="103"/>
      <c r="Q854" s="116" t="s">
        <v>1468</v>
      </c>
      <c r="T854" s="112"/>
    </row>
    <row r="855" spans="1:20">
      <c r="A855" s="103" t="s">
        <v>432</v>
      </c>
      <c r="B855" s="149">
        <v>24</v>
      </c>
      <c r="C855" s="136">
        <v>37981</v>
      </c>
      <c r="D855" s="141">
        <f t="shared" si="81"/>
        <v>37981</v>
      </c>
      <c r="E855" s="103" t="s">
        <v>100</v>
      </c>
      <c r="G855" s="116" t="s">
        <v>1468</v>
      </c>
      <c r="H855" s="103" t="s">
        <v>332</v>
      </c>
      <c r="I855" s="111" t="s">
        <v>21</v>
      </c>
      <c r="J855" s="112" t="str">
        <f t="shared" si="80"/>
        <v>L</v>
      </c>
      <c r="K855" s="103">
        <v>0</v>
      </c>
      <c r="L855" s="103">
        <v>2</v>
      </c>
      <c r="M855" s="103" t="s">
        <v>25</v>
      </c>
      <c r="N855" s="103">
        <v>326</v>
      </c>
      <c r="O855" s="103" t="s">
        <v>427</v>
      </c>
      <c r="P855" s="103"/>
      <c r="Q855" s="116" t="s">
        <v>1468</v>
      </c>
      <c r="T855" s="112"/>
    </row>
    <row r="856" spans="1:20">
      <c r="A856" s="103" t="s">
        <v>432</v>
      </c>
      <c r="B856" s="149">
        <v>23</v>
      </c>
      <c r="C856" s="136">
        <v>37968</v>
      </c>
      <c r="D856" s="141">
        <f t="shared" si="81"/>
        <v>37968</v>
      </c>
      <c r="E856" s="103" t="s">
        <v>100</v>
      </c>
      <c r="G856" s="116" t="s">
        <v>1468</v>
      </c>
      <c r="H856" s="103" t="s">
        <v>144</v>
      </c>
      <c r="I856" s="111" t="s">
        <v>9</v>
      </c>
      <c r="J856" s="112" t="str">
        <f t="shared" si="80"/>
        <v>D</v>
      </c>
      <c r="K856" s="103">
        <v>1</v>
      </c>
      <c r="L856" s="103">
        <v>1</v>
      </c>
      <c r="M856" s="103" t="s">
        <v>443</v>
      </c>
      <c r="O856" s="103" t="s">
        <v>427</v>
      </c>
      <c r="P856" s="103"/>
      <c r="Q856" s="116" t="s">
        <v>1468</v>
      </c>
      <c r="T856" s="112"/>
    </row>
    <row r="857" spans="1:20">
      <c r="A857" s="103" t="s">
        <v>432</v>
      </c>
      <c r="B857" s="149">
        <v>22</v>
      </c>
      <c r="C857" s="136">
        <v>37947</v>
      </c>
      <c r="D857" s="141">
        <f t="shared" si="81"/>
        <v>37947</v>
      </c>
      <c r="E857" s="103" t="s">
        <v>13</v>
      </c>
      <c r="F857" s="111">
        <v>2</v>
      </c>
      <c r="G857" s="111" t="s">
        <v>1468</v>
      </c>
      <c r="H857" s="103" t="s">
        <v>312</v>
      </c>
      <c r="I857" s="111" t="s">
        <v>9</v>
      </c>
      <c r="J857" s="112" t="str">
        <f t="shared" si="80"/>
        <v>L</v>
      </c>
      <c r="K857" s="103">
        <v>0</v>
      </c>
      <c r="L857" s="103">
        <v>7</v>
      </c>
      <c r="M857" s="103" t="s">
        <v>25</v>
      </c>
      <c r="O857" s="103" t="s">
        <v>427</v>
      </c>
      <c r="P857" s="103"/>
      <c r="Q857" s="111" t="s">
        <v>1468</v>
      </c>
      <c r="T857" s="112"/>
    </row>
    <row r="858" spans="1:20">
      <c r="A858" s="103" t="s">
        <v>432</v>
      </c>
      <c r="B858" s="149">
        <v>21</v>
      </c>
      <c r="C858" s="136">
        <v>37943</v>
      </c>
      <c r="D858" s="141">
        <f t="shared" si="81"/>
        <v>37943</v>
      </c>
      <c r="E858" s="103" t="s">
        <v>16</v>
      </c>
      <c r="F858" s="111">
        <v>2</v>
      </c>
      <c r="G858" s="111" t="s">
        <v>1468</v>
      </c>
      <c r="H858" s="103" t="s">
        <v>444</v>
      </c>
      <c r="I858" s="111" t="s">
        <v>9</v>
      </c>
      <c r="J858" s="112" t="str">
        <f t="shared" si="80"/>
        <v>L</v>
      </c>
      <c r="K858" s="103">
        <v>0</v>
      </c>
      <c r="L858" s="103">
        <v>3</v>
      </c>
      <c r="M858" s="103" t="s">
        <v>25</v>
      </c>
      <c r="O858" s="103" t="s">
        <v>427</v>
      </c>
      <c r="P858" s="103"/>
      <c r="Q858" s="111" t="s">
        <v>1468</v>
      </c>
      <c r="T858" s="112"/>
    </row>
    <row r="859" spans="1:20">
      <c r="A859" s="103" t="s">
        <v>432</v>
      </c>
      <c r="B859" s="149">
        <v>20</v>
      </c>
      <c r="C859" s="136">
        <v>37940</v>
      </c>
      <c r="D859" s="141">
        <f t="shared" si="81"/>
        <v>37940</v>
      </c>
      <c r="E859" s="103" t="s">
        <v>100</v>
      </c>
      <c r="G859" s="116" t="s">
        <v>1468</v>
      </c>
      <c r="H859" s="103" t="s">
        <v>125</v>
      </c>
      <c r="I859" s="111" t="s">
        <v>9</v>
      </c>
      <c r="J859" s="112" t="str">
        <f t="shared" si="80"/>
        <v>W</v>
      </c>
      <c r="K859" s="103">
        <v>3</v>
      </c>
      <c r="L859" s="103">
        <v>1</v>
      </c>
      <c r="M859" s="103" t="s">
        <v>445</v>
      </c>
      <c r="O859" s="103" t="s">
        <v>427</v>
      </c>
      <c r="P859" s="103"/>
      <c r="Q859" s="116" t="s">
        <v>1468</v>
      </c>
      <c r="T859" s="112"/>
    </row>
    <row r="860" spans="1:20">
      <c r="A860" s="103" t="s">
        <v>432</v>
      </c>
      <c r="B860" s="149">
        <v>19</v>
      </c>
      <c r="C860" s="136">
        <v>37937</v>
      </c>
      <c r="D860" s="141">
        <f t="shared" si="81"/>
        <v>37937</v>
      </c>
      <c r="E860" s="103" t="s">
        <v>15</v>
      </c>
      <c r="F860" s="111">
        <v>1</v>
      </c>
      <c r="G860" s="111" t="s">
        <v>1468</v>
      </c>
      <c r="H860" s="103" t="s">
        <v>62</v>
      </c>
      <c r="I860" s="111" t="s">
        <v>9</v>
      </c>
      <c r="J860" s="112" t="str">
        <f t="shared" si="80"/>
        <v>W</v>
      </c>
      <c r="K860" s="103">
        <v>3</v>
      </c>
      <c r="L860" s="103">
        <v>2</v>
      </c>
      <c r="M860" s="103" t="s">
        <v>446</v>
      </c>
      <c r="O860" s="103" t="s">
        <v>427</v>
      </c>
      <c r="P860" s="103"/>
      <c r="Q860" s="111" t="s">
        <v>1468</v>
      </c>
      <c r="T860" s="112"/>
    </row>
    <row r="861" spans="1:20">
      <c r="A861" s="103" t="s">
        <v>432</v>
      </c>
      <c r="B861" s="149">
        <v>18</v>
      </c>
      <c r="C861" s="136">
        <v>37933</v>
      </c>
      <c r="D861" s="141">
        <f t="shared" si="81"/>
        <v>37933</v>
      </c>
      <c r="E861" s="103" t="s">
        <v>100</v>
      </c>
      <c r="G861" s="116" t="s">
        <v>1468</v>
      </c>
      <c r="H861" s="103" t="s">
        <v>128</v>
      </c>
      <c r="I861" s="111" t="s">
        <v>21</v>
      </c>
      <c r="J861" s="112" t="str">
        <f t="shared" si="80"/>
        <v>D</v>
      </c>
      <c r="K861" s="103">
        <v>0</v>
      </c>
      <c r="L861" s="103">
        <v>0</v>
      </c>
      <c r="M861" s="103" t="s">
        <v>25</v>
      </c>
      <c r="O861" s="103" t="s">
        <v>427</v>
      </c>
      <c r="P861" s="103"/>
      <c r="Q861" s="116" t="s">
        <v>1468</v>
      </c>
      <c r="T861" s="112"/>
    </row>
    <row r="862" spans="1:20">
      <c r="A862" s="103" t="s">
        <v>432</v>
      </c>
      <c r="B862" s="149">
        <v>17</v>
      </c>
      <c r="C862" s="136">
        <v>37929</v>
      </c>
      <c r="D862" s="141">
        <f t="shared" si="81"/>
        <v>37929</v>
      </c>
      <c r="E862" s="103" t="s">
        <v>100</v>
      </c>
      <c r="G862" s="116" t="s">
        <v>1468</v>
      </c>
      <c r="H862" s="103" t="s">
        <v>112</v>
      </c>
      <c r="I862" s="111" t="s">
        <v>9</v>
      </c>
      <c r="J862" s="112" t="str">
        <f t="shared" ref="J862:J925" si="82">IF(K862&gt;L862,"W",IF(K862&lt;L862,"L","D"))</f>
        <v>L</v>
      </c>
      <c r="K862" s="103">
        <v>0</v>
      </c>
      <c r="L862" s="103">
        <v>3</v>
      </c>
      <c r="M862" s="103" t="s">
        <v>25</v>
      </c>
      <c r="O862" s="103" t="s">
        <v>427</v>
      </c>
      <c r="P862" s="103"/>
      <c r="Q862" s="116" t="s">
        <v>1468</v>
      </c>
      <c r="T862" s="112"/>
    </row>
    <row r="863" spans="1:20">
      <c r="A863" s="103" t="s">
        <v>432</v>
      </c>
      <c r="B863" s="149">
        <v>16</v>
      </c>
      <c r="C863" s="136">
        <v>37919</v>
      </c>
      <c r="D863" s="141">
        <f t="shared" si="81"/>
        <v>37919</v>
      </c>
      <c r="E863" s="103" t="s">
        <v>100</v>
      </c>
      <c r="G863" s="116" t="s">
        <v>1468</v>
      </c>
      <c r="H863" s="103" t="s">
        <v>32</v>
      </c>
      <c r="I863" s="111" t="s">
        <v>21</v>
      </c>
      <c r="J863" s="112" t="str">
        <f t="shared" si="82"/>
        <v>W</v>
      </c>
      <c r="K863" s="103">
        <v>2</v>
      </c>
      <c r="L863" s="103">
        <v>0</v>
      </c>
      <c r="M863" s="103" t="s">
        <v>447</v>
      </c>
      <c r="O863" s="103" t="s">
        <v>427</v>
      </c>
      <c r="P863" s="103"/>
      <c r="Q863" s="116" t="s">
        <v>1468</v>
      </c>
      <c r="T863" s="112"/>
    </row>
    <row r="864" spans="1:20">
      <c r="A864" s="103" t="s">
        <v>432</v>
      </c>
      <c r="B864" s="149">
        <v>15</v>
      </c>
      <c r="C864" s="136">
        <v>37912</v>
      </c>
      <c r="D864" s="141">
        <f t="shared" si="81"/>
        <v>37912</v>
      </c>
      <c r="E864" s="103" t="s">
        <v>13</v>
      </c>
      <c r="F864" s="111">
        <v>1</v>
      </c>
      <c r="G864" s="111" t="s">
        <v>1468</v>
      </c>
      <c r="H864" s="103" t="s">
        <v>112</v>
      </c>
      <c r="I864" s="111" t="s">
        <v>21</v>
      </c>
      <c r="J864" s="112" t="str">
        <f t="shared" si="82"/>
        <v>W</v>
      </c>
      <c r="K864" s="103">
        <v>2</v>
      </c>
      <c r="L864" s="103">
        <v>1</v>
      </c>
      <c r="M864" s="103" t="s">
        <v>448</v>
      </c>
      <c r="O864" s="103" t="s">
        <v>427</v>
      </c>
      <c r="P864" s="103"/>
      <c r="Q864" s="111" t="s">
        <v>1468</v>
      </c>
      <c r="T864" s="112"/>
    </row>
    <row r="865" spans="1:20">
      <c r="A865" s="103" t="s">
        <v>432</v>
      </c>
      <c r="B865" s="149">
        <v>14</v>
      </c>
      <c r="C865" s="136">
        <v>37908</v>
      </c>
      <c r="D865" s="141">
        <f t="shared" si="81"/>
        <v>37908</v>
      </c>
      <c r="E865" s="103" t="s">
        <v>100</v>
      </c>
      <c r="H865" s="103" t="s">
        <v>378</v>
      </c>
      <c r="I865" s="111" t="s">
        <v>9</v>
      </c>
      <c r="J865" s="112" t="str">
        <f t="shared" si="82"/>
        <v>W</v>
      </c>
      <c r="K865" s="103">
        <v>1</v>
      </c>
      <c r="L865" s="103">
        <v>0</v>
      </c>
      <c r="M865" s="103" t="s">
        <v>1936</v>
      </c>
      <c r="O865" s="103" t="s">
        <v>427</v>
      </c>
      <c r="P865" s="103"/>
      <c r="Q865" s="116"/>
      <c r="T865" s="112"/>
    </row>
    <row r="866" spans="1:20">
      <c r="A866" s="103" t="s">
        <v>432</v>
      </c>
      <c r="B866" s="149">
        <v>13</v>
      </c>
      <c r="C866" s="136">
        <v>37905</v>
      </c>
      <c r="D866" s="141">
        <f t="shared" si="81"/>
        <v>37905</v>
      </c>
      <c r="E866" s="103" t="s">
        <v>100</v>
      </c>
      <c r="G866" s="116" t="s">
        <v>1468</v>
      </c>
      <c r="H866" s="103" t="s">
        <v>186</v>
      </c>
      <c r="I866" s="111" t="s">
        <v>21</v>
      </c>
      <c r="J866" s="112" t="str">
        <f t="shared" si="82"/>
        <v>W</v>
      </c>
      <c r="K866" s="103">
        <v>3</v>
      </c>
      <c r="L866" s="103">
        <v>0</v>
      </c>
      <c r="M866" s="103" t="s">
        <v>449</v>
      </c>
      <c r="O866" s="103" t="s">
        <v>427</v>
      </c>
      <c r="P866" s="103"/>
      <c r="Q866" s="116" t="s">
        <v>1468</v>
      </c>
      <c r="T866" s="112"/>
    </row>
    <row r="867" spans="1:20">
      <c r="A867" s="103" t="s">
        <v>432</v>
      </c>
      <c r="B867" s="149">
        <v>12</v>
      </c>
      <c r="C867" s="136">
        <v>37901</v>
      </c>
      <c r="D867" s="141">
        <f t="shared" si="81"/>
        <v>37901</v>
      </c>
      <c r="E867" s="103" t="s">
        <v>16</v>
      </c>
      <c r="F867" s="111">
        <v>1</v>
      </c>
      <c r="G867" s="111"/>
      <c r="H867" s="103" t="s">
        <v>32</v>
      </c>
      <c r="I867" s="111" t="s">
        <v>21</v>
      </c>
      <c r="J867" s="112" t="str">
        <f t="shared" si="82"/>
        <v>W</v>
      </c>
      <c r="K867" s="103">
        <v>2</v>
      </c>
      <c r="L867" s="103">
        <v>1</v>
      </c>
      <c r="M867" s="103" t="s">
        <v>428</v>
      </c>
      <c r="O867" s="103" t="s">
        <v>427</v>
      </c>
      <c r="P867" s="103"/>
      <c r="Q867" s="111"/>
      <c r="T867" s="112"/>
    </row>
    <row r="868" spans="1:20">
      <c r="A868" s="103" t="s">
        <v>432</v>
      </c>
      <c r="B868" s="149">
        <v>11</v>
      </c>
      <c r="C868" s="136">
        <v>37898</v>
      </c>
      <c r="D868" s="141">
        <f t="shared" si="81"/>
        <v>37898</v>
      </c>
      <c r="E868" s="103" t="s">
        <v>100</v>
      </c>
      <c r="H868" s="103" t="s">
        <v>45</v>
      </c>
      <c r="I868" s="111" t="s">
        <v>9</v>
      </c>
      <c r="J868" s="112" t="str">
        <f t="shared" si="82"/>
        <v>W</v>
      </c>
      <c r="K868" s="103">
        <v>5</v>
      </c>
      <c r="L868" s="103">
        <v>0</v>
      </c>
      <c r="M868" s="103" t="s">
        <v>450</v>
      </c>
      <c r="O868" s="103" t="s">
        <v>427</v>
      </c>
      <c r="P868" s="103"/>
      <c r="Q868" s="116"/>
      <c r="T868" s="112"/>
    </row>
    <row r="869" spans="1:20">
      <c r="A869" s="103" t="s">
        <v>432</v>
      </c>
      <c r="B869" s="149">
        <v>10</v>
      </c>
      <c r="C869" s="136">
        <v>37891</v>
      </c>
      <c r="D869" s="141">
        <f t="shared" si="81"/>
        <v>37891</v>
      </c>
      <c r="E869" s="103" t="s">
        <v>100</v>
      </c>
      <c r="G869" s="116" t="s">
        <v>1468</v>
      </c>
      <c r="H869" s="103" t="s">
        <v>49</v>
      </c>
      <c r="I869" s="111" t="s">
        <v>21</v>
      </c>
      <c r="J869" s="112" t="str">
        <f t="shared" si="82"/>
        <v>L</v>
      </c>
      <c r="K869" s="103">
        <v>0</v>
      </c>
      <c r="L869" s="103">
        <v>2</v>
      </c>
      <c r="M869" s="103" t="s">
        <v>25</v>
      </c>
      <c r="O869" s="103" t="s">
        <v>427</v>
      </c>
      <c r="P869" s="103"/>
      <c r="Q869" s="116" t="s">
        <v>1468</v>
      </c>
      <c r="T869" s="112"/>
    </row>
    <row r="870" spans="1:20">
      <c r="A870" s="103" t="s">
        <v>432</v>
      </c>
      <c r="B870" s="149">
        <v>9</v>
      </c>
      <c r="C870" s="136">
        <v>37884</v>
      </c>
      <c r="D870" s="141">
        <f t="shared" si="81"/>
        <v>37884</v>
      </c>
      <c r="E870" s="103" t="s">
        <v>13</v>
      </c>
      <c r="F870" s="111">
        <v>2</v>
      </c>
      <c r="G870" s="111"/>
      <c r="H870" s="103" t="s">
        <v>451</v>
      </c>
      <c r="I870" s="111" t="s">
        <v>9</v>
      </c>
      <c r="J870" s="112" t="str">
        <f t="shared" si="82"/>
        <v>W</v>
      </c>
      <c r="K870" s="103">
        <v>4</v>
      </c>
      <c r="L870" s="103">
        <v>2</v>
      </c>
      <c r="M870" s="103" t="s">
        <v>1291</v>
      </c>
      <c r="O870" s="103" t="s">
        <v>427</v>
      </c>
      <c r="P870" s="103"/>
      <c r="Q870" s="111"/>
      <c r="T870" s="103" t="s">
        <v>1065</v>
      </c>
    </row>
    <row r="871" spans="1:20">
      <c r="A871" s="103" t="s">
        <v>432</v>
      </c>
      <c r="B871" s="149">
        <v>8</v>
      </c>
      <c r="C871" s="136">
        <v>37881</v>
      </c>
      <c r="D871" s="141">
        <f t="shared" si="81"/>
        <v>37881</v>
      </c>
      <c r="E871" s="103" t="s">
        <v>12</v>
      </c>
      <c r="F871" s="111" t="s">
        <v>452</v>
      </c>
      <c r="G871" s="111"/>
      <c r="H871" s="103" t="s">
        <v>32</v>
      </c>
      <c r="I871" s="111" t="s">
        <v>9</v>
      </c>
      <c r="J871" s="112" t="str">
        <f t="shared" si="82"/>
        <v>L</v>
      </c>
      <c r="K871" s="103">
        <v>0</v>
      </c>
      <c r="L871" s="103">
        <v>1</v>
      </c>
      <c r="M871" s="103" t="s">
        <v>25</v>
      </c>
      <c r="O871" s="103" t="s">
        <v>427</v>
      </c>
      <c r="P871" s="103"/>
      <c r="Q871" s="111"/>
      <c r="T871" s="112"/>
    </row>
    <row r="872" spans="1:20" ht="17" thickBot="1">
      <c r="A872" s="103" t="s">
        <v>432</v>
      </c>
      <c r="B872" s="149">
        <v>7</v>
      </c>
      <c r="C872" s="136">
        <v>37877</v>
      </c>
      <c r="D872" s="141">
        <f t="shared" si="81"/>
        <v>37877</v>
      </c>
      <c r="E872" s="103" t="s">
        <v>12</v>
      </c>
      <c r="F872" s="111" t="s">
        <v>61</v>
      </c>
      <c r="G872" s="111" t="s">
        <v>1468</v>
      </c>
      <c r="H872" s="103" t="s">
        <v>32</v>
      </c>
      <c r="I872" s="111" t="s">
        <v>21</v>
      </c>
      <c r="J872" s="112" t="str">
        <f t="shared" si="82"/>
        <v>D</v>
      </c>
      <c r="K872" s="103">
        <v>3</v>
      </c>
      <c r="L872" s="103">
        <v>3</v>
      </c>
      <c r="M872" s="103" t="s">
        <v>424</v>
      </c>
      <c r="O872" s="103" t="s">
        <v>427</v>
      </c>
      <c r="P872" s="103"/>
      <c r="Q872" s="111" t="s">
        <v>1468</v>
      </c>
      <c r="T872" s="112"/>
    </row>
    <row r="873" spans="1:20" ht="18" thickTop="1" thickBot="1">
      <c r="A873" s="103" t="s">
        <v>432</v>
      </c>
      <c r="B873" s="149">
        <v>6</v>
      </c>
      <c r="C873" s="136">
        <v>37873</v>
      </c>
      <c r="D873" s="141">
        <f t="shared" si="81"/>
        <v>37873</v>
      </c>
      <c r="E873" s="103" t="s">
        <v>100</v>
      </c>
      <c r="H873" s="103" t="s">
        <v>45</v>
      </c>
      <c r="I873" s="111" t="s">
        <v>21</v>
      </c>
      <c r="J873" s="112" t="str">
        <f t="shared" si="82"/>
        <v>D</v>
      </c>
      <c r="K873" s="103">
        <v>1</v>
      </c>
      <c r="L873" s="103">
        <v>1</v>
      </c>
      <c r="M873" s="174" t="s">
        <v>440</v>
      </c>
      <c r="O873" s="103" t="s">
        <v>427</v>
      </c>
      <c r="P873" s="103"/>
      <c r="Q873" s="116"/>
      <c r="T873" s="112"/>
    </row>
    <row r="874" spans="1:20" ht="17" thickTop="1">
      <c r="A874" s="103" t="s">
        <v>432</v>
      </c>
      <c r="B874" s="149">
        <v>5</v>
      </c>
      <c r="C874" s="136">
        <v>37870</v>
      </c>
      <c r="D874" s="141">
        <f t="shared" si="81"/>
        <v>37870</v>
      </c>
      <c r="E874" s="103" t="s">
        <v>100</v>
      </c>
      <c r="G874" s="116" t="s">
        <v>1468</v>
      </c>
      <c r="H874" s="103" t="s">
        <v>125</v>
      </c>
      <c r="I874" s="111" t="s">
        <v>21</v>
      </c>
      <c r="J874" s="112" t="str">
        <f t="shared" si="82"/>
        <v>L</v>
      </c>
      <c r="K874" s="103">
        <v>1</v>
      </c>
      <c r="L874" s="103">
        <v>3</v>
      </c>
      <c r="M874" s="103" t="s">
        <v>453</v>
      </c>
      <c r="O874" s="103" t="s">
        <v>427</v>
      </c>
      <c r="P874" s="103"/>
      <c r="Q874" s="116" t="s">
        <v>1468</v>
      </c>
      <c r="T874" s="112"/>
    </row>
    <row r="875" spans="1:20">
      <c r="A875" s="103" t="s">
        <v>432</v>
      </c>
      <c r="B875" s="149">
        <v>4</v>
      </c>
      <c r="C875" s="136">
        <v>37866</v>
      </c>
      <c r="D875" s="141">
        <f t="shared" si="81"/>
        <v>37866</v>
      </c>
      <c r="E875" s="103" t="s">
        <v>12</v>
      </c>
      <c r="F875" s="111" t="s">
        <v>454</v>
      </c>
      <c r="G875" s="111" t="s">
        <v>1468</v>
      </c>
      <c r="H875" s="103" t="s">
        <v>455</v>
      </c>
      <c r="I875" s="111" t="s">
        <v>21</v>
      </c>
      <c r="J875" s="112" t="str">
        <f t="shared" si="82"/>
        <v>W</v>
      </c>
      <c r="K875" s="103">
        <v>2</v>
      </c>
      <c r="L875" s="103">
        <v>1</v>
      </c>
      <c r="M875" s="103" t="s">
        <v>456</v>
      </c>
      <c r="O875" s="103" t="s">
        <v>427</v>
      </c>
      <c r="P875" s="103"/>
      <c r="Q875" s="111" t="s">
        <v>1468</v>
      </c>
      <c r="T875" s="112"/>
    </row>
    <row r="876" spans="1:20">
      <c r="A876" s="103" t="s">
        <v>432</v>
      </c>
      <c r="B876" s="149">
        <v>3</v>
      </c>
      <c r="C876" s="136">
        <v>37863</v>
      </c>
      <c r="D876" s="141">
        <f t="shared" si="81"/>
        <v>37863</v>
      </c>
      <c r="E876" s="103" t="s">
        <v>12</v>
      </c>
      <c r="F876" s="111" t="s">
        <v>256</v>
      </c>
      <c r="G876" s="111" t="s">
        <v>1468</v>
      </c>
      <c r="H876" s="103" t="s">
        <v>455</v>
      </c>
      <c r="I876" s="111" t="s">
        <v>9</v>
      </c>
      <c r="J876" s="112" t="str">
        <f t="shared" si="82"/>
        <v>D</v>
      </c>
      <c r="K876" s="103">
        <v>2</v>
      </c>
      <c r="L876" s="103">
        <v>2</v>
      </c>
      <c r="M876" s="103" t="s">
        <v>457</v>
      </c>
      <c r="O876" s="103" t="s">
        <v>427</v>
      </c>
      <c r="P876" s="103"/>
      <c r="Q876" s="111" t="s">
        <v>1468</v>
      </c>
      <c r="T876" s="112"/>
    </row>
    <row r="877" spans="1:20">
      <c r="A877" s="103" t="s">
        <v>432</v>
      </c>
      <c r="B877" s="149">
        <v>2</v>
      </c>
      <c r="C877" s="136">
        <v>37856</v>
      </c>
      <c r="D877" s="141">
        <f t="shared" si="81"/>
        <v>37856</v>
      </c>
      <c r="E877" s="103" t="s">
        <v>100</v>
      </c>
      <c r="G877" s="116" t="s">
        <v>1468</v>
      </c>
      <c r="H877" s="103" t="s">
        <v>393</v>
      </c>
      <c r="I877" s="111" t="s">
        <v>21</v>
      </c>
      <c r="J877" s="112" t="str">
        <f t="shared" si="82"/>
        <v>W</v>
      </c>
      <c r="K877" s="103">
        <v>4</v>
      </c>
      <c r="L877" s="103">
        <v>1</v>
      </c>
      <c r="M877" s="103" t="s">
        <v>458</v>
      </c>
      <c r="O877" s="103" t="s">
        <v>427</v>
      </c>
      <c r="P877" s="103"/>
      <c r="Q877" s="116" t="s">
        <v>1468</v>
      </c>
      <c r="T877" s="112"/>
    </row>
    <row r="878" spans="1:20">
      <c r="A878" s="103" t="s">
        <v>432</v>
      </c>
      <c r="B878" s="149">
        <v>1</v>
      </c>
      <c r="C878" s="136">
        <v>37849</v>
      </c>
      <c r="D878" s="141">
        <f t="shared" si="81"/>
        <v>37849</v>
      </c>
      <c r="E878" s="103" t="s">
        <v>100</v>
      </c>
      <c r="H878" s="103" t="s">
        <v>235</v>
      </c>
      <c r="I878" s="111" t="s">
        <v>9</v>
      </c>
      <c r="J878" s="112" t="str">
        <f t="shared" si="82"/>
        <v>L</v>
      </c>
      <c r="K878" s="103">
        <v>2</v>
      </c>
      <c r="L878" s="103">
        <v>3</v>
      </c>
      <c r="M878" s="103" t="s">
        <v>1432</v>
      </c>
      <c r="O878" s="103" t="s">
        <v>427</v>
      </c>
      <c r="P878" s="103"/>
      <c r="Q878" s="116"/>
      <c r="T878" s="112"/>
    </row>
    <row r="879" spans="1:20">
      <c r="A879" s="103" t="s">
        <v>459</v>
      </c>
      <c r="B879" s="149">
        <v>42</v>
      </c>
      <c r="C879" s="136">
        <v>37739</v>
      </c>
      <c r="D879" s="141">
        <f t="shared" si="81"/>
        <v>37739</v>
      </c>
      <c r="E879" s="103" t="s">
        <v>100</v>
      </c>
      <c r="H879" s="103" t="s">
        <v>128</v>
      </c>
      <c r="I879" s="111" t="s">
        <v>9</v>
      </c>
      <c r="J879" s="112" t="str">
        <f t="shared" si="82"/>
        <v>W</v>
      </c>
      <c r="K879" s="103">
        <v>2</v>
      </c>
      <c r="L879" s="103">
        <v>1</v>
      </c>
      <c r="M879" s="103" t="s">
        <v>1431</v>
      </c>
      <c r="O879" s="103" t="s">
        <v>427</v>
      </c>
      <c r="P879" s="103"/>
      <c r="Q879" s="116"/>
      <c r="T879" s="112"/>
    </row>
    <row r="880" spans="1:20">
      <c r="A880" s="103" t="s">
        <v>459</v>
      </c>
      <c r="B880" s="149">
        <v>41</v>
      </c>
      <c r="C880" s="136">
        <v>37732</v>
      </c>
      <c r="D880" s="141">
        <f t="shared" si="81"/>
        <v>37732</v>
      </c>
      <c r="E880" s="103" t="s">
        <v>100</v>
      </c>
      <c r="G880" s="116" t="s">
        <v>1468</v>
      </c>
      <c r="H880" s="103" t="s">
        <v>332</v>
      </c>
      <c r="I880" s="111" t="s">
        <v>21</v>
      </c>
      <c r="J880" s="112" t="str">
        <f t="shared" si="82"/>
        <v>L</v>
      </c>
      <c r="K880" s="103">
        <v>2</v>
      </c>
      <c r="L880" s="103">
        <v>4</v>
      </c>
      <c r="M880" s="103" t="s">
        <v>428</v>
      </c>
      <c r="O880" s="103" t="s">
        <v>427</v>
      </c>
      <c r="P880" s="103"/>
      <c r="Q880" s="116" t="s">
        <v>1468</v>
      </c>
      <c r="T880" s="112"/>
    </row>
    <row r="881" spans="1:20">
      <c r="A881" s="103" t="s">
        <v>459</v>
      </c>
      <c r="B881" s="149">
        <v>40</v>
      </c>
      <c r="C881" s="136">
        <v>37727</v>
      </c>
      <c r="D881" s="141">
        <f t="shared" si="81"/>
        <v>37727</v>
      </c>
      <c r="E881" s="103" t="s">
        <v>100</v>
      </c>
      <c r="G881" s="116" t="s">
        <v>1468</v>
      </c>
      <c r="H881" s="103" t="s">
        <v>460</v>
      </c>
      <c r="I881" s="111" t="s">
        <v>21</v>
      </c>
      <c r="J881" s="112" t="str">
        <f t="shared" si="82"/>
        <v>D</v>
      </c>
      <c r="K881" s="103">
        <v>4</v>
      </c>
      <c r="L881" s="103">
        <v>4</v>
      </c>
      <c r="M881" s="103" t="s">
        <v>1867</v>
      </c>
      <c r="O881" s="103" t="s">
        <v>427</v>
      </c>
      <c r="P881" s="103"/>
      <c r="Q881" s="116" t="s">
        <v>1468</v>
      </c>
      <c r="S881" s="108" t="s">
        <v>1468</v>
      </c>
      <c r="T881" s="112"/>
    </row>
    <row r="882" spans="1:20">
      <c r="A882" s="103" t="s">
        <v>459</v>
      </c>
      <c r="B882" s="149">
        <v>39</v>
      </c>
      <c r="C882" s="136">
        <v>37723</v>
      </c>
      <c r="D882" s="141">
        <f t="shared" si="81"/>
        <v>37723</v>
      </c>
      <c r="E882" s="103" t="s">
        <v>100</v>
      </c>
      <c r="G882" s="116" t="s">
        <v>1468</v>
      </c>
      <c r="H882" s="103" t="s">
        <v>235</v>
      </c>
      <c r="I882" s="111" t="s">
        <v>9</v>
      </c>
      <c r="J882" s="112" t="str">
        <f t="shared" si="82"/>
        <v>W</v>
      </c>
      <c r="K882" s="103">
        <v>2</v>
      </c>
      <c r="L882" s="103">
        <v>1</v>
      </c>
      <c r="M882" s="103" t="s">
        <v>428</v>
      </c>
      <c r="O882" s="103" t="s">
        <v>427</v>
      </c>
      <c r="P882" s="103"/>
      <c r="Q882" s="116" t="s">
        <v>1468</v>
      </c>
      <c r="S882" s="108" t="s">
        <v>1468</v>
      </c>
      <c r="T882" s="112"/>
    </row>
    <row r="883" spans="1:20">
      <c r="A883" s="103" t="s">
        <v>459</v>
      </c>
      <c r="B883" s="149">
        <v>38</v>
      </c>
      <c r="C883" s="136">
        <v>37720</v>
      </c>
      <c r="D883" s="141">
        <f t="shared" si="81"/>
        <v>37720</v>
      </c>
      <c r="E883" s="103" t="s">
        <v>100</v>
      </c>
      <c r="G883" s="116" t="s">
        <v>1468</v>
      </c>
      <c r="H883" s="103" t="s">
        <v>32</v>
      </c>
      <c r="I883" s="111" t="s">
        <v>21</v>
      </c>
      <c r="J883" s="112" t="str">
        <f t="shared" si="82"/>
        <v>W</v>
      </c>
      <c r="K883" s="103">
        <v>2</v>
      </c>
      <c r="L883" s="103">
        <v>1</v>
      </c>
      <c r="M883" s="103" t="s">
        <v>428</v>
      </c>
      <c r="O883" s="103" t="s">
        <v>427</v>
      </c>
      <c r="P883" s="103"/>
      <c r="Q883" s="116" t="s">
        <v>1468</v>
      </c>
      <c r="S883" s="108" t="s">
        <v>1468</v>
      </c>
      <c r="T883" s="112"/>
    </row>
    <row r="884" spans="1:20">
      <c r="A884" s="103" t="s">
        <v>459</v>
      </c>
      <c r="B884" s="149">
        <v>37</v>
      </c>
      <c r="C884" s="136">
        <v>37713</v>
      </c>
      <c r="D884" s="141">
        <f t="shared" si="81"/>
        <v>37713</v>
      </c>
      <c r="E884" s="103" t="s">
        <v>100</v>
      </c>
      <c r="G884" s="116" t="s">
        <v>1468</v>
      </c>
      <c r="H884" s="103" t="s">
        <v>235</v>
      </c>
      <c r="I884" s="111" t="s">
        <v>21</v>
      </c>
      <c r="J884" s="112" t="str">
        <f t="shared" si="82"/>
        <v>W</v>
      </c>
      <c r="K884" s="103">
        <v>2</v>
      </c>
      <c r="L884" s="103">
        <v>1</v>
      </c>
      <c r="M884" s="103" t="s">
        <v>461</v>
      </c>
      <c r="O884" s="103" t="s">
        <v>427</v>
      </c>
      <c r="P884" s="103"/>
      <c r="Q884" s="116" t="s">
        <v>1468</v>
      </c>
      <c r="S884" s="108" t="s">
        <v>1468</v>
      </c>
      <c r="T884" s="112" t="s">
        <v>1866</v>
      </c>
    </row>
    <row r="885" spans="1:20">
      <c r="A885" s="103" t="s">
        <v>459</v>
      </c>
      <c r="B885" s="149">
        <v>36</v>
      </c>
      <c r="C885" s="136">
        <v>37709</v>
      </c>
      <c r="D885" s="141">
        <f t="shared" si="81"/>
        <v>37709</v>
      </c>
      <c r="E885" s="103" t="s">
        <v>100</v>
      </c>
      <c r="G885" s="116" t="s">
        <v>1468</v>
      </c>
      <c r="H885" s="103" t="s">
        <v>288</v>
      </c>
      <c r="I885" s="111" t="s">
        <v>21</v>
      </c>
      <c r="J885" s="112" t="str">
        <f t="shared" si="82"/>
        <v>W</v>
      </c>
      <c r="K885" s="103">
        <v>2</v>
      </c>
      <c r="L885" s="103">
        <v>0</v>
      </c>
      <c r="M885" s="103" t="s">
        <v>428</v>
      </c>
      <c r="O885" s="103" t="s">
        <v>427</v>
      </c>
      <c r="P885" s="103"/>
      <c r="Q885" s="116" t="s">
        <v>1468</v>
      </c>
      <c r="S885" s="108" t="s">
        <v>1468</v>
      </c>
      <c r="T885" s="112"/>
    </row>
    <row r="886" spans="1:20">
      <c r="A886" s="103" t="s">
        <v>459</v>
      </c>
      <c r="B886" s="149">
        <v>35</v>
      </c>
      <c r="C886" s="136">
        <v>37702</v>
      </c>
      <c r="D886" s="141">
        <f t="shared" si="81"/>
        <v>37702</v>
      </c>
      <c r="E886" s="103" t="s">
        <v>100</v>
      </c>
      <c r="G886" s="116" t="s">
        <v>1468</v>
      </c>
      <c r="H886" s="103" t="s">
        <v>108</v>
      </c>
      <c r="I886" s="111" t="s">
        <v>21</v>
      </c>
      <c r="J886" s="112" t="str">
        <f t="shared" si="82"/>
        <v>L</v>
      </c>
      <c r="K886" s="103">
        <v>1</v>
      </c>
      <c r="L886" s="103">
        <v>3</v>
      </c>
      <c r="M886" s="103" t="s">
        <v>462</v>
      </c>
      <c r="O886" s="103" t="s">
        <v>427</v>
      </c>
      <c r="P886" s="103"/>
      <c r="Q886" s="116" t="s">
        <v>1468</v>
      </c>
      <c r="S886" s="108" t="s">
        <v>1468</v>
      </c>
      <c r="T886" s="112"/>
    </row>
    <row r="887" spans="1:20">
      <c r="A887" s="103" t="s">
        <v>459</v>
      </c>
      <c r="B887" s="149">
        <v>34</v>
      </c>
      <c r="C887" s="136">
        <v>37699</v>
      </c>
      <c r="D887" s="141">
        <f t="shared" si="81"/>
        <v>37699</v>
      </c>
      <c r="E887" s="103" t="s">
        <v>100</v>
      </c>
      <c r="G887" s="116" t="s">
        <v>1468</v>
      </c>
      <c r="H887" s="103" t="s">
        <v>460</v>
      </c>
      <c r="I887" s="111" t="s">
        <v>9</v>
      </c>
      <c r="J887" s="112" t="str">
        <f t="shared" si="82"/>
        <v>W</v>
      </c>
      <c r="K887" s="103">
        <v>1</v>
      </c>
      <c r="L887" s="103">
        <v>0</v>
      </c>
      <c r="M887" s="103" t="s">
        <v>421</v>
      </c>
      <c r="O887" s="103" t="s">
        <v>427</v>
      </c>
      <c r="P887" s="103"/>
      <c r="Q887" s="116" t="s">
        <v>1468</v>
      </c>
      <c r="T887" s="112"/>
    </row>
    <row r="888" spans="1:20">
      <c r="A888" s="103" t="s">
        <v>459</v>
      </c>
      <c r="B888" s="149">
        <v>33</v>
      </c>
      <c r="C888" s="136">
        <v>37695</v>
      </c>
      <c r="D888" s="141">
        <f t="shared" si="81"/>
        <v>37695</v>
      </c>
      <c r="E888" s="103" t="s">
        <v>100</v>
      </c>
      <c r="G888" s="116" t="s">
        <v>1468</v>
      </c>
      <c r="H888" s="103" t="s">
        <v>312</v>
      </c>
      <c r="I888" s="111" t="s">
        <v>21</v>
      </c>
      <c r="J888" s="112" t="str">
        <f t="shared" si="82"/>
        <v>L</v>
      </c>
      <c r="K888" s="103">
        <v>0</v>
      </c>
      <c r="L888" s="103">
        <v>8</v>
      </c>
      <c r="M888" s="103" t="s">
        <v>25</v>
      </c>
      <c r="O888" s="103" t="s">
        <v>427</v>
      </c>
      <c r="P888" s="103"/>
      <c r="Q888" s="116" t="s">
        <v>1468</v>
      </c>
      <c r="S888" s="108" t="s">
        <v>1468</v>
      </c>
      <c r="T888" s="112"/>
    </row>
    <row r="889" spans="1:20">
      <c r="A889" s="103" t="s">
        <v>459</v>
      </c>
      <c r="B889" s="149">
        <v>32</v>
      </c>
      <c r="C889" s="136">
        <v>37691</v>
      </c>
      <c r="D889" s="141">
        <f t="shared" si="81"/>
        <v>37691</v>
      </c>
      <c r="E889" s="103" t="s">
        <v>100</v>
      </c>
      <c r="G889" s="116" t="s">
        <v>1468</v>
      </c>
      <c r="H889" s="103" t="s">
        <v>107</v>
      </c>
      <c r="I889" s="111" t="s">
        <v>9</v>
      </c>
      <c r="J889" s="112" t="str">
        <f t="shared" si="82"/>
        <v>L</v>
      </c>
      <c r="K889" s="103">
        <v>0</v>
      </c>
      <c r="L889" s="103">
        <v>1</v>
      </c>
      <c r="M889" s="103" t="s">
        <v>25</v>
      </c>
      <c r="O889" s="103" t="s">
        <v>427</v>
      </c>
      <c r="P889" s="103"/>
      <c r="Q889" s="116" t="s">
        <v>1468</v>
      </c>
      <c r="T889" s="112"/>
    </row>
    <row r="890" spans="1:20">
      <c r="A890" s="103" t="s">
        <v>459</v>
      </c>
      <c r="B890" s="149">
        <v>31</v>
      </c>
      <c r="C890" s="136">
        <v>37688</v>
      </c>
      <c r="D890" s="141">
        <f t="shared" si="81"/>
        <v>37688</v>
      </c>
      <c r="E890" s="103" t="s">
        <v>100</v>
      </c>
      <c r="G890" s="116" t="s">
        <v>1468</v>
      </c>
      <c r="H890" s="103" t="s">
        <v>108</v>
      </c>
      <c r="I890" s="111" t="s">
        <v>9</v>
      </c>
      <c r="J890" s="112" t="str">
        <f t="shared" si="82"/>
        <v>D</v>
      </c>
      <c r="K890" s="103">
        <v>1</v>
      </c>
      <c r="L890" s="103">
        <v>1</v>
      </c>
      <c r="M890" s="103" t="s">
        <v>423</v>
      </c>
      <c r="O890" s="103" t="s">
        <v>427</v>
      </c>
      <c r="P890" s="103"/>
      <c r="Q890" s="116" t="s">
        <v>1468</v>
      </c>
      <c r="T890" s="112"/>
    </row>
    <row r="891" spans="1:20">
      <c r="A891" s="103" t="s">
        <v>459</v>
      </c>
      <c r="B891" s="149">
        <v>30</v>
      </c>
      <c r="C891" s="136">
        <v>37681</v>
      </c>
      <c r="D891" s="141">
        <f t="shared" si="81"/>
        <v>37681</v>
      </c>
      <c r="E891" s="103" t="s">
        <v>100</v>
      </c>
      <c r="H891" s="103" t="s">
        <v>128</v>
      </c>
      <c r="I891" s="111" t="s">
        <v>21</v>
      </c>
      <c r="J891" s="112" t="str">
        <f t="shared" si="82"/>
        <v>D</v>
      </c>
      <c r="K891" s="103">
        <v>3</v>
      </c>
      <c r="L891" s="103">
        <v>3</v>
      </c>
      <c r="M891" s="103" t="s">
        <v>463</v>
      </c>
      <c r="O891" s="103" t="s">
        <v>427</v>
      </c>
      <c r="P891" s="103"/>
      <c r="Q891" s="116"/>
      <c r="T891" s="112"/>
    </row>
    <row r="892" spans="1:20">
      <c r="A892" s="103" t="s">
        <v>459</v>
      </c>
      <c r="B892" s="149">
        <v>29</v>
      </c>
      <c r="C892" s="136">
        <v>37674</v>
      </c>
      <c r="D892" s="141">
        <f t="shared" si="81"/>
        <v>37674</v>
      </c>
      <c r="E892" s="103" t="s">
        <v>100</v>
      </c>
      <c r="G892" s="116" t="s">
        <v>1468</v>
      </c>
      <c r="H892" s="103" t="s">
        <v>186</v>
      </c>
      <c r="I892" s="111" t="s">
        <v>9</v>
      </c>
      <c r="J892" s="112" t="str">
        <f t="shared" si="82"/>
        <v>D</v>
      </c>
      <c r="K892" s="103">
        <v>0</v>
      </c>
      <c r="L892" s="103">
        <v>0</v>
      </c>
      <c r="M892" s="103" t="s">
        <v>25</v>
      </c>
      <c r="O892" s="103" t="s">
        <v>427</v>
      </c>
      <c r="P892" s="103"/>
      <c r="Q892" s="116" t="s">
        <v>1468</v>
      </c>
      <c r="T892" s="112"/>
    </row>
    <row r="893" spans="1:20" ht="17" thickBot="1">
      <c r="A893" s="103" t="s">
        <v>459</v>
      </c>
      <c r="B893" s="149">
        <v>28</v>
      </c>
      <c r="C893" s="136">
        <v>37667</v>
      </c>
      <c r="D893" s="141">
        <f t="shared" si="81"/>
        <v>37667</v>
      </c>
      <c r="E893" s="103" t="s">
        <v>100</v>
      </c>
      <c r="G893" s="116" t="s">
        <v>1468</v>
      </c>
      <c r="H893" s="103" t="s">
        <v>94</v>
      </c>
      <c r="I893" s="111" t="s">
        <v>21</v>
      </c>
      <c r="J893" s="112" t="str">
        <f t="shared" si="82"/>
        <v>D</v>
      </c>
      <c r="K893" s="103">
        <v>0</v>
      </c>
      <c r="L893" s="103">
        <v>0</v>
      </c>
      <c r="M893" s="103" t="s">
        <v>25</v>
      </c>
      <c r="O893" s="103" t="s">
        <v>427</v>
      </c>
      <c r="P893" s="103"/>
      <c r="Q893" s="116" t="s">
        <v>1468</v>
      </c>
      <c r="S893" s="108" t="s">
        <v>1468</v>
      </c>
      <c r="T893" s="112"/>
    </row>
    <row r="894" spans="1:20" ht="18" thickTop="1" thickBot="1">
      <c r="A894" s="103" t="s">
        <v>459</v>
      </c>
      <c r="B894" s="149">
        <v>27</v>
      </c>
      <c r="C894" s="136">
        <v>37663</v>
      </c>
      <c r="D894" s="141">
        <f t="shared" si="81"/>
        <v>37663</v>
      </c>
      <c r="E894" s="103" t="s">
        <v>100</v>
      </c>
      <c r="H894" s="103" t="s">
        <v>49</v>
      </c>
      <c r="I894" s="111" t="s">
        <v>21</v>
      </c>
      <c r="J894" s="112" t="str">
        <f t="shared" si="82"/>
        <v>W</v>
      </c>
      <c r="K894" s="103">
        <v>3</v>
      </c>
      <c r="L894" s="103">
        <v>1</v>
      </c>
      <c r="M894" s="174" t="s">
        <v>440</v>
      </c>
      <c r="O894" s="103" t="s">
        <v>427</v>
      </c>
      <c r="P894" s="103"/>
      <c r="Q894" s="116"/>
      <c r="T894" s="112" t="s">
        <v>2129</v>
      </c>
    </row>
    <row r="895" spans="1:20" ht="17" thickTop="1">
      <c r="A895" s="103" t="s">
        <v>459</v>
      </c>
      <c r="B895" s="149">
        <v>26</v>
      </c>
      <c r="C895" s="136">
        <v>37660</v>
      </c>
      <c r="D895" s="141">
        <f t="shared" si="81"/>
        <v>37660</v>
      </c>
      <c r="E895" s="103" t="s">
        <v>100</v>
      </c>
      <c r="G895" s="116" t="s">
        <v>1468</v>
      </c>
      <c r="H895" s="103" t="s">
        <v>45</v>
      </c>
      <c r="I895" s="111" t="s">
        <v>9</v>
      </c>
      <c r="J895" s="112" t="str">
        <f t="shared" si="82"/>
        <v>L</v>
      </c>
      <c r="K895" s="103">
        <v>2</v>
      </c>
      <c r="L895" s="103">
        <v>3</v>
      </c>
      <c r="M895" s="103" t="s">
        <v>464</v>
      </c>
      <c r="O895" s="103" t="s">
        <v>465</v>
      </c>
      <c r="P895" s="103"/>
      <c r="Q895" s="116" t="s">
        <v>1468</v>
      </c>
      <c r="S895" s="108" t="s">
        <v>1468</v>
      </c>
      <c r="T895" s="112"/>
    </row>
    <row r="896" spans="1:20">
      <c r="A896" s="103" t="s">
        <v>459</v>
      </c>
      <c r="B896" s="149">
        <v>25</v>
      </c>
      <c r="C896" s="136">
        <v>37653</v>
      </c>
      <c r="D896" s="141">
        <f t="shared" si="81"/>
        <v>37653</v>
      </c>
      <c r="E896" s="103" t="s">
        <v>100</v>
      </c>
      <c r="G896" s="116" t="s">
        <v>1468</v>
      </c>
      <c r="H896" s="103" t="s">
        <v>378</v>
      </c>
      <c r="I896" s="111" t="s">
        <v>21</v>
      </c>
      <c r="J896" s="112" t="str">
        <f t="shared" si="82"/>
        <v>L</v>
      </c>
      <c r="K896" s="103">
        <v>2</v>
      </c>
      <c r="L896" s="103">
        <v>4</v>
      </c>
      <c r="M896" s="103" t="s">
        <v>466</v>
      </c>
      <c r="O896" s="103" t="s">
        <v>465</v>
      </c>
      <c r="P896" s="103"/>
      <c r="Q896" s="116" t="s">
        <v>1468</v>
      </c>
      <c r="T896" s="112"/>
    </row>
    <row r="897" spans="1:20">
      <c r="A897" s="103" t="s">
        <v>459</v>
      </c>
      <c r="B897" s="149">
        <v>24</v>
      </c>
      <c r="C897" s="136">
        <v>37649</v>
      </c>
      <c r="D897" s="141">
        <f t="shared" si="81"/>
        <v>37649</v>
      </c>
      <c r="E897" s="103" t="s">
        <v>100</v>
      </c>
      <c r="H897" s="103" t="s">
        <v>332</v>
      </c>
      <c r="I897" s="111" t="s">
        <v>9</v>
      </c>
      <c r="J897" s="112" t="str">
        <f t="shared" si="82"/>
        <v>L</v>
      </c>
      <c r="K897" s="103">
        <v>1</v>
      </c>
      <c r="L897" s="103">
        <v>2</v>
      </c>
      <c r="M897" s="103" t="s">
        <v>462</v>
      </c>
      <c r="O897" s="103" t="s">
        <v>465</v>
      </c>
      <c r="P897" s="103"/>
      <c r="Q897" s="116"/>
      <c r="T897" s="112"/>
    </row>
    <row r="898" spans="1:20">
      <c r="A898" s="103" t="s">
        <v>459</v>
      </c>
      <c r="B898" s="149">
        <v>23</v>
      </c>
      <c r="C898" s="136">
        <v>37646</v>
      </c>
      <c r="D898" s="141">
        <f t="shared" si="81"/>
        <v>37646</v>
      </c>
      <c r="E898" s="103" t="s">
        <v>100</v>
      </c>
      <c r="H898" s="103" t="s">
        <v>125</v>
      </c>
      <c r="I898" s="111" t="s">
        <v>9</v>
      </c>
      <c r="J898" s="112" t="str">
        <f t="shared" si="82"/>
        <v>W</v>
      </c>
      <c r="K898" s="103">
        <v>1</v>
      </c>
      <c r="L898" s="103">
        <v>0</v>
      </c>
      <c r="M898" s="103" t="s">
        <v>469</v>
      </c>
      <c r="O898" s="103" t="s">
        <v>465</v>
      </c>
      <c r="P898" s="103"/>
      <c r="Q898" s="116"/>
      <c r="T898" s="112"/>
    </row>
    <row r="899" spans="1:20">
      <c r="A899" s="103" t="s">
        <v>459</v>
      </c>
      <c r="B899" s="149">
        <v>22</v>
      </c>
      <c r="C899" s="136">
        <v>37641</v>
      </c>
      <c r="D899" s="141">
        <f t="shared" si="81"/>
        <v>37641</v>
      </c>
      <c r="E899" s="103" t="s">
        <v>100</v>
      </c>
      <c r="G899" s="116" t="s">
        <v>1468</v>
      </c>
      <c r="H899" s="103" t="s">
        <v>467</v>
      </c>
      <c r="I899" s="111" t="s">
        <v>9</v>
      </c>
      <c r="J899" s="112" t="str">
        <f t="shared" si="82"/>
        <v>L</v>
      </c>
      <c r="K899" s="103">
        <v>0</v>
      </c>
      <c r="L899" s="103">
        <v>7</v>
      </c>
      <c r="M899" s="103" t="s">
        <v>25</v>
      </c>
      <c r="O899" s="103" t="s">
        <v>468</v>
      </c>
      <c r="P899" s="103"/>
      <c r="Q899" s="116" t="s">
        <v>1468</v>
      </c>
      <c r="T899" s="112"/>
    </row>
    <row r="900" spans="1:20">
      <c r="A900" s="103" t="s">
        <v>459</v>
      </c>
      <c r="B900" s="149">
        <v>21</v>
      </c>
      <c r="C900" s="136">
        <v>37636</v>
      </c>
      <c r="D900" s="141">
        <f t="shared" si="81"/>
        <v>37636</v>
      </c>
      <c r="E900" s="103" t="s">
        <v>100</v>
      </c>
      <c r="G900" s="116" t="s">
        <v>1468</v>
      </c>
      <c r="H900" s="103" t="s">
        <v>186</v>
      </c>
      <c r="I900" s="111" t="s">
        <v>21</v>
      </c>
      <c r="J900" s="112" t="str">
        <f t="shared" si="82"/>
        <v>L</v>
      </c>
      <c r="K900" s="103">
        <v>1</v>
      </c>
      <c r="L900" s="103">
        <v>4</v>
      </c>
      <c r="M900" s="103" t="s">
        <v>469</v>
      </c>
      <c r="O900" s="103" t="s">
        <v>468</v>
      </c>
      <c r="P900" s="103"/>
      <c r="Q900" s="116" t="s">
        <v>1468</v>
      </c>
      <c r="T900" s="112"/>
    </row>
    <row r="901" spans="1:20">
      <c r="A901" s="103" t="s">
        <v>459</v>
      </c>
      <c r="B901" s="149">
        <v>20</v>
      </c>
      <c r="C901" s="136">
        <v>37625</v>
      </c>
      <c r="D901" s="141">
        <f t="shared" si="81"/>
        <v>37625</v>
      </c>
      <c r="E901" s="103" t="s">
        <v>100</v>
      </c>
      <c r="H901" s="103" t="s">
        <v>288</v>
      </c>
      <c r="I901" s="111" t="s">
        <v>9</v>
      </c>
      <c r="J901" s="112" t="str">
        <f t="shared" si="82"/>
        <v>L</v>
      </c>
      <c r="K901" s="103">
        <v>2</v>
      </c>
      <c r="L901" s="103">
        <v>6</v>
      </c>
      <c r="M901" s="103" t="s">
        <v>466</v>
      </c>
      <c r="O901" s="103" t="s">
        <v>468</v>
      </c>
      <c r="P901" s="103"/>
      <c r="Q901" s="116"/>
      <c r="T901" s="112"/>
    </row>
    <row r="902" spans="1:20">
      <c r="A902" s="103" t="s">
        <v>459</v>
      </c>
      <c r="B902" s="149">
        <v>19</v>
      </c>
      <c r="C902" s="136">
        <v>37611</v>
      </c>
      <c r="D902" s="141">
        <f t="shared" ref="D902:D965" si="83">C902</f>
        <v>37611</v>
      </c>
      <c r="E902" s="103" t="s">
        <v>100</v>
      </c>
      <c r="H902" s="103" t="s">
        <v>112</v>
      </c>
      <c r="I902" s="111" t="s">
        <v>9</v>
      </c>
      <c r="J902" s="112" t="str">
        <f t="shared" si="82"/>
        <v>L</v>
      </c>
      <c r="K902" s="103">
        <v>0</v>
      </c>
      <c r="L902" s="103">
        <v>4</v>
      </c>
      <c r="M902" s="103" t="s">
        <v>25</v>
      </c>
      <c r="O902" s="103" t="s">
        <v>468</v>
      </c>
      <c r="P902" s="103"/>
      <c r="Q902" s="116"/>
      <c r="T902" s="112"/>
    </row>
    <row r="903" spans="1:20">
      <c r="A903" s="103" t="s">
        <v>459</v>
      </c>
      <c r="B903" s="149">
        <v>18</v>
      </c>
      <c r="C903" s="136">
        <v>37604</v>
      </c>
      <c r="D903" s="141">
        <f t="shared" si="83"/>
        <v>37604</v>
      </c>
      <c r="E903" s="103" t="s">
        <v>100</v>
      </c>
      <c r="H903" s="103" t="s">
        <v>107</v>
      </c>
      <c r="I903" s="111" t="s">
        <v>21</v>
      </c>
      <c r="J903" s="112" t="str">
        <f t="shared" si="82"/>
        <v>L</v>
      </c>
      <c r="K903" s="103">
        <v>0</v>
      </c>
      <c r="L903" s="103">
        <v>1</v>
      </c>
      <c r="M903" s="103" t="s">
        <v>25</v>
      </c>
      <c r="O903" s="103" t="s">
        <v>468</v>
      </c>
      <c r="P903" s="103"/>
      <c r="Q903" s="116"/>
      <c r="T903" s="112"/>
    </row>
    <row r="904" spans="1:20">
      <c r="A904" s="103" t="s">
        <v>459</v>
      </c>
      <c r="B904" s="149">
        <v>17</v>
      </c>
      <c r="C904" s="136">
        <v>37600</v>
      </c>
      <c r="D904" s="141">
        <f t="shared" si="83"/>
        <v>37600</v>
      </c>
      <c r="E904" s="103" t="s">
        <v>100</v>
      </c>
      <c r="H904" s="103" t="s">
        <v>94</v>
      </c>
      <c r="I904" s="111" t="s">
        <v>9</v>
      </c>
      <c r="J904" s="112" t="str">
        <f t="shared" si="82"/>
        <v>L</v>
      </c>
      <c r="K904" s="103">
        <v>0</v>
      </c>
      <c r="L904" s="103">
        <v>6</v>
      </c>
      <c r="M904" s="103" t="s">
        <v>25</v>
      </c>
      <c r="O904" s="103" t="s">
        <v>468</v>
      </c>
      <c r="P904" s="103"/>
      <c r="Q904" s="116"/>
      <c r="T904" s="112"/>
    </row>
    <row r="905" spans="1:20">
      <c r="A905" s="103" t="s">
        <v>459</v>
      </c>
      <c r="B905" s="149">
        <v>16</v>
      </c>
      <c r="C905" s="136">
        <v>37597</v>
      </c>
      <c r="D905" s="141">
        <f t="shared" si="83"/>
        <v>37597</v>
      </c>
      <c r="E905" s="103" t="s">
        <v>13</v>
      </c>
      <c r="F905" s="111">
        <v>3</v>
      </c>
      <c r="G905" s="111"/>
      <c r="H905" s="103" t="s">
        <v>470</v>
      </c>
      <c r="I905" s="111" t="s">
        <v>21</v>
      </c>
      <c r="J905" s="112" t="str">
        <f t="shared" si="82"/>
        <v>L</v>
      </c>
      <c r="K905" s="103">
        <v>0</v>
      </c>
      <c r="L905" s="103">
        <v>5</v>
      </c>
      <c r="M905" s="103" t="s">
        <v>25</v>
      </c>
      <c r="O905" s="103" t="s">
        <v>468</v>
      </c>
      <c r="P905" s="103"/>
      <c r="Q905" s="111"/>
      <c r="T905" s="112"/>
    </row>
    <row r="906" spans="1:20">
      <c r="A906" s="103" t="s">
        <v>459</v>
      </c>
      <c r="B906" s="149">
        <v>15</v>
      </c>
      <c r="C906" s="136">
        <v>37590</v>
      </c>
      <c r="D906" s="141">
        <f t="shared" si="83"/>
        <v>37590</v>
      </c>
      <c r="E906" s="103" t="s">
        <v>100</v>
      </c>
      <c r="H906" s="103" t="s">
        <v>467</v>
      </c>
      <c r="I906" s="111" t="s">
        <v>21</v>
      </c>
      <c r="J906" s="112" t="str">
        <f t="shared" si="82"/>
        <v>L</v>
      </c>
      <c r="K906" s="103">
        <v>1</v>
      </c>
      <c r="L906" s="103">
        <v>8</v>
      </c>
      <c r="M906" s="103" t="s">
        <v>462</v>
      </c>
      <c r="O906" s="103" t="s">
        <v>468</v>
      </c>
      <c r="P906" s="103"/>
      <c r="Q906" s="116"/>
      <c r="T906" s="112"/>
    </row>
    <row r="907" spans="1:20">
      <c r="A907" s="103" t="s">
        <v>459</v>
      </c>
      <c r="B907" s="149">
        <v>14</v>
      </c>
      <c r="C907" s="136">
        <v>37587</v>
      </c>
      <c r="D907" s="141">
        <f t="shared" si="83"/>
        <v>37587</v>
      </c>
      <c r="E907" s="103" t="s">
        <v>15</v>
      </c>
      <c r="F907" s="111">
        <v>1</v>
      </c>
      <c r="G907" s="111"/>
      <c r="H907" s="103" t="s">
        <v>114</v>
      </c>
      <c r="I907" s="111" t="s">
        <v>9</v>
      </c>
      <c r="J907" s="112" t="str">
        <f t="shared" si="82"/>
        <v>L</v>
      </c>
      <c r="K907" s="103">
        <v>0</v>
      </c>
      <c r="L907" s="103">
        <v>1</v>
      </c>
      <c r="M907" s="103" t="s">
        <v>25</v>
      </c>
      <c r="O907" s="103" t="s">
        <v>468</v>
      </c>
      <c r="P907" s="103"/>
      <c r="Q907" s="111"/>
      <c r="T907" s="112"/>
    </row>
    <row r="908" spans="1:20">
      <c r="A908" s="103" t="s">
        <v>459</v>
      </c>
      <c r="B908" s="149">
        <v>13</v>
      </c>
      <c r="C908" s="136">
        <v>37583</v>
      </c>
      <c r="D908" s="141">
        <f t="shared" si="83"/>
        <v>37583</v>
      </c>
      <c r="E908" s="103" t="s">
        <v>100</v>
      </c>
      <c r="H908" s="103" t="s">
        <v>312</v>
      </c>
      <c r="I908" s="111" t="s">
        <v>9</v>
      </c>
      <c r="J908" s="112" t="str">
        <f t="shared" si="82"/>
        <v>L</v>
      </c>
      <c r="K908" s="103">
        <v>2</v>
      </c>
      <c r="L908" s="103">
        <v>11</v>
      </c>
      <c r="M908" s="103" t="s">
        <v>471</v>
      </c>
      <c r="O908" s="103" t="s">
        <v>468</v>
      </c>
      <c r="P908" s="103"/>
      <c r="Q908" s="116"/>
      <c r="T908" s="112" t="s">
        <v>2276</v>
      </c>
    </row>
    <row r="909" spans="1:20">
      <c r="A909" s="103" t="s">
        <v>459</v>
      </c>
      <c r="B909" s="149">
        <v>12</v>
      </c>
      <c r="C909" s="136">
        <v>37580</v>
      </c>
      <c r="D909" s="141">
        <f t="shared" si="83"/>
        <v>37580</v>
      </c>
      <c r="E909" s="103" t="s">
        <v>16</v>
      </c>
      <c r="H909" s="103" t="s">
        <v>332</v>
      </c>
      <c r="I909" s="111" t="s">
        <v>21</v>
      </c>
      <c r="J909" s="112" t="str">
        <f t="shared" si="82"/>
        <v>L</v>
      </c>
      <c r="K909" s="103">
        <v>1</v>
      </c>
      <c r="L909" s="103">
        <v>2</v>
      </c>
      <c r="M909" s="103" t="s">
        <v>472</v>
      </c>
      <c r="O909" s="103" t="s">
        <v>468</v>
      </c>
      <c r="P909" s="103"/>
      <c r="Q909" s="116"/>
      <c r="T909" s="112"/>
    </row>
    <row r="910" spans="1:20">
      <c r="A910" s="103" t="s">
        <v>459</v>
      </c>
      <c r="B910" s="149">
        <v>11</v>
      </c>
      <c r="C910" s="136">
        <v>37576</v>
      </c>
      <c r="D910" s="141">
        <f t="shared" si="83"/>
        <v>37576</v>
      </c>
      <c r="E910" s="103" t="s">
        <v>13</v>
      </c>
      <c r="F910" s="111">
        <v>2</v>
      </c>
      <c r="G910" s="111"/>
      <c r="H910" s="103" t="s">
        <v>473</v>
      </c>
      <c r="I910" s="111" t="s">
        <v>21</v>
      </c>
      <c r="J910" s="112" t="str">
        <f t="shared" si="82"/>
        <v>W</v>
      </c>
      <c r="K910" s="103">
        <v>2</v>
      </c>
      <c r="L910" s="103">
        <v>1</v>
      </c>
      <c r="M910" s="103" t="s">
        <v>474</v>
      </c>
      <c r="O910" s="103" t="s">
        <v>468</v>
      </c>
      <c r="P910" s="103"/>
      <c r="Q910" s="111"/>
      <c r="T910" s="112"/>
    </row>
    <row r="911" spans="1:20">
      <c r="A911" s="103" t="s">
        <v>459</v>
      </c>
      <c r="B911" s="149">
        <v>10</v>
      </c>
      <c r="C911" s="136">
        <v>37559</v>
      </c>
      <c r="D911" s="141">
        <f t="shared" si="83"/>
        <v>37559</v>
      </c>
      <c r="E911" s="103" t="s">
        <v>15</v>
      </c>
      <c r="F911" s="111" t="s">
        <v>256</v>
      </c>
      <c r="G911" s="111" t="s">
        <v>1468</v>
      </c>
      <c r="H911" s="103" t="s">
        <v>186</v>
      </c>
      <c r="I911" s="111" t="s">
        <v>21</v>
      </c>
      <c r="J911" s="112" t="str">
        <f t="shared" si="82"/>
        <v>W</v>
      </c>
      <c r="K911" s="103">
        <v>1</v>
      </c>
      <c r="L911" s="103">
        <v>0</v>
      </c>
      <c r="M911" s="103" t="s">
        <v>475</v>
      </c>
      <c r="O911" s="103" t="s">
        <v>468</v>
      </c>
      <c r="P911" s="103"/>
      <c r="Q911" s="111" t="s">
        <v>1468</v>
      </c>
      <c r="T911" s="112"/>
    </row>
    <row r="912" spans="1:20">
      <c r="A912" s="103" t="s">
        <v>459</v>
      </c>
      <c r="B912" s="149">
        <v>9</v>
      </c>
      <c r="C912" s="136">
        <v>37548</v>
      </c>
      <c r="D912" s="141">
        <f t="shared" si="83"/>
        <v>37548</v>
      </c>
      <c r="E912" s="103" t="s">
        <v>13</v>
      </c>
      <c r="F912" s="111">
        <v>1</v>
      </c>
      <c r="G912" s="111"/>
      <c r="H912" s="103" t="s">
        <v>419</v>
      </c>
      <c r="I912" s="111" t="s">
        <v>21</v>
      </c>
      <c r="J912" s="112" t="str">
        <f t="shared" si="82"/>
        <v>W</v>
      </c>
      <c r="K912" s="103">
        <v>5</v>
      </c>
      <c r="L912" s="103">
        <v>0</v>
      </c>
      <c r="M912" s="103" t="s">
        <v>476</v>
      </c>
      <c r="O912" s="103" t="s">
        <v>468</v>
      </c>
      <c r="P912" s="103"/>
      <c r="Q912" s="111"/>
      <c r="T912" s="112"/>
    </row>
    <row r="913" spans="1:20">
      <c r="A913" s="103" t="s">
        <v>459</v>
      </c>
      <c r="B913" s="149">
        <v>8</v>
      </c>
      <c r="C913" s="136">
        <v>37545</v>
      </c>
      <c r="D913" s="141">
        <f t="shared" si="83"/>
        <v>37545</v>
      </c>
      <c r="E913" s="103" t="s">
        <v>100</v>
      </c>
      <c r="H913" s="103" t="s">
        <v>32</v>
      </c>
      <c r="I913" s="111" t="s">
        <v>9</v>
      </c>
      <c r="J913" s="112" t="str">
        <f t="shared" si="82"/>
        <v>L</v>
      </c>
      <c r="K913" s="103">
        <v>0</v>
      </c>
      <c r="L913" s="103">
        <v>3</v>
      </c>
      <c r="M913" s="103" t="s">
        <v>25</v>
      </c>
      <c r="O913" s="103" t="s">
        <v>468</v>
      </c>
      <c r="P913" s="103"/>
      <c r="T913" s="112"/>
    </row>
    <row r="914" spans="1:20">
      <c r="A914" s="103" t="s">
        <v>459</v>
      </c>
      <c r="B914" s="149">
        <v>7</v>
      </c>
      <c r="C914" s="136">
        <v>37541</v>
      </c>
      <c r="D914" s="141">
        <f t="shared" si="83"/>
        <v>37541</v>
      </c>
      <c r="E914" s="103" t="s">
        <v>100</v>
      </c>
      <c r="H914" s="103" t="s">
        <v>125</v>
      </c>
      <c r="I914" s="111" t="s">
        <v>21</v>
      </c>
      <c r="J914" s="112" t="str">
        <f t="shared" si="82"/>
        <v>W</v>
      </c>
      <c r="K914" s="103">
        <v>1</v>
      </c>
      <c r="L914" s="103">
        <v>0</v>
      </c>
      <c r="M914" s="103" t="s">
        <v>477</v>
      </c>
      <c r="O914" s="103" t="s">
        <v>468</v>
      </c>
      <c r="P914" s="103"/>
      <c r="T914" s="112"/>
    </row>
    <row r="915" spans="1:20">
      <c r="A915" s="103" t="s">
        <v>459</v>
      </c>
      <c r="B915" s="149">
        <v>6</v>
      </c>
      <c r="C915" s="136">
        <v>37534</v>
      </c>
      <c r="D915" s="141">
        <f t="shared" si="83"/>
        <v>37534</v>
      </c>
      <c r="E915" s="103" t="s">
        <v>100</v>
      </c>
      <c r="H915" s="103" t="s">
        <v>378</v>
      </c>
      <c r="I915" s="111" t="s">
        <v>9</v>
      </c>
      <c r="J915" s="112" t="str">
        <f t="shared" si="82"/>
        <v>L</v>
      </c>
      <c r="K915" s="103">
        <v>0</v>
      </c>
      <c r="L915" s="103">
        <v>4</v>
      </c>
      <c r="M915" s="103" t="s">
        <v>25</v>
      </c>
      <c r="O915" s="103" t="s">
        <v>468</v>
      </c>
      <c r="P915" s="103"/>
      <c r="T915" s="112"/>
    </row>
    <row r="916" spans="1:20">
      <c r="A916" s="103" t="s">
        <v>459</v>
      </c>
      <c r="B916" s="149">
        <v>5</v>
      </c>
      <c r="C916" s="136">
        <v>37527</v>
      </c>
      <c r="D916" s="141">
        <f t="shared" si="83"/>
        <v>37527</v>
      </c>
      <c r="E916" s="103" t="s">
        <v>100</v>
      </c>
      <c r="H916" s="103" t="s">
        <v>45</v>
      </c>
      <c r="I916" s="111" t="s">
        <v>21</v>
      </c>
      <c r="J916" s="112" t="str">
        <f t="shared" si="82"/>
        <v>L</v>
      </c>
      <c r="K916" s="103">
        <v>2</v>
      </c>
      <c r="L916" s="103">
        <v>3</v>
      </c>
      <c r="M916" s="103" t="s">
        <v>478</v>
      </c>
      <c r="O916" s="103" t="s">
        <v>468</v>
      </c>
      <c r="P916" s="103"/>
      <c r="T916" s="112"/>
    </row>
    <row r="917" spans="1:20">
      <c r="A917" s="103" t="s">
        <v>459</v>
      </c>
      <c r="B917" s="149">
        <v>4</v>
      </c>
      <c r="C917" s="136">
        <v>37520</v>
      </c>
      <c r="D917" s="141">
        <f t="shared" si="83"/>
        <v>37520</v>
      </c>
      <c r="E917" s="103" t="s">
        <v>13</v>
      </c>
      <c r="F917" s="111" t="s">
        <v>143</v>
      </c>
      <c r="G917" s="111"/>
      <c r="H917" s="103" t="s">
        <v>45</v>
      </c>
      <c r="I917" s="111" t="s">
        <v>21</v>
      </c>
      <c r="J917" s="112" t="str">
        <f t="shared" si="82"/>
        <v>W</v>
      </c>
      <c r="K917" s="103">
        <v>3</v>
      </c>
      <c r="L917" s="103">
        <v>2</v>
      </c>
      <c r="M917" s="103" t="s">
        <v>479</v>
      </c>
      <c r="O917" s="103" t="s">
        <v>468</v>
      </c>
      <c r="P917" s="103"/>
      <c r="T917" s="112"/>
    </row>
    <row r="918" spans="1:20">
      <c r="A918" s="103" t="s">
        <v>459</v>
      </c>
      <c r="B918" s="149">
        <v>3</v>
      </c>
      <c r="C918" s="136">
        <v>37513</v>
      </c>
      <c r="D918" s="141">
        <f t="shared" si="83"/>
        <v>37513</v>
      </c>
      <c r="E918" s="103" t="s">
        <v>100</v>
      </c>
      <c r="H918" s="103" t="s">
        <v>112</v>
      </c>
      <c r="I918" s="111" t="s">
        <v>21</v>
      </c>
      <c r="J918" s="112" t="str">
        <f t="shared" si="82"/>
        <v>L</v>
      </c>
      <c r="K918" s="103">
        <v>0</v>
      </c>
      <c r="L918" s="103">
        <v>3</v>
      </c>
      <c r="M918" s="103" t="s">
        <v>25</v>
      </c>
      <c r="O918" s="103" t="s">
        <v>468</v>
      </c>
      <c r="P918" s="103"/>
      <c r="T918" s="112"/>
    </row>
    <row r="919" spans="1:20">
      <c r="A919" s="103" t="s">
        <v>459</v>
      </c>
      <c r="B919" s="149">
        <v>2</v>
      </c>
      <c r="C919" s="136">
        <v>37492</v>
      </c>
      <c r="D919" s="141">
        <f t="shared" si="83"/>
        <v>37492</v>
      </c>
      <c r="E919" s="103" t="s">
        <v>12</v>
      </c>
      <c r="F919" s="111" t="s">
        <v>98</v>
      </c>
      <c r="G919" s="111"/>
      <c r="H919" s="103" t="s">
        <v>451</v>
      </c>
      <c r="I919" s="111" t="s">
        <v>9</v>
      </c>
      <c r="J919" s="112" t="str">
        <f t="shared" si="82"/>
        <v>L</v>
      </c>
      <c r="K919" s="103">
        <v>2</v>
      </c>
      <c r="L919" s="103">
        <v>6</v>
      </c>
      <c r="M919" s="103" t="s">
        <v>474</v>
      </c>
      <c r="O919" s="103" t="s">
        <v>468</v>
      </c>
      <c r="P919" s="103"/>
      <c r="T919" s="112"/>
    </row>
    <row r="920" spans="1:20">
      <c r="A920" s="103" t="s">
        <v>459</v>
      </c>
      <c r="B920" s="149">
        <v>1</v>
      </c>
      <c r="C920" s="136">
        <v>37485</v>
      </c>
      <c r="D920" s="141">
        <f t="shared" si="83"/>
        <v>37485</v>
      </c>
      <c r="E920" s="103" t="s">
        <v>100</v>
      </c>
      <c r="H920" s="103" t="s">
        <v>49</v>
      </c>
      <c r="I920" s="111" t="s">
        <v>9</v>
      </c>
      <c r="J920" s="112" t="str">
        <f t="shared" si="82"/>
        <v>L</v>
      </c>
      <c r="K920" s="103">
        <v>0</v>
      </c>
      <c r="L920" s="103">
        <v>1</v>
      </c>
      <c r="M920" s="103" t="s">
        <v>25</v>
      </c>
      <c r="O920" s="103" t="s">
        <v>468</v>
      </c>
      <c r="P920" s="103"/>
      <c r="T920" s="112"/>
    </row>
    <row r="921" spans="1:20">
      <c r="A921" s="103" t="s">
        <v>480</v>
      </c>
      <c r="B921" s="149">
        <v>44</v>
      </c>
      <c r="C921" s="136">
        <v>37377</v>
      </c>
      <c r="D921" s="141">
        <f t="shared" si="83"/>
        <v>37377</v>
      </c>
      <c r="E921" s="103" t="s">
        <v>100</v>
      </c>
      <c r="H921" s="103" t="s">
        <v>108</v>
      </c>
      <c r="I921" s="111" t="s">
        <v>21</v>
      </c>
      <c r="J921" s="112" t="str">
        <f t="shared" si="82"/>
        <v>L</v>
      </c>
      <c r="K921" s="103">
        <v>2</v>
      </c>
      <c r="L921" s="103">
        <v>3</v>
      </c>
      <c r="M921" s="103" t="s">
        <v>481</v>
      </c>
      <c r="O921" s="103" t="s">
        <v>1419</v>
      </c>
      <c r="P921" s="103"/>
      <c r="T921" s="112"/>
    </row>
    <row r="922" spans="1:20">
      <c r="A922" s="103" t="s">
        <v>480</v>
      </c>
      <c r="B922" s="149">
        <v>43</v>
      </c>
      <c r="C922" s="136">
        <v>37375</v>
      </c>
      <c r="D922" s="141">
        <f t="shared" si="83"/>
        <v>37375</v>
      </c>
      <c r="E922" s="103" t="s">
        <v>100</v>
      </c>
      <c r="H922" s="103" t="s">
        <v>94</v>
      </c>
      <c r="I922" s="111" t="s">
        <v>21</v>
      </c>
      <c r="J922" s="112" t="str">
        <f t="shared" si="82"/>
        <v>L</v>
      </c>
      <c r="K922" s="103">
        <v>1</v>
      </c>
      <c r="L922" s="103">
        <v>2</v>
      </c>
      <c r="M922" s="103" t="s">
        <v>482</v>
      </c>
      <c r="O922" s="103" t="s">
        <v>1419</v>
      </c>
      <c r="P922" s="103"/>
      <c r="T922" s="112"/>
    </row>
    <row r="923" spans="1:20">
      <c r="A923" s="103" t="s">
        <v>480</v>
      </c>
      <c r="B923" s="149">
        <v>42</v>
      </c>
      <c r="C923" s="136">
        <v>37370</v>
      </c>
      <c r="D923" s="141">
        <f t="shared" si="83"/>
        <v>37370</v>
      </c>
      <c r="E923" s="103" t="s">
        <v>100</v>
      </c>
      <c r="H923" s="103" t="s">
        <v>378</v>
      </c>
      <c r="I923" s="111" t="s">
        <v>21</v>
      </c>
      <c r="J923" s="112" t="str">
        <f t="shared" si="82"/>
        <v>D</v>
      </c>
      <c r="K923" s="103">
        <v>0</v>
      </c>
      <c r="L923" s="103">
        <v>0</v>
      </c>
      <c r="M923" s="103" t="s">
        <v>25</v>
      </c>
      <c r="O923" s="103" t="s">
        <v>1419</v>
      </c>
      <c r="P923" s="103"/>
      <c r="T923" s="112"/>
    </row>
    <row r="924" spans="1:20">
      <c r="A924" s="103" t="s">
        <v>480</v>
      </c>
      <c r="B924" s="149">
        <v>41</v>
      </c>
      <c r="C924" s="136">
        <v>37368</v>
      </c>
      <c r="D924" s="141">
        <f t="shared" si="83"/>
        <v>37368</v>
      </c>
      <c r="E924" s="103" t="s">
        <v>100</v>
      </c>
      <c r="H924" s="103" t="s">
        <v>128</v>
      </c>
      <c r="I924" s="111" t="s">
        <v>9</v>
      </c>
      <c r="J924" s="112" t="str">
        <f t="shared" si="82"/>
        <v>L</v>
      </c>
      <c r="K924" s="103">
        <v>1</v>
      </c>
      <c r="L924" s="103">
        <v>2</v>
      </c>
      <c r="M924" s="103" t="s">
        <v>483</v>
      </c>
      <c r="O924" s="103" t="s">
        <v>1419</v>
      </c>
      <c r="P924" s="103"/>
      <c r="T924" s="112"/>
    </row>
    <row r="925" spans="1:20">
      <c r="A925" s="103" t="s">
        <v>480</v>
      </c>
      <c r="B925" s="149">
        <v>40</v>
      </c>
      <c r="C925" s="136">
        <v>37363</v>
      </c>
      <c r="D925" s="141">
        <f t="shared" si="83"/>
        <v>37363</v>
      </c>
      <c r="E925" s="103" t="s">
        <v>100</v>
      </c>
      <c r="H925" s="103" t="s">
        <v>235</v>
      </c>
      <c r="I925" s="111" t="s">
        <v>21</v>
      </c>
      <c r="J925" s="112" t="str">
        <f t="shared" si="82"/>
        <v>D</v>
      </c>
      <c r="K925" s="103">
        <v>1</v>
      </c>
      <c r="L925" s="103">
        <v>1</v>
      </c>
      <c r="M925" s="103" t="s">
        <v>484</v>
      </c>
      <c r="O925" s="103" t="s">
        <v>1419</v>
      </c>
      <c r="P925" s="103"/>
      <c r="T925" s="112"/>
    </row>
    <row r="926" spans="1:20">
      <c r="A926" s="103" t="s">
        <v>480</v>
      </c>
      <c r="B926" s="149">
        <v>39</v>
      </c>
      <c r="C926" s="136">
        <v>37356</v>
      </c>
      <c r="D926" s="141">
        <f t="shared" si="83"/>
        <v>37356</v>
      </c>
      <c r="E926" s="103" t="s">
        <v>100</v>
      </c>
      <c r="H926" s="103" t="s">
        <v>114</v>
      </c>
      <c r="I926" s="111" t="s">
        <v>21</v>
      </c>
      <c r="J926" s="112" t="str">
        <f t="shared" ref="J926:J989" si="84">IF(K926&gt;L926,"W",IF(K926&lt;L926,"L","D"))</f>
        <v>L</v>
      </c>
      <c r="K926" s="103">
        <v>1</v>
      </c>
      <c r="L926" s="103">
        <v>2</v>
      </c>
      <c r="M926" s="103" t="s">
        <v>482</v>
      </c>
      <c r="O926" s="103" t="s">
        <v>1419</v>
      </c>
      <c r="P926" s="103"/>
      <c r="T926" s="112"/>
    </row>
    <row r="927" spans="1:20">
      <c r="A927" s="103" t="s">
        <v>480</v>
      </c>
      <c r="B927" s="149">
        <v>38</v>
      </c>
      <c r="C927" s="136">
        <v>37352</v>
      </c>
      <c r="D927" s="141">
        <f t="shared" si="83"/>
        <v>37352</v>
      </c>
      <c r="E927" s="103" t="s">
        <v>100</v>
      </c>
      <c r="H927" s="103" t="s">
        <v>108</v>
      </c>
      <c r="I927" s="111" t="s">
        <v>9</v>
      </c>
      <c r="J927" s="112" t="str">
        <f t="shared" si="84"/>
        <v>W</v>
      </c>
      <c r="K927" s="103">
        <v>2</v>
      </c>
      <c r="L927" s="103">
        <v>1</v>
      </c>
      <c r="M927" s="103" t="s">
        <v>485</v>
      </c>
      <c r="O927" s="103" t="s">
        <v>1419</v>
      </c>
      <c r="P927" s="103"/>
      <c r="T927" s="112"/>
    </row>
    <row r="928" spans="1:20">
      <c r="A928" s="103" t="s">
        <v>480</v>
      </c>
      <c r="B928" s="149">
        <v>37</v>
      </c>
      <c r="C928" s="136">
        <v>37347</v>
      </c>
      <c r="D928" s="141">
        <f t="shared" si="83"/>
        <v>37347</v>
      </c>
      <c r="E928" s="103" t="s">
        <v>100</v>
      </c>
      <c r="H928" s="103" t="s">
        <v>332</v>
      </c>
      <c r="I928" s="111" t="s">
        <v>9</v>
      </c>
      <c r="J928" s="112" t="str">
        <f t="shared" si="84"/>
        <v>L</v>
      </c>
      <c r="K928" s="103">
        <v>1</v>
      </c>
      <c r="L928" s="103">
        <v>2</v>
      </c>
      <c r="M928" s="103" t="s">
        <v>486</v>
      </c>
      <c r="O928" s="103" t="s">
        <v>1419</v>
      </c>
      <c r="P928" s="103"/>
      <c r="T928" s="112"/>
    </row>
    <row r="929" spans="1:20">
      <c r="A929" s="103" t="s">
        <v>480</v>
      </c>
      <c r="B929" s="149">
        <v>36</v>
      </c>
      <c r="C929" s="136">
        <v>37345</v>
      </c>
      <c r="D929" s="141">
        <f t="shared" si="83"/>
        <v>37345</v>
      </c>
      <c r="E929" s="103" t="s">
        <v>100</v>
      </c>
      <c r="H929" s="103" t="s">
        <v>128</v>
      </c>
      <c r="I929" s="111" t="s">
        <v>21</v>
      </c>
      <c r="J929" s="112" t="str">
        <f t="shared" si="84"/>
        <v>W</v>
      </c>
      <c r="K929" s="103">
        <v>1</v>
      </c>
      <c r="L929" s="103">
        <v>0</v>
      </c>
      <c r="M929" s="103" t="s">
        <v>486</v>
      </c>
      <c r="O929" s="103" t="s">
        <v>1419</v>
      </c>
      <c r="P929" s="103"/>
      <c r="T929" s="112"/>
    </row>
    <row r="930" spans="1:20">
      <c r="A930" s="103" t="s">
        <v>480</v>
      </c>
      <c r="B930" s="149">
        <v>35</v>
      </c>
      <c r="C930" s="136">
        <v>37342</v>
      </c>
      <c r="D930" s="141">
        <f t="shared" si="83"/>
        <v>37342</v>
      </c>
      <c r="E930" s="103" t="s">
        <v>100</v>
      </c>
      <c r="H930" s="103" t="s">
        <v>45</v>
      </c>
      <c r="I930" s="111" t="s">
        <v>9</v>
      </c>
      <c r="J930" s="112" t="str">
        <f t="shared" si="84"/>
        <v>W</v>
      </c>
      <c r="K930" s="103">
        <v>3</v>
      </c>
      <c r="L930" s="103">
        <v>1</v>
      </c>
      <c r="M930" s="103" t="s">
        <v>487</v>
      </c>
      <c r="O930" s="103" t="s">
        <v>1419</v>
      </c>
      <c r="P930" s="103"/>
      <c r="T930" s="112"/>
    </row>
    <row r="931" spans="1:20">
      <c r="A931" s="103" t="s">
        <v>480</v>
      </c>
      <c r="B931" s="149">
        <v>34</v>
      </c>
      <c r="C931" s="136">
        <v>37338</v>
      </c>
      <c r="D931" s="141">
        <f t="shared" si="83"/>
        <v>37338</v>
      </c>
      <c r="E931" s="103" t="s">
        <v>100</v>
      </c>
      <c r="H931" s="103" t="s">
        <v>125</v>
      </c>
      <c r="I931" s="111" t="s">
        <v>9</v>
      </c>
      <c r="J931" s="112" t="str">
        <f t="shared" si="84"/>
        <v>D</v>
      </c>
      <c r="K931" s="103">
        <v>2</v>
      </c>
      <c r="L931" s="103">
        <v>2</v>
      </c>
      <c r="M931" s="103" t="s">
        <v>488</v>
      </c>
      <c r="O931" s="103" t="s">
        <v>1419</v>
      </c>
      <c r="P931" s="103"/>
      <c r="T931" s="112"/>
    </row>
    <row r="932" spans="1:20">
      <c r="A932" s="103" t="s">
        <v>480</v>
      </c>
      <c r="B932" s="149">
        <v>33</v>
      </c>
      <c r="C932" s="136">
        <v>37331</v>
      </c>
      <c r="D932" s="141">
        <f t="shared" si="83"/>
        <v>37331</v>
      </c>
      <c r="E932" s="103" t="s">
        <v>100</v>
      </c>
      <c r="G932" s="116" t="s">
        <v>1468</v>
      </c>
      <c r="H932" s="103" t="s">
        <v>312</v>
      </c>
      <c r="I932" s="111" t="s">
        <v>21</v>
      </c>
      <c r="J932" s="112" t="str">
        <f t="shared" si="84"/>
        <v>L</v>
      </c>
      <c r="K932" s="103">
        <v>0</v>
      </c>
      <c r="L932" s="103">
        <v>1</v>
      </c>
      <c r="M932" s="103" t="s">
        <v>25</v>
      </c>
      <c r="O932" s="103" t="s">
        <v>1419</v>
      </c>
      <c r="P932" s="103"/>
      <c r="T932" s="112"/>
    </row>
    <row r="933" spans="1:20">
      <c r="A933" s="103" t="s">
        <v>480</v>
      </c>
      <c r="B933" s="149">
        <v>32</v>
      </c>
      <c r="C933" s="136">
        <v>37325</v>
      </c>
      <c r="D933" s="141">
        <f t="shared" si="83"/>
        <v>37325</v>
      </c>
      <c r="E933" s="103" t="s">
        <v>100</v>
      </c>
      <c r="H933" s="103" t="s">
        <v>235</v>
      </c>
      <c r="I933" s="111" t="s">
        <v>9</v>
      </c>
      <c r="J933" s="112" t="str">
        <f t="shared" si="84"/>
        <v>D</v>
      </c>
      <c r="K933" s="103">
        <v>1</v>
      </c>
      <c r="L933" s="103">
        <v>1</v>
      </c>
      <c r="M933" s="103" t="s">
        <v>482</v>
      </c>
      <c r="O933" s="103" t="s">
        <v>1419</v>
      </c>
      <c r="P933" s="103"/>
      <c r="T933" s="112"/>
    </row>
    <row r="934" spans="1:20">
      <c r="A934" s="103" t="s">
        <v>480</v>
      </c>
      <c r="B934" s="149">
        <v>31</v>
      </c>
      <c r="C934" s="136">
        <v>37317</v>
      </c>
      <c r="D934" s="141">
        <f t="shared" si="83"/>
        <v>37317</v>
      </c>
      <c r="E934" s="103" t="s">
        <v>100</v>
      </c>
      <c r="H934" s="103" t="s">
        <v>288</v>
      </c>
      <c r="I934" s="111" t="s">
        <v>21</v>
      </c>
      <c r="J934" s="112" t="str">
        <f t="shared" si="84"/>
        <v>L</v>
      </c>
      <c r="K934" s="103">
        <v>0</v>
      </c>
      <c r="L934" s="103">
        <v>1</v>
      </c>
      <c r="M934" s="103" t="s">
        <v>25</v>
      </c>
      <c r="O934" s="103" t="s">
        <v>1419</v>
      </c>
      <c r="P934" s="103"/>
      <c r="T934" s="112"/>
    </row>
    <row r="935" spans="1:20">
      <c r="A935" s="103" t="s">
        <v>480</v>
      </c>
      <c r="B935" s="149">
        <v>30</v>
      </c>
      <c r="C935" s="136">
        <v>37306</v>
      </c>
      <c r="D935" s="141">
        <f t="shared" si="83"/>
        <v>37306</v>
      </c>
      <c r="E935" s="103" t="s">
        <v>100</v>
      </c>
      <c r="H935" s="103" t="s">
        <v>49</v>
      </c>
      <c r="I935" s="111" t="s">
        <v>9</v>
      </c>
      <c r="J935" s="112" t="str">
        <f t="shared" si="84"/>
        <v>L</v>
      </c>
      <c r="K935" s="103">
        <v>1</v>
      </c>
      <c r="L935" s="103">
        <v>2</v>
      </c>
      <c r="M935" s="103" t="s">
        <v>1601</v>
      </c>
      <c r="O935" s="103" t="s">
        <v>1419</v>
      </c>
      <c r="P935" s="103"/>
      <c r="T935" s="112"/>
    </row>
    <row r="936" spans="1:20">
      <c r="A936" s="103" t="s">
        <v>480</v>
      </c>
      <c r="B936" s="149">
        <v>29</v>
      </c>
      <c r="C936" s="136">
        <v>37275</v>
      </c>
      <c r="D936" s="141">
        <f t="shared" si="83"/>
        <v>37275</v>
      </c>
      <c r="E936" s="103" t="s">
        <v>100</v>
      </c>
      <c r="H936" s="103" t="s">
        <v>288</v>
      </c>
      <c r="I936" s="111" t="s">
        <v>9</v>
      </c>
      <c r="J936" s="112" t="str">
        <f t="shared" si="84"/>
        <v>L</v>
      </c>
      <c r="K936" s="103">
        <v>1</v>
      </c>
      <c r="L936" s="103">
        <v>3</v>
      </c>
      <c r="M936" s="103" t="s">
        <v>1601</v>
      </c>
      <c r="O936" s="103" t="s">
        <v>1419</v>
      </c>
      <c r="P936" s="103"/>
      <c r="T936" s="112"/>
    </row>
    <row r="937" spans="1:20">
      <c r="A937" s="103" t="s">
        <v>480</v>
      </c>
      <c r="B937" s="149">
        <v>28</v>
      </c>
      <c r="C937" s="136">
        <v>37268</v>
      </c>
      <c r="D937" s="141">
        <f t="shared" si="83"/>
        <v>37268</v>
      </c>
      <c r="E937" s="103" t="s">
        <v>100</v>
      </c>
      <c r="G937" s="116" t="s">
        <v>1468</v>
      </c>
      <c r="H937" s="103" t="s">
        <v>467</v>
      </c>
      <c r="I937" s="111" t="s">
        <v>21</v>
      </c>
      <c r="J937" s="112" t="str">
        <f t="shared" si="84"/>
        <v>L</v>
      </c>
      <c r="K937" s="103">
        <v>0</v>
      </c>
      <c r="L937" s="103">
        <v>1</v>
      </c>
      <c r="M937" s="103" t="s">
        <v>25</v>
      </c>
      <c r="O937" s="103" t="s">
        <v>1419</v>
      </c>
      <c r="P937" s="103"/>
      <c r="T937" s="112"/>
    </row>
    <row r="938" spans="1:20">
      <c r="A938" s="103" t="s">
        <v>480</v>
      </c>
      <c r="B938" s="149">
        <v>27</v>
      </c>
      <c r="C938" s="136">
        <v>37261</v>
      </c>
      <c r="D938" s="141">
        <f t="shared" si="83"/>
        <v>37261</v>
      </c>
      <c r="E938" s="103" t="s">
        <v>100</v>
      </c>
      <c r="H938" s="103" t="s">
        <v>20</v>
      </c>
      <c r="I938" s="111" t="s">
        <v>9</v>
      </c>
      <c r="J938" s="112" t="str">
        <f t="shared" si="84"/>
        <v>W</v>
      </c>
      <c r="K938" s="103">
        <v>3</v>
      </c>
      <c r="L938" s="103">
        <v>1</v>
      </c>
      <c r="M938" s="103" t="s">
        <v>489</v>
      </c>
      <c r="O938" s="103" t="s">
        <v>1419</v>
      </c>
      <c r="P938" s="103"/>
      <c r="T938" s="112"/>
    </row>
    <row r="939" spans="1:20">
      <c r="A939" s="103" t="s">
        <v>480</v>
      </c>
      <c r="B939" s="149">
        <v>26</v>
      </c>
      <c r="C939" s="136">
        <v>37254</v>
      </c>
      <c r="D939" s="141">
        <f t="shared" si="83"/>
        <v>37254</v>
      </c>
      <c r="E939" s="103" t="s">
        <v>100</v>
      </c>
      <c r="H939" s="103" t="s">
        <v>112</v>
      </c>
      <c r="I939" s="111" t="s">
        <v>9</v>
      </c>
      <c r="J939" s="112" t="str">
        <f t="shared" si="84"/>
        <v>L</v>
      </c>
      <c r="K939" s="103">
        <v>1</v>
      </c>
      <c r="L939" s="103">
        <v>4</v>
      </c>
      <c r="M939" s="103" t="s">
        <v>1419</v>
      </c>
      <c r="O939" s="103" t="s">
        <v>1419</v>
      </c>
      <c r="P939" s="103"/>
      <c r="T939" s="112"/>
    </row>
    <row r="940" spans="1:20">
      <c r="A940" s="103" t="s">
        <v>480</v>
      </c>
      <c r="B940" s="149">
        <v>25</v>
      </c>
      <c r="C940" s="136">
        <v>37251</v>
      </c>
      <c r="D940" s="141">
        <f t="shared" si="83"/>
        <v>37251</v>
      </c>
      <c r="E940" s="103" t="s">
        <v>100</v>
      </c>
      <c r="G940" s="116" t="s">
        <v>1468</v>
      </c>
      <c r="H940" s="103" t="s">
        <v>332</v>
      </c>
      <c r="I940" s="111" t="s">
        <v>21</v>
      </c>
      <c r="J940" s="112" t="str">
        <f t="shared" si="84"/>
        <v>L</v>
      </c>
      <c r="K940" s="103">
        <v>1</v>
      </c>
      <c r="L940" s="103">
        <v>2</v>
      </c>
      <c r="M940" s="103" t="s">
        <v>1166</v>
      </c>
      <c r="O940" s="103" t="s">
        <v>1419</v>
      </c>
      <c r="P940" s="103"/>
      <c r="T940" s="112"/>
    </row>
    <row r="941" spans="1:20">
      <c r="A941" s="103" t="s">
        <v>480</v>
      </c>
      <c r="B941" s="149">
        <v>24</v>
      </c>
      <c r="C941" s="136">
        <v>37247</v>
      </c>
      <c r="D941" s="141">
        <f t="shared" si="83"/>
        <v>37247</v>
      </c>
      <c r="E941" s="103" t="s">
        <v>100</v>
      </c>
      <c r="H941" s="103" t="s">
        <v>45</v>
      </c>
      <c r="I941" s="111" t="s">
        <v>21</v>
      </c>
      <c r="J941" s="112" t="str">
        <f t="shared" si="84"/>
        <v>L</v>
      </c>
      <c r="K941" s="103">
        <v>1</v>
      </c>
      <c r="L941" s="103">
        <v>4</v>
      </c>
      <c r="M941" s="103" t="s">
        <v>1602</v>
      </c>
      <c r="O941" s="103" t="s">
        <v>1419</v>
      </c>
      <c r="P941" s="103"/>
      <c r="T941" s="112"/>
    </row>
    <row r="942" spans="1:20">
      <c r="A942" s="103" t="s">
        <v>480</v>
      </c>
      <c r="B942" s="149">
        <v>23</v>
      </c>
      <c r="C942" s="136">
        <v>37240</v>
      </c>
      <c r="D942" s="141">
        <f t="shared" si="83"/>
        <v>37240</v>
      </c>
      <c r="E942" s="103" t="s">
        <v>100</v>
      </c>
      <c r="H942" s="103" t="s">
        <v>226</v>
      </c>
      <c r="I942" s="111" t="s">
        <v>9</v>
      </c>
      <c r="J942" s="112" t="str">
        <f t="shared" si="84"/>
        <v>L</v>
      </c>
      <c r="K942" s="103">
        <v>2</v>
      </c>
      <c r="L942" s="103">
        <v>3</v>
      </c>
      <c r="M942" s="103" t="s">
        <v>1603</v>
      </c>
      <c r="N942" s="112">
        <v>236</v>
      </c>
      <c r="O942" s="103" t="s">
        <v>1419</v>
      </c>
      <c r="P942" s="103"/>
      <c r="T942" s="112"/>
    </row>
    <row r="943" spans="1:20">
      <c r="A943" s="103" t="s">
        <v>480</v>
      </c>
      <c r="B943" s="149">
        <v>22</v>
      </c>
      <c r="C943" s="136">
        <v>37236</v>
      </c>
      <c r="D943" s="141">
        <f t="shared" si="83"/>
        <v>37236</v>
      </c>
      <c r="E943" s="103" t="s">
        <v>100</v>
      </c>
      <c r="H943" s="103" t="s">
        <v>114</v>
      </c>
      <c r="I943" s="111" t="s">
        <v>9</v>
      </c>
      <c r="J943" s="112" t="str">
        <f t="shared" si="84"/>
        <v>L</v>
      </c>
      <c r="K943" s="103">
        <v>1</v>
      </c>
      <c r="L943" s="103">
        <v>2</v>
      </c>
      <c r="M943" s="103" t="s">
        <v>1601</v>
      </c>
      <c r="O943" s="103" t="s">
        <v>1419</v>
      </c>
      <c r="P943" s="103"/>
      <c r="T943" s="112"/>
    </row>
    <row r="944" spans="1:20">
      <c r="A944" s="103" t="s">
        <v>480</v>
      </c>
      <c r="B944" s="149">
        <v>21</v>
      </c>
      <c r="C944" s="136">
        <v>37226</v>
      </c>
      <c r="D944" s="141">
        <f t="shared" si="83"/>
        <v>37226</v>
      </c>
      <c r="E944" s="103" t="s">
        <v>15</v>
      </c>
      <c r="F944" s="111">
        <v>2</v>
      </c>
      <c r="G944" s="111"/>
      <c r="H944" s="103" t="s">
        <v>62</v>
      </c>
      <c r="I944" s="111" t="s">
        <v>9</v>
      </c>
      <c r="J944" s="112" t="str">
        <f t="shared" si="84"/>
        <v>L</v>
      </c>
      <c r="K944" s="103">
        <v>0</v>
      </c>
      <c r="L944" s="103">
        <v>3</v>
      </c>
      <c r="M944" s="103" t="s">
        <v>25</v>
      </c>
      <c r="O944" s="103" t="s">
        <v>1419</v>
      </c>
      <c r="P944" s="103"/>
      <c r="T944" s="112"/>
    </row>
    <row r="945" spans="1:20">
      <c r="A945" s="103" t="s">
        <v>480</v>
      </c>
      <c r="B945" s="149">
        <v>20</v>
      </c>
      <c r="C945" s="136">
        <v>37219</v>
      </c>
      <c r="D945" s="141">
        <f t="shared" si="83"/>
        <v>37219</v>
      </c>
      <c r="E945" s="103" t="s">
        <v>100</v>
      </c>
      <c r="H945" s="103" t="s">
        <v>226</v>
      </c>
      <c r="I945" s="111" t="s">
        <v>21</v>
      </c>
      <c r="J945" s="112" t="str">
        <f t="shared" si="84"/>
        <v>L</v>
      </c>
      <c r="K945" s="103">
        <v>3</v>
      </c>
      <c r="L945" s="103">
        <v>4</v>
      </c>
      <c r="M945" s="103" t="s">
        <v>1604</v>
      </c>
      <c r="O945" s="103" t="s">
        <v>1419</v>
      </c>
      <c r="P945" s="103"/>
      <c r="T945" s="112"/>
    </row>
    <row r="946" spans="1:20">
      <c r="A946" s="103" t="s">
        <v>480</v>
      </c>
      <c r="B946" s="149">
        <v>19</v>
      </c>
      <c r="C946" s="136">
        <v>37216</v>
      </c>
      <c r="D946" s="141">
        <f t="shared" si="83"/>
        <v>37216</v>
      </c>
      <c r="E946" s="103" t="s">
        <v>16</v>
      </c>
      <c r="F946" s="111">
        <v>1</v>
      </c>
      <c r="G946" s="111" t="s">
        <v>1468</v>
      </c>
      <c r="H946" s="103" t="s">
        <v>110</v>
      </c>
      <c r="I946" s="111" t="s">
        <v>21</v>
      </c>
      <c r="J946" s="112" t="str">
        <f t="shared" si="84"/>
        <v>L</v>
      </c>
      <c r="K946" s="103">
        <v>1</v>
      </c>
      <c r="L946" s="103">
        <v>4</v>
      </c>
      <c r="M946" s="103" t="s">
        <v>490</v>
      </c>
      <c r="O946" s="103" t="s">
        <v>1419</v>
      </c>
      <c r="P946" s="103"/>
      <c r="T946" s="112"/>
    </row>
    <row r="947" spans="1:20">
      <c r="A947" s="103" t="s">
        <v>480</v>
      </c>
      <c r="B947" s="149">
        <v>18</v>
      </c>
      <c r="C947" s="136">
        <v>37212</v>
      </c>
      <c r="D947" s="141">
        <f t="shared" si="83"/>
        <v>37212</v>
      </c>
      <c r="E947" s="103" t="s">
        <v>100</v>
      </c>
      <c r="H947" s="103" t="s">
        <v>125</v>
      </c>
      <c r="I947" s="111" t="s">
        <v>21</v>
      </c>
      <c r="J947" s="112" t="str">
        <f t="shared" si="84"/>
        <v>D</v>
      </c>
      <c r="K947" s="103">
        <v>1</v>
      </c>
      <c r="L947" s="103">
        <v>1</v>
      </c>
      <c r="M947" s="103" t="s">
        <v>486</v>
      </c>
      <c r="O947" s="103" t="s">
        <v>1419</v>
      </c>
      <c r="P947" s="103"/>
      <c r="T947" s="112"/>
    </row>
    <row r="948" spans="1:20">
      <c r="A948" s="103" t="s">
        <v>480</v>
      </c>
      <c r="B948" s="149">
        <v>17</v>
      </c>
      <c r="C948" s="136">
        <v>37198</v>
      </c>
      <c r="D948" s="141">
        <f t="shared" si="83"/>
        <v>37198</v>
      </c>
      <c r="E948" s="103" t="s">
        <v>15</v>
      </c>
      <c r="F948" s="111">
        <v>1</v>
      </c>
      <c r="G948" s="111"/>
      <c r="H948" s="103" t="s">
        <v>286</v>
      </c>
      <c r="I948" s="111" t="s">
        <v>21</v>
      </c>
      <c r="J948" s="112" t="str">
        <f t="shared" si="84"/>
        <v>W</v>
      </c>
      <c r="K948" s="103">
        <v>3</v>
      </c>
      <c r="L948" s="103">
        <v>1</v>
      </c>
      <c r="M948" s="103" t="s">
        <v>2023</v>
      </c>
      <c r="O948" s="103" t="s">
        <v>1419</v>
      </c>
      <c r="P948" s="103"/>
      <c r="R948" s="108" t="s">
        <v>308</v>
      </c>
      <c r="T948" s="112"/>
    </row>
    <row r="949" spans="1:20">
      <c r="A949" s="103" t="s">
        <v>480</v>
      </c>
      <c r="B949" s="149">
        <v>16</v>
      </c>
      <c r="C949" s="136">
        <v>37194</v>
      </c>
      <c r="D949" s="141">
        <f t="shared" si="83"/>
        <v>37194</v>
      </c>
      <c r="E949" s="103" t="s">
        <v>100</v>
      </c>
      <c r="H949" s="103" t="s">
        <v>94</v>
      </c>
      <c r="I949" s="111" t="s">
        <v>9</v>
      </c>
      <c r="J949" s="112" t="str">
        <f t="shared" si="84"/>
        <v>L</v>
      </c>
      <c r="K949" s="103">
        <v>0</v>
      </c>
      <c r="L949" s="103">
        <v>1</v>
      </c>
      <c r="M949" s="103" t="s">
        <v>25</v>
      </c>
      <c r="O949" s="103" t="s">
        <v>1422</v>
      </c>
      <c r="P949" s="103"/>
      <c r="T949" s="112"/>
    </row>
    <row r="950" spans="1:20">
      <c r="A950" s="103" t="s">
        <v>480</v>
      </c>
      <c r="B950" s="149">
        <v>15</v>
      </c>
      <c r="C950" s="136">
        <v>37191</v>
      </c>
      <c r="D950" s="141">
        <f t="shared" si="83"/>
        <v>37191</v>
      </c>
      <c r="E950" s="103" t="s">
        <v>100</v>
      </c>
      <c r="H950" s="103" t="s">
        <v>312</v>
      </c>
      <c r="I950" s="111" t="s">
        <v>9</v>
      </c>
      <c r="J950" s="112" t="str">
        <f t="shared" si="84"/>
        <v>L</v>
      </c>
      <c r="K950" s="103">
        <v>1</v>
      </c>
      <c r="L950" s="103">
        <v>2</v>
      </c>
      <c r="M950" s="103" t="s">
        <v>2024</v>
      </c>
      <c r="O950" s="103" t="s">
        <v>1422</v>
      </c>
      <c r="P950" s="103"/>
      <c r="T950" s="112"/>
    </row>
    <row r="951" spans="1:20">
      <c r="A951" s="103" t="s">
        <v>480</v>
      </c>
      <c r="B951" s="149">
        <v>14</v>
      </c>
      <c r="C951" s="136">
        <v>37184</v>
      </c>
      <c r="D951" s="141">
        <f t="shared" si="83"/>
        <v>37184</v>
      </c>
      <c r="E951" s="103" t="s">
        <v>100</v>
      </c>
      <c r="H951" s="103" t="s">
        <v>107</v>
      </c>
      <c r="I951" s="111" t="s">
        <v>9</v>
      </c>
      <c r="J951" s="112" t="str">
        <f t="shared" si="84"/>
        <v>W</v>
      </c>
      <c r="K951" s="103">
        <v>3</v>
      </c>
      <c r="L951" s="103">
        <v>2</v>
      </c>
      <c r="M951" s="103" t="s">
        <v>491</v>
      </c>
      <c r="O951" s="103" t="s">
        <v>1422</v>
      </c>
      <c r="P951" s="103"/>
      <c r="T951" s="112"/>
    </row>
    <row r="952" spans="1:20">
      <c r="A952" s="103" t="s">
        <v>480</v>
      </c>
      <c r="B952" s="149">
        <v>13</v>
      </c>
      <c r="C952" s="136">
        <v>37174</v>
      </c>
      <c r="D952" s="141">
        <f t="shared" si="83"/>
        <v>37174</v>
      </c>
      <c r="E952" s="103" t="s">
        <v>100</v>
      </c>
      <c r="H952" s="103" t="s">
        <v>20</v>
      </c>
      <c r="I952" s="111" t="s">
        <v>21</v>
      </c>
      <c r="J952" s="112" t="str">
        <f t="shared" si="84"/>
        <v>D</v>
      </c>
      <c r="K952" s="103">
        <v>2</v>
      </c>
      <c r="L952" s="103">
        <v>2</v>
      </c>
      <c r="M952" s="103" t="s">
        <v>492</v>
      </c>
      <c r="O952" s="103" t="s">
        <v>1422</v>
      </c>
      <c r="P952" s="103"/>
      <c r="T952" s="112"/>
    </row>
    <row r="953" spans="1:20">
      <c r="A953" s="103" t="s">
        <v>480</v>
      </c>
      <c r="B953" s="149">
        <v>12</v>
      </c>
      <c r="C953" s="136">
        <v>37170</v>
      </c>
      <c r="D953" s="141">
        <f t="shared" si="83"/>
        <v>37170</v>
      </c>
      <c r="E953" s="103" t="s">
        <v>100</v>
      </c>
      <c r="H953" s="103" t="s">
        <v>49</v>
      </c>
      <c r="I953" s="111" t="s">
        <v>21</v>
      </c>
      <c r="J953" s="112" t="str">
        <f t="shared" si="84"/>
        <v>L</v>
      </c>
      <c r="K953" s="103">
        <v>0</v>
      </c>
      <c r="L953" s="103">
        <v>1</v>
      </c>
      <c r="M953" s="103" t="s">
        <v>25</v>
      </c>
      <c r="O953" s="103" t="s">
        <v>1422</v>
      </c>
      <c r="P953" s="103"/>
      <c r="T953" s="112"/>
    </row>
    <row r="954" spans="1:20">
      <c r="A954" s="103" t="s">
        <v>480</v>
      </c>
      <c r="B954" s="149">
        <v>11</v>
      </c>
      <c r="C954" s="136">
        <v>37163</v>
      </c>
      <c r="D954" s="141">
        <f t="shared" si="83"/>
        <v>37163</v>
      </c>
      <c r="E954" s="103" t="s">
        <v>100</v>
      </c>
      <c r="H954" s="103" t="s">
        <v>32</v>
      </c>
      <c r="I954" s="111" t="s">
        <v>9</v>
      </c>
      <c r="J954" s="112" t="str">
        <f t="shared" si="84"/>
        <v>D</v>
      </c>
      <c r="K954" s="103">
        <v>1</v>
      </c>
      <c r="L954" s="103">
        <v>1</v>
      </c>
      <c r="M954" s="103" t="s">
        <v>493</v>
      </c>
      <c r="O954" s="103" t="s">
        <v>1422</v>
      </c>
      <c r="P954" s="103"/>
      <c r="T954" s="112"/>
    </row>
    <row r="955" spans="1:20">
      <c r="A955" s="103" t="s">
        <v>480</v>
      </c>
      <c r="B955" s="149">
        <v>10</v>
      </c>
      <c r="C955" s="136">
        <v>37156</v>
      </c>
      <c r="D955" s="141">
        <f t="shared" si="83"/>
        <v>37156</v>
      </c>
      <c r="E955" s="103" t="s">
        <v>13</v>
      </c>
      <c r="F955" s="111" t="s">
        <v>143</v>
      </c>
      <c r="G955" s="111"/>
      <c r="H955" s="103" t="s">
        <v>286</v>
      </c>
      <c r="I955" s="111" t="s">
        <v>9</v>
      </c>
      <c r="J955" s="112" t="str">
        <f t="shared" si="84"/>
        <v>L</v>
      </c>
      <c r="K955" s="103">
        <v>0</v>
      </c>
      <c r="L955" s="103">
        <v>2</v>
      </c>
      <c r="M955" s="103" t="s">
        <v>25</v>
      </c>
      <c r="O955" s="103" t="s">
        <v>236</v>
      </c>
      <c r="P955" s="103"/>
      <c r="R955" s="108" t="s">
        <v>1468</v>
      </c>
      <c r="T955" s="112"/>
    </row>
    <row r="956" spans="1:20">
      <c r="A956" s="103" t="s">
        <v>480</v>
      </c>
      <c r="B956" s="149">
        <v>9</v>
      </c>
      <c r="C956" s="136">
        <v>37153</v>
      </c>
      <c r="D956" s="141">
        <f t="shared" si="83"/>
        <v>37153</v>
      </c>
      <c r="E956" s="103" t="s">
        <v>100</v>
      </c>
      <c r="H956" s="103" t="s">
        <v>494</v>
      </c>
      <c r="I956" s="111" t="s">
        <v>21</v>
      </c>
      <c r="J956" s="112" t="str">
        <f t="shared" si="84"/>
        <v>D</v>
      </c>
      <c r="K956" s="103">
        <v>2</v>
      </c>
      <c r="L956" s="103">
        <v>2</v>
      </c>
      <c r="M956" s="103" t="s">
        <v>495</v>
      </c>
      <c r="O956" s="103" t="s">
        <v>236</v>
      </c>
      <c r="P956" s="103"/>
      <c r="T956" s="112"/>
    </row>
    <row r="957" spans="1:20">
      <c r="A957" s="103" t="s">
        <v>480</v>
      </c>
      <c r="B957" s="149">
        <v>8</v>
      </c>
      <c r="C957" s="136">
        <v>37149</v>
      </c>
      <c r="D957" s="141">
        <f t="shared" si="83"/>
        <v>37149</v>
      </c>
      <c r="E957" s="103" t="s">
        <v>100</v>
      </c>
      <c r="H957" s="103" t="s">
        <v>378</v>
      </c>
      <c r="I957" s="111" t="s">
        <v>9</v>
      </c>
      <c r="J957" s="112" t="str">
        <f t="shared" si="84"/>
        <v>L</v>
      </c>
      <c r="K957" s="103">
        <v>1</v>
      </c>
      <c r="L957" s="103">
        <v>4</v>
      </c>
      <c r="M957" s="103" t="s">
        <v>2024</v>
      </c>
      <c r="O957" s="103" t="s">
        <v>236</v>
      </c>
      <c r="P957" s="103"/>
      <c r="T957" s="112"/>
    </row>
    <row r="958" spans="1:20">
      <c r="A958" s="103" t="s">
        <v>480</v>
      </c>
      <c r="B958" s="149">
        <v>7</v>
      </c>
      <c r="C958" s="136">
        <v>37146</v>
      </c>
      <c r="D958" s="141">
        <f t="shared" si="83"/>
        <v>37146</v>
      </c>
      <c r="E958" s="103" t="s">
        <v>100</v>
      </c>
      <c r="G958" s="116" t="s">
        <v>1468</v>
      </c>
      <c r="H958" s="103" t="s">
        <v>112</v>
      </c>
      <c r="I958" s="111" t="s">
        <v>21</v>
      </c>
      <c r="J958" s="112" t="str">
        <f t="shared" si="84"/>
        <v>D</v>
      </c>
      <c r="K958" s="103">
        <v>0</v>
      </c>
      <c r="L958" s="103">
        <v>0</v>
      </c>
      <c r="M958" s="103" t="s">
        <v>25</v>
      </c>
      <c r="O958" s="103" t="s">
        <v>236</v>
      </c>
      <c r="P958" s="103"/>
      <c r="T958" s="112"/>
    </row>
    <row r="959" spans="1:20">
      <c r="A959" s="103" t="s">
        <v>480</v>
      </c>
      <c r="B959" s="149">
        <v>6</v>
      </c>
      <c r="C959" s="136">
        <v>37142</v>
      </c>
      <c r="D959" s="141">
        <f t="shared" si="83"/>
        <v>37142</v>
      </c>
      <c r="E959" s="103" t="s">
        <v>13</v>
      </c>
      <c r="F959" s="111" t="s">
        <v>61</v>
      </c>
      <c r="G959" s="111"/>
      <c r="H959" s="103" t="s">
        <v>56</v>
      </c>
      <c r="I959" s="111" t="s">
        <v>9</v>
      </c>
      <c r="J959" s="112" t="str">
        <f t="shared" si="84"/>
        <v>W</v>
      </c>
      <c r="K959" s="103">
        <v>2</v>
      </c>
      <c r="L959" s="103">
        <v>1</v>
      </c>
      <c r="M959" s="103" t="s">
        <v>1605</v>
      </c>
      <c r="O959" s="103" t="s">
        <v>236</v>
      </c>
      <c r="P959" s="103"/>
      <c r="T959" s="112"/>
    </row>
    <row r="960" spans="1:20">
      <c r="A960" s="103" t="s">
        <v>480</v>
      </c>
      <c r="B960" s="149">
        <v>5</v>
      </c>
      <c r="C960" s="136">
        <v>37137</v>
      </c>
      <c r="D960" s="141">
        <f t="shared" si="83"/>
        <v>37137</v>
      </c>
      <c r="E960" s="103" t="s">
        <v>100</v>
      </c>
      <c r="H960" s="103" t="s">
        <v>467</v>
      </c>
      <c r="I960" s="111" t="s">
        <v>9</v>
      </c>
      <c r="J960" s="112" t="str">
        <f t="shared" si="84"/>
        <v>W</v>
      </c>
      <c r="K960" s="103">
        <v>1</v>
      </c>
      <c r="L960" s="103">
        <v>0</v>
      </c>
      <c r="M960" s="103" t="s">
        <v>493</v>
      </c>
      <c r="O960" s="103" t="s">
        <v>236</v>
      </c>
      <c r="P960" s="103"/>
      <c r="T960" s="112"/>
    </row>
    <row r="961" spans="1:20">
      <c r="A961" s="103" t="s">
        <v>480</v>
      </c>
      <c r="B961" s="149">
        <v>4</v>
      </c>
      <c r="C961" s="136">
        <v>37135</v>
      </c>
      <c r="D961" s="141">
        <f t="shared" si="83"/>
        <v>37135</v>
      </c>
      <c r="E961" s="103" t="s">
        <v>12</v>
      </c>
      <c r="F961" s="111" t="s">
        <v>256</v>
      </c>
      <c r="G961" s="111"/>
      <c r="H961" s="103" t="s">
        <v>419</v>
      </c>
      <c r="I961" s="111" t="s">
        <v>9</v>
      </c>
      <c r="J961" s="112" t="str">
        <f t="shared" si="84"/>
        <v>L</v>
      </c>
      <c r="K961" s="103">
        <v>0</v>
      </c>
      <c r="L961" s="103">
        <v>2</v>
      </c>
      <c r="M961" s="103" t="s">
        <v>25</v>
      </c>
      <c r="O961" s="103" t="s">
        <v>236</v>
      </c>
      <c r="P961" s="103"/>
      <c r="T961" s="112"/>
    </row>
    <row r="962" spans="1:20">
      <c r="A962" s="103" t="s">
        <v>480</v>
      </c>
      <c r="B962" s="149">
        <v>3</v>
      </c>
      <c r="C962" s="136">
        <v>37132</v>
      </c>
      <c r="D962" s="141">
        <f t="shared" si="83"/>
        <v>37132</v>
      </c>
      <c r="E962" s="103" t="s">
        <v>100</v>
      </c>
      <c r="H962" s="103" t="s">
        <v>32</v>
      </c>
      <c r="I962" s="111" t="s">
        <v>21</v>
      </c>
      <c r="J962" s="112" t="str">
        <f t="shared" si="84"/>
        <v>W</v>
      </c>
      <c r="K962" s="103">
        <v>3</v>
      </c>
      <c r="L962" s="103">
        <v>1</v>
      </c>
      <c r="M962" s="103" t="s">
        <v>1632</v>
      </c>
      <c r="O962" s="103" t="s">
        <v>236</v>
      </c>
      <c r="P962" s="103"/>
      <c r="T962" s="112"/>
    </row>
    <row r="963" spans="1:20">
      <c r="A963" s="103" t="s">
        <v>480</v>
      </c>
      <c r="B963" s="149">
        <v>2</v>
      </c>
      <c r="C963" s="136">
        <v>37128</v>
      </c>
      <c r="D963" s="141">
        <f t="shared" si="83"/>
        <v>37128</v>
      </c>
      <c r="E963" s="103" t="s">
        <v>100</v>
      </c>
      <c r="H963" s="103" t="s">
        <v>494</v>
      </c>
      <c r="I963" s="111" t="s">
        <v>9</v>
      </c>
      <c r="J963" s="112" t="str">
        <f t="shared" si="84"/>
        <v>L</v>
      </c>
      <c r="K963" s="103">
        <v>1</v>
      </c>
      <c r="L963" s="103">
        <v>2</v>
      </c>
      <c r="M963" s="103" t="s">
        <v>496</v>
      </c>
      <c r="O963" s="103" t="s">
        <v>236</v>
      </c>
      <c r="P963" s="103"/>
      <c r="T963" s="112"/>
    </row>
    <row r="964" spans="1:20">
      <c r="A964" s="103" t="s">
        <v>480</v>
      </c>
      <c r="B964" s="149">
        <v>1</v>
      </c>
      <c r="C964" s="136">
        <v>37121</v>
      </c>
      <c r="D964" s="141">
        <f t="shared" si="83"/>
        <v>37121</v>
      </c>
      <c r="E964" s="103" t="s">
        <v>100</v>
      </c>
      <c r="G964" s="116" t="s">
        <v>1468</v>
      </c>
      <c r="H964" s="103" t="s">
        <v>107</v>
      </c>
      <c r="I964" s="111" t="s">
        <v>21</v>
      </c>
      <c r="J964" s="112" t="str">
        <f t="shared" si="84"/>
        <v>L</v>
      </c>
      <c r="K964" s="103">
        <v>0</v>
      </c>
      <c r="L964" s="103">
        <v>3</v>
      </c>
      <c r="M964" s="103" t="s">
        <v>25</v>
      </c>
      <c r="O964" s="103" t="s">
        <v>236</v>
      </c>
      <c r="P964" s="103"/>
      <c r="T964" s="112"/>
    </row>
    <row r="965" spans="1:20">
      <c r="A965" s="103" t="s">
        <v>497</v>
      </c>
      <c r="B965" s="149">
        <v>47</v>
      </c>
      <c r="C965" s="136">
        <v>37028</v>
      </c>
      <c r="D965" s="141">
        <f t="shared" si="83"/>
        <v>37028</v>
      </c>
      <c r="E965" s="103" t="s">
        <v>100</v>
      </c>
      <c r="H965" s="103" t="s">
        <v>94</v>
      </c>
      <c r="I965" s="111" t="s">
        <v>9</v>
      </c>
      <c r="J965" s="112" t="str">
        <f t="shared" si="84"/>
        <v>L</v>
      </c>
      <c r="K965" s="103">
        <v>0</v>
      </c>
      <c r="L965" s="103">
        <v>1</v>
      </c>
      <c r="M965" s="103" t="s">
        <v>25</v>
      </c>
      <c r="O965" s="103" t="s">
        <v>236</v>
      </c>
      <c r="P965" s="103"/>
      <c r="T965" s="112"/>
    </row>
    <row r="966" spans="1:20">
      <c r="A966" s="103" t="s">
        <v>497</v>
      </c>
      <c r="B966" s="149">
        <v>46</v>
      </c>
      <c r="C966" s="136">
        <v>37018</v>
      </c>
      <c r="D966" s="141">
        <f t="shared" ref="D966:D1029" si="85">C966</f>
        <v>37018</v>
      </c>
      <c r="E966" s="103" t="s">
        <v>100</v>
      </c>
      <c r="G966" s="116" t="s">
        <v>1468</v>
      </c>
      <c r="H966" s="103" t="s">
        <v>128</v>
      </c>
      <c r="I966" s="111" t="s">
        <v>21</v>
      </c>
      <c r="J966" s="112" t="str">
        <f t="shared" si="84"/>
        <v>D</v>
      </c>
      <c r="K966" s="103">
        <v>0</v>
      </c>
      <c r="L966" s="103">
        <v>0</v>
      </c>
      <c r="M966" s="103" t="s">
        <v>25</v>
      </c>
      <c r="O966" s="103" t="s">
        <v>236</v>
      </c>
      <c r="P966" s="103"/>
      <c r="T966" s="112"/>
    </row>
    <row r="967" spans="1:20">
      <c r="A967" s="103" t="s">
        <v>497</v>
      </c>
      <c r="B967" s="149">
        <v>45</v>
      </c>
      <c r="C967" s="136">
        <v>37013</v>
      </c>
      <c r="D967" s="141">
        <f t="shared" si="85"/>
        <v>37013</v>
      </c>
      <c r="E967" s="103" t="s">
        <v>100</v>
      </c>
      <c r="H967" s="103" t="s">
        <v>332</v>
      </c>
      <c r="I967" s="111" t="s">
        <v>9</v>
      </c>
      <c r="J967" s="112" t="str">
        <f t="shared" si="84"/>
        <v>L</v>
      </c>
      <c r="K967" s="103">
        <v>0</v>
      </c>
      <c r="L967" s="103">
        <v>2</v>
      </c>
      <c r="M967" s="103" t="s">
        <v>25</v>
      </c>
      <c r="O967" s="103" t="s">
        <v>236</v>
      </c>
      <c r="P967" s="103"/>
      <c r="T967" s="112"/>
    </row>
    <row r="968" spans="1:20">
      <c r="A968" s="103" t="s">
        <v>497</v>
      </c>
      <c r="B968" s="149">
        <v>44</v>
      </c>
      <c r="C968" s="136">
        <v>37009</v>
      </c>
      <c r="D968" s="141">
        <f t="shared" si="85"/>
        <v>37009</v>
      </c>
      <c r="E968" s="103" t="s">
        <v>100</v>
      </c>
      <c r="H968" s="103" t="s">
        <v>226</v>
      </c>
      <c r="I968" s="111" t="s">
        <v>21</v>
      </c>
      <c r="J968" s="112" t="str">
        <f t="shared" si="84"/>
        <v>L</v>
      </c>
      <c r="K968" s="103">
        <v>1</v>
      </c>
      <c r="L968" s="103">
        <v>3</v>
      </c>
      <c r="M968" s="103" t="s">
        <v>498</v>
      </c>
      <c r="O968" s="103" t="s">
        <v>236</v>
      </c>
      <c r="P968" s="103"/>
      <c r="T968" s="112"/>
    </row>
    <row r="969" spans="1:20">
      <c r="A969" s="103" t="s">
        <v>497</v>
      </c>
      <c r="B969" s="149">
        <v>43</v>
      </c>
      <c r="C969" s="136">
        <v>37007</v>
      </c>
      <c r="D969" s="141">
        <f t="shared" si="85"/>
        <v>37007</v>
      </c>
      <c r="E969" s="103" t="s">
        <v>100</v>
      </c>
      <c r="H969" s="103" t="s">
        <v>32</v>
      </c>
      <c r="I969" s="111" t="s">
        <v>9</v>
      </c>
      <c r="J969" s="112" t="str">
        <f t="shared" si="84"/>
        <v>W</v>
      </c>
      <c r="K969" s="103">
        <v>6</v>
      </c>
      <c r="L969" s="103">
        <v>2</v>
      </c>
      <c r="M969" s="103" t="s">
        <v>499</v>
      </c>
      <c r="O969" s="103" t="s">
        <v>236</v>
      </c>
      <c r="P969" s="103"/>
      <c r="T969" s="112"/>
    </row>
    <row r="970" spans="1:20">
      <c r="A970" s="103" t="s">
        <v>497</v>
      </c>
      <c r="B970" s="149">
        <v>42</v>
      </c>
      <c r="C970" s="136">
        <v>37005</v>
      </c>
      <c r="D970" s="141">
        <f t="shared" si="85"/>
        <v>37005</v>
      </c>
      <c r="E970" s="103" t="s">
        <v>100</v>
      </c>
      <c r="H970" s="103" t="s">
        <v>94</v>
      </c>
      <c r="I970" s="111" t="s">
        <v>21</v>
      </c>
      <c r="J970" s="112" t="str">
        <f t="shared" si="84"/>
        <v>L</v>
      </c>
      <c r="K970" s="103">
        <v>2</v>
      </c>
      <c r="L970" s="103">
        <v>3</v>
      </c>
      <c r="M970" s="103" t="s">
        <v>500</v>
      </c>
      <c r="O970" s="103" t="s">
        <v>236</v>
      </c>
      <c r="P970" s="103"/>
      <c r="T970" s="112"/>
    </row>
    <row r="971" spans="1:20">
      <c r="A971" s="103" t="s">
        <v>497</v>
      </c>
      <c r="B971" s="149">
        <v>41</v>
      </c>
      <c r="C971" s="136">
        <v>37002</v>
      </c>
      <c r="D971" s="141">
        <f t="shared" si="85"/>
        <v>37002</v>
      </c>
      <c r="E971" s="103" t="s">
        <v>100</v>
      </c>
      <c r="H971" s="103" t="s">
        <v>235</v>
      </c>
      <c r="I971" s="111" t="s">
        <v>21</v>
      </c>
      <c r="J971" s="112" t="str">
        <f t="shared" si="84"/>
        <v>L</v>
      </c>
      <c r="K971" s="103">
        <v>2</v>
      </c>
      <c r="L971" s="103">
        <v>3</v>
      </c>
      <c r="M971" s="103" t="s">
        <v>501</v>
      </c>
      <c r="O971" s="103" t="s">
        <v>236</v>
      </c>
      <c r="P971" s="103"/>
      <c r="T971" s="112"/>
    </row>
    <row r="972" spans="1:20">
      <c r="A972" s="103" t="s">
        <v>497</v>
      </c>
      <c r="B972" s="149">
        <v>40</v>
      </c>
      <c r="C972" s="136">
        <v>36999</v>
      </c>
      <c r="D972" s="141">
        <f t="shared" si="85"/>
        <v>36999</v>
      </c>
      <c r="E972" s="103" t="s">
        <v>100</v>
      </c>
      <c r="H972" s="103" t="s">
        <v>494</v>
      </c>
      <c r="I972" s="111" t="s">
        <v>9</v>
      </c>
      <c r="J972" s="112" t="str">
        <f t="shared" si="84"/>
        <v>L</v>
      </c>
      <c r="K972" s="103">
        <v>0</v>
      </c>
      <c r="L972" s="103">
        <v>5</v>
      </c>
      <c r="M972" s="103" t="s">
        <v>25</v>
      </c>
      <c r="O972" s="103" t="s">
        <v>236</v>
      </c>
      <c r="P972" s="103"/>
      <c r="T972" s="112"/>
    </row>
    <row r="973" spans="1:20">
      <c r="A973" s="103" t="s">
        <v>497</v>
      </c>
      <c r="B973" s="149">
        <v>39</v>
      </c>
      <c r="C973" s="136">
        <v>36997</v>
      </c>
      <c r="D973" s="141">
        <f t="shared" si="85"/>
        <v>36997</v>
      </c>
      <c r="E973" s="103" t="s">
        <v>15</v>
      </c>
      <c r="F973" s="111" t="s">
        <v>165</v>
      </c>
      <c r="G973" s="111"/>
      <c r="H973" s="103" t="s">
        <v>144</v>
      </c>
      <c r="I973" s="111" t="s">
        <v>9</v>
      </c>
      <c r="J973" s="112" t="str">
        <f t="shared" si="84"/>
        <v>L</v>
      </c>
      <c r="K973" s="103">
        <v>0</v>
      </c>
      <c r="L973" s="103">
        <v>2</v>
      </c>
      <c r="M973" s="103" t="s">
        <v>25</v>
      </c>
      <c r="O973" s="103" t="s">
        <v>236</v>
      </c>
      <c r="P973" s="103"/>
      <c r="T973" s="112"/>
    </row>
    <row r="974" spans="1:20">
      <c r="A974" s="103" t="s">
        <v>497</v>
      </c>
      <c r="B974" s="149">
        <v>38</v>
      </c>
      <c r="C974" s="136">
        <v>36994</v>
      </c>
      <c r="D974" s="141">
        <f t="shared" si="85"/>
        <v>36994</v>
      </c>
      <c r="E974" s="103" t="s">
        <v>100</v>
      </c>
      <c r="G974" s="116" t="s">
        <v>1468</v>
      </c>
      <c r="H974" s="103" t="s">
        <v>332</v>
      </c>
      <c r="I974" s="111" t="s">
        <v>21</v>
      </c>
      <c r="J974" s="112" t="str">
        <f t="shared" si="84"/>
        <v>W</v>
      </c>
      <c r="K974" s="103">
        <v>4</v>
      </c>
      <c r="L974" s="103">
        <v>0</v>
      </c>
      <c r="M974" s="103" t="s">
        <v>502</v>
      </c>
      <c r="N974" s="112">
        <v>396</v>
      </c>
      <c r="O974" s="103" t="s">
        <v>236</v>
      </c>
      <c r="P974" s="103"/>
      <c r="T974" s="112"/>
    </row>
    <row r="975" spans="1:20">
      <c r="A975" s="103" t="s">
        <v>497</v>
      </c>
      <c r="B975" s="149">
        <v>37</v>
      </c>
      <c r="C975" s="136">
        <v>36991</v>
      </c>
      <c r="D975" s="141">
        <f t="shared" si="85"/>
        <v>36991</v>
      </c>
      <c r="E975" s="103" t="s">
        <v>100</v>
      </c>
      <c r="H975" s="103" t="s">
        <v>226</v>
      </c>
      <c r="I975" s="111" t="s">
        <v>9</v>
      </c>
      <c r="J975" s="112" t="str">
        <f t="shared" si="84"/>
        <v>L</v>
      </c>
      <c r="K975" s="103">
        <v>0</v>
      </c>
      <c r="L975" s="103">
        <v>2</v>
      </c>
      <c r="M975" s="103" t="s">
        <v>25</v>
      </c>
      <c r="N975" s="112">
        <v>324</v>
      </c>
      <c r="O975" s="103" t="s">
        <v>236</v>
      </c>
      <c r="P975" s="103"/>
      <c r="T975" s="112"/>
    </row>
    <row r="976" spans="1:20">
      <c r="A976" s="103" t="s">
        <v>497</v>
      </c>
      <c r="B976" s="149">
        <v>36</v>
      </c>
      <c r="C976" s="136">
        <v>36984</v>
      </c>
      <c r="D976" s="141">
        <f t="shared" si="85"/>
        <v>36984</v>
      </c>
      <c r="E976" s="103" t="s">
        <v>100</v>
      </c>
      <c r="H976" s="103" t="s">
        <v>107</v>
      </c>
      <c r="I976" s="111" t="s">
        <v>9</v>
      </c>
      <c r="J976" s="112" t="str">
        <f t="shared" si="84"/>
        <v>W</v>
      </c>
      <c r="K976" s="103">
        <v>4</v>
      </c>
      <c r="L976" s="103">
        <v>1</v>
      </c>
      <c r="M976" s="103" t="s">
        <v>503</v>
      </c>
      <c r="O976" s="103" t="s">
        <v>236</v>
      </c>
      <c r="P976" s="103"/>
      <c r="T976" s="112"/>
    </row>
    <row r="977" spans="1:20">
      <c r="A977" s="103" t="s">
        <v>497</v>
      </c>
      <c r="B977" s="149">
        <v>35</v>
      </c>
      <c r="C977" s="136">
        <v>36967</v>
      </c>
      <c r="D977" s="141">
        <f t="shared" si="85"/>
        <v>36967</v>
      </c>
      <c r="E977" s="103" t="s">
        <v>100</v>
      </c>
      <c r="H977" s="103" t="s">
        <v>504</v>
      </c>
      <c r="I977" s="111" t="s">
        <v>9</v>
      </c>
      <c r="J977" s="112" t="str">
        <f t="shared" si="84"/>
        <v>W</v>
      </c>
      <c r="K977" s="103">
        <v>3</v>
      </c>
      <c r="L977" s="103">
        <v>2</v>
      </c>
      <c r="M977" s="103" t="s">
        <v>505</v>
      </c>
      <c r="O977" s="103" t="s">
        <v>236</v>
      </c>
      <c r="P977" s="103"/>
      <c r="T977" s="112"/>
    </row>
    <row r="978" spans="1:20">
      <c r="A978" s="103" t="s">
        <v>497</v>
      </c>
      <c r="B978" s="149">
        <v>34</v>
      </c>
      <c r="C978" s="136">
        <v>36963</v>
      </c>
      <c r="D978" s="141">
        <f t="shared" si="85"/>
        <v>36963</v>
      </c>
      <c r="E978" s="103" t="s">
        <v>100</v>
      </c>
      <c r="G978" s="116" t="s">
        <v>1468</v>
      </c>
      <c r="H978" s="103" t="s">
        <v>32</v>
      </c>
      <c r="I978" s="111" t="s">
        <v>21</v>
      </c>
      <c r="J978" s="112" t="str">
        <f t="shared" si="84"/>
        <v>D</v>
      </c>
      <c r="K978" s="103">
        <v>1</v>
      </c>
      <c r="L978" s="103">
        <v>1</v>
      </c>
      <c r="M978" s="103" t="s">
        <v>382</v>
      </c>
      <c r="O978" s="103" t="s">
        <v>236</v>
      </c>
      <c r="P978" s="103"/>
      <c r="T978" s="112"/>
    </row>
    <row r="979" spans="1:20">
      <c r="A979" s="103" t="s">
        <v>497</v>
      </c>
      <c r="B979" s="149">
        <v>33</v>
      </c>
      <c r="C979" s="136">
        <v>36957</v>
      </c>
      <c r="D979" s="141">
        <f t="shared" si="85"/>
        <v>36957</v>
      </c>
      <c r="E979" s="103" t="s">
        <v>15</v>
      </c>
      <c r="F979" s="111">
        <v>4</v>
      </c>
      <c r="G979" s="111"/>
      <c r="H979" s="103" t="s">
        <v>226</v>
      </c>
      <c r="I979" s="111" t="s">
        <v>9</v>
      </c>
      <c r="J979" s="112" t="str">
        <f t="shared" si="84"/>
        <v>W</v>
      </c>
      <c r="K979" s="103">
        <v>1</v>
      </c>
      <c r="L979" s="103">
        <v>0</v>
      </c>
      <c r="M979" s="103" t="s">
        <v>382</v>
      </c>
      <c r="N979" s="112">
        <v>248</v>
      </c>
      <c r="O979" s="103" t="s">
        <v>236</v>
      </c>
      <c r="P979" s="103"/>
      <c r="T979" s="112"/>
    </row>
    <row r="980" spans="1:20">
      <c r="A980" s="103" t="s">
        <v>497</v>
      </c>
      <c r="B980" s="149">
        <v>32</v>
      </c>
      <c r="C980" s="136">
        <v>36953</v>
      </c>
      <c r="D980" s="141">
        <f t="shared" si="85"/>
        <v>36953</v>
      </c>
      <c r="E980" s="103" t="s">
        <v>100</v>
      </c>
      <c r="H980" s="103" t="s">
        <v>288</v>
      </c>
      <c r="I980" s="111" t="s">
        <v>9</v>
      </c>
      <c r="J980" s="112" t="str">
        <f t="shared" si="84"/>
        <v>L</v>
      </c>
      <c r="K980" s="103">
        <v>0</v>
      </c>
      <c r="L980" s="103">
        <v>2</v>
      </c>
      <c r="M980" s="103" t="s">
        <v>25</v>
      </c>
      <c r="O980" s="103" t="s">
        <v>236</v>
      </c>
      <c r="P980" s="103"/>
      <c r="T980" s="112"/>
    </row>
    <row r="981" spans="1:20">
      <c r="A981" s="103" t="s">
        <v>497</v>
      </c>
      <c r="B981" s="149">
        <v>31</v>
      </c>
      <c r="C981" s="136">
        <v>36949</v>
      </c>
      <c r="D981" s="141">
        <f t="shared" si="85"/>
        <v>36949</v>
      </c>
      <c r="E981" s="103" t="s">
        <v>100</v>
      </c>
      <c r="H981" s="103" t="s">
        <v>128</v>
      </c>
      <c r="I981" s="111" t="s">
        <v>9</v>
      </c>
      <c r="J981" s="112" t="str">
        <f t="shared" si="84"/>
        <v>L</v>
      </c>
      <c r="K981" s="103">
        <v>1</v>
      </c>
      <c r="L981" s="103">
        <v>2</v>
      </c>
      <c r="M981" s="103" t="s">
        <v>1617</v>
      </c>
      <c r="O981" s="103" t="s">
        <v>236</v>
      </c>
      <c r="P981" s="103"/>
      <c r="T981" s="112"/>
    </row>
    <row r="982" spans="1:20">
      <c r="A982" s="103" t="s">
        <v>497</v>
      </c>
      <c r="B982" s="149">
        <v>30</v>
      </c>
      <c r="C982" s="136">
        <v>36946</v>
      </c>
      <c r="D982" s="141">
        <f t="shared" si="85"/>
        <v>36946</v>
      </c>
      <c r="E982" s="103" t="s">
        <v>100</v>
      </c>
      <c r="G982" s="116" t="s">
        <v>1468</v>
      </c>
      <c r="H982" s="103" t="s">
        <v>49</v>
      </c>
      <c r="I982" s="111" t="s">
        <v>21</v>
      </c>
      <c r="J982" s="112" t="str">
        <f t="shared" si="84"/>
        <v>D</v>
      </c>
      <c r="K982" s="103">
        <v>1</v>
      </c>
      <c r="L982" s="103">
        <v>1</v>
      </c>
      <c r="M982" s="103" t="s">
        <v>1617</v>
      </c>
      <c r="O982" s="103" t="s">
        <v>236</v>
      </c>
      <c r="P982" s="103"/>
      <c r="T982" s="112"/>
    </row>
    <row r="983" spans="1:20">
      <c r="A983" s="103" t="s">
        <v>497</v>
      </c>
      <c r="B983" s="149">
        <v>29</v>
      </c>
      <c r="C983" s="136">
        <v>36939</v>
      </c>
      <c r="D983" s="141">
        <f t="shared" si="85"/>
        <v>36939</v>
      </c>
      <c r="E983" s="103" t="s">
        <v>100</v>
      </c>
      <c r="H983" s="103" t="s">
        <v>112</v>
      </c>
      <c r="I983" s="111" t="s">
        <v>9</v>
      </c>
      <c r="J983" s="112" t="str">
        <f t="shared" si="84"/>
        <v>L</v>
      </c>
      <c r="K983" s="103">
        <v>0</v>
      </c>
      <c r="L983" s="103">
        <v>2</v>
      </c>
      <c r="M983" s="103" t="s">
        <v>25</v>
      </c>
      <c r="O983" s="103" t="s">
        <v>236</v>
      </c>
      <c r="P983" s="103"/>
      <c r="T983" s="112"/>
    </row>
    <row r="984" spans="1:20">
      <c r="A984" s="103" t="s">
        <v>497</v>
      </c>
      <c r="B984" s="149">
        <v>28</v>
      </c>
      <c r="C984" s="136">
        <v>36936</v>
      </c>
      <c r="D984" s="141">
        <f t="shared" si="85"/>
        <v>36936</v>
      </c>
      <c r="E984" s="103" t="s">
        <v>100</v>
      </c>
      <c r="G984" s="116" t="s">
        <v>1468</v>
      </c>
      <c r="H984" s="103" t="s">
        <v>506</v>
      </c>
      <c r="I984" s="111" t="s">
        <v>21</v>
      </c>
      <c r="J984" s="112" t="str">
        <f t="shared" si="84"/>
        <v>L</v>
      </c>
      <c r="K984" s="103">
        <v>0</v>
      </c>
      <c r="L984" s="103">
        <v>3</v>
      </c>
      <c r="M984" s="103" t="s">
        <v>25</v>
      </c>
      <c r="N984" s="112">
        <v>255</v>
      </c>
      <c r="O984" s="103" t="s">
        <v>236</v>
      </c>
      <c r="P984" s="103"/>
      <c r="T984" s="112"/>
    </row>
    <row r="985" spans="1:20">
      <c r="A985" s="103" t="s">
        <v>497</v>
      </c>
      <c r="B985" s="149">
        <v>27</v>
      </c>
      <c r="C985" s="136">
        <v>36932</v>
      </c>
      <c r="D985" s="141">
        <f t="shared" si="85"/>
        <v>36932</v>
      </c>
      <c r="E985" s="103" t="s">
        <v>100</v>
      </c>
      <c r="H985" s="103" t="s">
        <v>114</v>
      </c>
      <c r="I985" s="111" t="s">
        <v>9</v>
      </c>
      <c r="J985" s="112" t="str">
        <f t="shared" si="84"/>
        <v>D</v>
      </c>
      <c r="K985" s="103">
        <v>0</v>
      </c>
      <c r="L985" s="103">
        <v>0</v>
      </c>
      <c r="M985" s="103" t="s">
        <v>25</v>
      </c>
      <c r="O985" s="103" t="s">
        <v>236</v>
      </c>
      <c r="P985" s="103"/>
      <c r="T985" s="112"/>
    </row>
    <row r="986" spans="1:20">
      <c r="A986" s="103" t="s">
        <v>497</v>
      </c>
      <c r="B986" s="149">
        <v>26</v>
      </c>
      <c r="C986" s="136">
        <v>36925</v>
      </c>
      <c r="D986" s="141">
        <f t="shared" si="85"/>
        <v>36925</v>
      </c>
      <c r="E986" s="103" t="s">
        <v>15</v>
      </c>
      <c r="F986" s="111">
        <v>3</v>
      </c>
      <c r="G986" s="111"/>
      <c r="H986" s="103" t="s">
        <v>94</v>
      </c>
      <c r="I986" s="111" t="s">
        <v>21</v>
      </c>
      <c r="J986" s="112" t="str">
        <f t="shared" si="84"/>
        <v>W</v>
      </c>
      <c r="K986" s="103">
        <v>1</v>
      </c>
      <c r="L986" s="103">
        <v>0</v>
      </c>
      <c r="M986" s="103" t="s">
        <v>490</v>
      </c>
      <c r="O986" s="103" t="s">
        <v>236</v>
      </c>
      <c r="P986" s="103"/>
      <c r="T986" s="103" t="s">
        <v>1065</v>
      </c>
    </row>
    <row r="987" spans="1:20">
      <c r="A987" s="103" t="s">
        <v>497</v>
      </c>
      <c r="B987" s="149">
        <v>25</v>
      </c>
      <c r="C987" s="136">
        <v>36943</v>
      </c>
      <c r="D987" s="141">
        <f t="shared" si="85"/>
        <v>36943</v>
      </c>
      <c r="E987" s="103" t="s">
        <v>16</v>
      </c>
      <c r="F987" s="111" t="s">
        <v>165</v>
      </c>
      <c r="G987" s="111" t="s">
        <v>1468</v>
      </c>
      <c r="H987" s="103" t="s">
        <v>107</v>
      </c>
      <c r="I987" s="111" t="s">
        <v>21</v>
      </c>
      <c r="J987" s="112" t="str">
        <f t="shared" si="84"/>
        <v>L</v>
      </c>
      <c r="K987" s="103">
        <v>0</v>
      </c>
      <c r="L987" s="103">
        <v>1</v>
      </c>
      <c r="M987" s="103" t="s">
        <v>25</v>
      </c>
      <c r="O987" s="103" t="s">
        <v>236</v>
      </c>
      <c r="P987" s="103"/>
      <c r="T987" s="112"/>
    </row>
    <row r="988" spans="1:20">
      <c r="A988" s="103" t="s">
        <v>497</v>
      </c>
      <c r="B988" s="149">
        <v>24</v>
      </c>
      <c r="C988" s="136">
        <v>36918</v>
      </c>
      <c r="D988" s="141">
        <f t="shared" si="85"/>
        <v>36918</v>
      </c>
      <c r="E988" s="103" t="s">
        <v>100</v>
      </c>
      <c r="G988" s="116" t="s">
        <v>1468</v>
      </c>
      <c r="H988" s="103" t="s">
        <v>312</v>
      </c>
      <c r="I988" s="111" t="s">
        <v>21</v>
      </c>
      <c r="J988" s="112" t="str">
        <f t="shared" si="84"/>
        <v>W</v>
      </c>
      <c r="K988" s="103">
        <v>2</v>
      </c>
      <c r="L988" s="103">
        <v>0</v>
      </c>
      <c r="M988" s="103" t="s">
        <v>507</v>
      </c>
      <c r="O988" s="103" t="s">
        <v>236</v>
      </c>
      <c r="P988" s="103"/>
      <c r="T988" s="112"/>
    </row>
    <row r="989" spans="1:20">
      <c r="A989" s="103" t="s">
        <v>497</v>
      </c>
      <c r="B989" s="149">
        <v>23</v>
      </c>
      <c r="C989" s="136">
        <v>36914</v>
      </c>
      <c r="D989" s="141">
        <f t="shared" si="85"/>
        <v>36914</v>
      </c>
      <c r="E989" s="103" t="s">
        <v>100</v>
      </c>
      <c r="H989" s="103" t="s">
        <v>49</v>
      </c>
      <c r="I989" s="111" t="s">
        <v>9</v>
      </c>
      <c r="J989" s="112" t="str">
        <f t="shared" si="84"/>
        <v>W</v>
      </c>
      <c r="K989" s="103">
        <v>2</v>
      </c>
      <c r="L989" s="103">
        <v>1</v>
      </c>
      <c r="M989" s="103" t="s">
        <v>508</v>
      </c>
      <c r="O989" s="103" t="s">
        <v>236</v>
      </c>
      <c r="P989" s="103"/>
      <c r="T989" s="112"/>
    </row>
    <row r="990" spans="1:20">
      <c r="A990" s="103" t="s">
        <v>497</v>
      </c>
      <c r="B990" s="149">
        <v>22</v>
      </c>
      <c r="C990" s="136">
        <v>36911</v>
      </c>
      <c r="D990" s="141">
        <f t="shared" si="85"/>
        <v>36911</v>
      </c>
      <c r="E990" s="103" t="s">
        <v>100</v>
      </c>
      <c r="H990" s="103" t="s">
        <v>378</v>
      </c>
      <c r="I990" s="111" t="s">
        <v>9</v>
      </c>
      <c r="J990" s="112" t="str">
        <f t="shared" ref="J990:J1053" si="86">IF(K990&gt;L990,"W",IF(K990&lt;L990,"L","D"))</f>
        <v>W</v>
      </c>
      <c r="K990" s="103">
        <v>1</v>
      </c>
      <c r="L990" s="103">
        <v>0</v>
      </c>
      <c r="M990" s="103" t="s">
        <v>509</v>
      </c>
      <c r="O990" s="103" t="s">
        <v>236</v>
      </c>
      <c r="P990" s="103"/>
      <c r="T990" s="112"/>
    </row>
    <row r="991" spans="1:20">
      <c r="A991" s="103" t="s">
        <v>497</v>
      </c>
      <c r="B991" s="149">
        <v>21</v>
      </c>
      <c r="C991" s="136">
        <v>36904</v>
      </c>
      <c r="D991" s="141">
        <f t="shared" si="85"/>
        <v>36904</v>
      </c>
      <c r="E991" s="103" t="s">
        <v>100</v>
      </c>
      <c r="H991" s="103" t="s">
        <v>108</v>
      </c>
      <c r="I991" s="111" t="s">
        <v>21</v>
      </c>
      <c r="J991" s="112" t="str">
        <f t="shared" si="86"/>
        <v>W</v>
      </c>
      <c r="K991" s="103">
        <v>7</v>
      </c>
      <c r="L991" s="103">
        <v>0</v>
      </c>
      <c r="M991" s="103" t="s">
        <v>1631</v>
      </c>
      <c r="O991" s="103" t="s">
        <v>236</v>
      </c>
      <c r="P991" s="103"/>
      <c r="T991" s="112"/>
    </row>
    <row r="992" spans="1:20">
      <c r="A992" s="103" t="s">
        <v>497</v>
      </c>
      <c r="B992" s="149">
        <v>20</v>
      </c>
      <c r="C992" s="136">
        <v>36901</v>
      </c>
      <c r="D992" s="141">
        <f t="shared" si="85"/>
        <v>36901</v>
      </c>
      <c r="E992" s="103" t="s">
        <v>100</v>
      </c>
      <c r="G992" s="116" t="s">
        <v>1468</v>
      </c>
      <c r="H992" s="103" t="s">
        <v>107</v>
      </c>
      <c r="I992" s="111" t="s">
        <v>21</v>
      </c>
      <c r="J992" s="112" t="str">
        <f t="shared" si="86"/>
        <v>D</v>
      </c>
      <c r="K992" s="103">
        <v>0</v>
      </c>
      <c r="L992" s="103">
        <v>0</v>
      </c>
      <c r="M992" s="103" t="s">
        <v>25</v>
      </c>
      <c r="O992" s="103" t="s">
        <v>236</v>
      </c>
      <c r="P992" s="103"/>
      <c r="T992" s="112"/>
    </row>
    <row r="993" spans="1:20">
      <c r="A993" s="103" t="s">
        <v>497</v>
      </c>
      <c r="B993" s="149">
        <v>19</v>
      </c>
      <c r="C993" s="136">
        <v>36883</v>
      </c>
      <c r="D993" s="141">
        <f t="shared" si="85"/>
        <v>36883</v>
      </c>
      <c r="E993" s="103" t="s">
        <v>100</v>
      </c>
      <c r="H993" s="103" t="s">
        <v>125</v>
      </c>
      <c r="I993" s="111" t="s">
        <v>21</v>
      </c>
      <c r="J993" s="112" t="str">
        <f t="shared" si="86"/>
        <v>L</v>
      </c>
      <c r="K993" s="103">
        <v>1</v>
      </c>
      <c r="L993" s="103">
        <v>2</v>
      </c>
      <c r="M993" s="103" t="s">
        <v>1620</v>
      </c>
      <c r="O993" s="103" t="s">
        <v>236</v>
      </c>
      <c r="P993" s="103"/>
      <c r="T993" s="112"/>
    </row>
    <row r="994" spans="1:20">
      <c r="A994" s="103" t="s">
        <v>497</v>
      </c>
      <c r="B994" s="149">
        <v>18</v>
      </c>
      <c r="C994" s="136">
        <v>36876</v>
      </c>
      <c r="D994" s="141">
        <f t="shared" si="85"/>
        <v>36876</v>
      </c>
      <c r="E994" s="103" t="s">
        <v>100</v>
      </c>
      <c r="H994" s="103" t="s">
        <v>494</v>
      </c>
      <c r="I994" s="111" t="s">
        <v>21</v>
      </c>
      <c r="J994" s="112" t="str">
        <f t="shared" si="86"/>
        <v>D</v>
      </c>
      <c r="K994" s="103">
        <v>2</v>
      </c>
      <c r="L994" s="103">
        <v>2</v>
      </c>
      <c r="M994" s="103" t="s">
        <v>510</v>
      </c>
      <c r="O994" s="103" t="s">
        <v>236</v>
      </c>
      <c r="P994" s="103"/>
      <c r="T994" s="112"/>
    </row>
    <row r="995" spans="1:20">
      <c r="A995" s="103" t="s">
        <v>497</v>
      </c>
      <c r="B995" s="149">
        <v>17</v>
      </c>
      <c r="C995" s="136">
        <v>36869</v>
      </c>
      <c r="D995" s="141">
        <f t="shared" si="85"/>
        <v>36869</v>
      </c>
      <c r="E995" s="103" t="s">
        <v>100</v>
      </c>
      <c r="H995" s="103" t="s">
        <v>504</v>
      </c>
      <c r="I995" s="111" t="s">
        <v>21</v>
      </c>
      <c r="J995" s="112" t="str">
        <f t="shared" si="86"/>
        <v>W</v>
      </c>
      <c r="K995" s="103">
        <v>9</v>
      </c>
      <c r="L995" s="103">
        <v>1</v>
      </c>
      <c r="M995" s="103" t="s">
        <v>1619</v>
      </c>
      <c r="O995" s="103" t="s">
        <v>236</v>
      </c>
      <c r="P995" s="103"/>
      <c r="T995" s="112"/>
    </row>
    <row r="996" spans="1:20">
      <c r="A996" s="103" t="s">
        <v>497</v>
      </c>
      <c r="B996" s="149">
        <v>16</v>
      </c>
      <c r="C996" s="136">
        <v>36862</v>
      </c>
      <c r="D996" s="141">
        <f t="shared" si="85"/>
        <v>36862</v>
      </c>
      <c r="E996" s="103" t="s">
        <v>15</v>
      </c>
      <c r="F996" s="111">
        <v>2</v>
      </c>
      <c r="G996" s="111"/>
      <c r="H996" s="103" t="s">
        <v>108</v>
      </c>
      <c r="I996" s="111" t="s">
        <v>9</v>
      </c>
      <c r="J996" s="112" t="str">
        <f t="shared" si="86"/>
        <v>W</v>
      </c>
      <c r="K996" s="103">
        <v>5</v>
      </c>
      <c r="L996" s="103">
        <v>2</v>
      </c>
      <c r="M996" s="103" t="s">
        <v>1614</v>
      </c>
      <c r="O996" s="103" t="s">
        <v>236</v>
      </c>
      <c r="P996" s="103"/>
      <c r="T996" s="112"/>
    </row>
    <row r="997" spans="1:20">
      <c r="A997" s="103" t="s">
        <v>497</v>
      </c>
      <c r="B997" s="149">
        <v>15</v>
      </c>
      <c r="C997" s="136">
        <v>36859</v>
      </c>
      <c r="D997" s="141">
        <f t="shared" si="85"/>
        <v>36859</v>
      </c>
      <c r="E997" s="103" t="s">
        <v>100</v>
      </c>
      <c r="H997" s="103" t="s">
        <v>506</v>
      </c>
      <c r="I997" s="111" t="s">
        <v>9</v>
      </c>
      <c r="J997" s="112" t="str">
        <f t="shared" si="86"/>
        <v>L</v>
      </c>
      <c r="K997" s="103">
        <v>0</v>
      </c>
      <c r="L997" s="103">
        <v>2</v>
      </c>
      <c r="M997" s="103" t="s">
        <v>25</v>
      </c>
      <c r="N997" s="112">
        <v>347</v>
      </c>
      <c r="O997" s="103" t="s">
        <v>236</v>
      </c>
      <c r="P997" s="103"/>
      <c r="T997" s="112"/>
    </row>
    <row r="998" spans="1:20">
      <c r="A998" s="103" t="s">
        <v>497</v>
      </c>
      <c r="B998" s="149">
        <v>14</v>
      </c>
      <c r="C998" s="136">
        <v>36855</v>
      </c>
      <c r="D998" s="141">
        <f t="shared" si="85"/>
        <v>36855</v>
      </c>
      <c r="E998" s="103" t="s">
        <v>100</v>
      </c>
      <c r="H998" s="103" t="s">
        <v>312</v>
      </c>
      <c r="I998" s="111" t="s">
        <v>9</v>
      </c>
      <c r="J998" s="112" t="str">
        <f t="shared" si="86"/>
        <v>W</v>
      </c>
      <c r="K998" s="103">
        <v>2</v>
      </c>
      <c r="L998" s="103">
        <v>1</v>
      </c>
      <c r="M998" s="103" t="s">
        <v>1615</v>
      </c>
      <c r="O998" s="103" t="s">
        <v>236</v>
      </c>
      <c r="P998" s="103"/>
      <c r="T998" s="112"/>
    </row>
    <row r="999" spans="1:20">
      <c r="A999" s="103" t="s">
        <v>497</v>
      </c>
      <c r="B999" s="149">
        <v>13</v>
      </c>
      <c r="C999" s="136">
        <v>36851</v>
      </c>
      <c r="D999" s="141">
        <f t="shared" si="85"/>
        <v>36851</v>
      </c>
      <c r="E999" s="103" t="s">
        <v>16</v>
      </c>
      <c r="F999" s="111">
        <v>2</v>
      </c>
      <c r="G999" s="111"/>
      <c r="H999" s="103" t="s">
        <v>378</v>
      </c>
      <c r="I999" s="111" t="s">
        <v>9</v>
      </c>
      <c r="J999" s="112" t="str">
        <f t="shared" si="86"/>
        <v>W</v>
      </c>
      <c r="K999" s="103">
        <v>2</v>
      </c>
      <c r="L999" s="103">
        <v>1</v>
      </c>
      <c r="M999" s="103" t="s">
        <v>511</v>
      </c>
      <c r="O999" s="103" t="s">
        <v>236</v>
      </c>
      <c r="P999" s="103"/>
      <c r="T999" s="112"/>
    </row>
    <row r="1000" spans="1:20">
      <c r="A1000" s="103" t="s">
        <v>497</v>
      </c>
      <c r="B1000" s="149">
        <v>12</v>
      </c>
      <c r="C1000" s="136">
        <v>36848</v>
      </c>
      <c r="D1000" s="141">
        <f t="shared" si="85"/>
        <v>36848</v>
      </c>
      <c r="E1000" s="103" t="s">
        <v>100</v>
      </c>
      <c r="H1000" s="103" t="s">
        <v>114</v>
      </c>
      <c r="I1000" s="111" t="s">
        <v>21</v>
      </c>
      <c r="J1000" s="112" t="str">
        <f t="shared" si="86"/>
        <v>D</v>
      </c>
      <c r="K1000" s="103">
        <v>1</v>
      </c>
      <c r="L1000" s="103">
        <v>1</v>
      </c>
      <c r="M1000" s="103" t="s">
        <v>519</v>
      </c>
      <c r="O1000" s="103" t="s">
        <v>236</v>
      </c>
      <c r="P1000" s="103"/>
      <c r="T1000" s="112"/>
    </row>
    <row r="1001" spans="1:20">
      <c r="A1001" s="103" t="s">
        <v>497</v>
      </c>
      <c r="B1001" s="149">
        <v>11</v>
      </c>
      <c r="C1001" s="136">
        <v>36820</v>
      </c>
      <c r="D1001" s="141">
        <f t="shared" si="85"/>
        <v>36820</v>
      </c>
      <c r="E1001" s="103" t="s">
        <v>100</v>
      </c>
      <c r="H1001" s="103" t="s">
        <v>20</v>
      </c>
      <c r="I1001" s="111" t="s">
        <v>9</v>
      </c>
      <c r="J1001" s="112" t="str">
        <f t="shared" si="86"/>
        <v>W</v>
      </c>
      <c r="K1001" s="103">
        <v>2</v>
      </c>
      <c r="L1001" s="103">
        <v>1</v>
      </c>
      <c r="M1001" s="103" t="s">
        <v>513</v>
      </c>
      <c r="O1001" s="103" t="s">
        <v>514</v>
      </c>
      <c r="P1001" s="103"/>
      <c r="T1001" s="112"/>
    </row>
    <row r="1002" spans="1:20">
      <c r="A1002" s="103" t="s">
        <v>497</v>
      </c>
      <c r="B1002" s="149">
        <v>10</v>
      </c>
      <c r="C1002" s="136">
        <v>36806</v>
      </c>
      <c r="D1002" s="141">
        <f t="shared" si="85"/>
        <v>36806</v>
      </c>
      <c r="E1002" s="103" t="s">
        <v>100</v>
      </c>
      <c r="H1002" s="103" t="s">
        <v>288</v>
      </c>
      <c r="I1002" s="111" t="s">
        <v>21</v>
      </c>
      <c r="J1002" s="112" t="str">
        <f t="shared" si="86"/>
        <v>L</v>
      </c>
      <c r="K1002" s="103">
        <v>0</v>
      </c>
      <c r="L1002" s="103">
        <v>1</v>
      </c>
      <c r="M1002" s="103" t="s">
        <v>25</v>
      </c>
      <c r="O1002" s="103" t="s">
        <v>514</v>
      </c>
      <c r="P1002" s="103"/>
      <c r="T1002" s="112"/>
    </row>
    <row r="1003" spans="1:20">
      <c r="A1003" s="103" t="s">
        <v>497</v>
      </c>
      <c r="B1003" s="149">
        <v>9</v>
      </c>
      <c r="C1003" s="136">
        <v>36799</v>
      </c>
      <c r="D1003" s="141">
        <f t="shared" si="85"/>
        <v>36799</v>
      </c>
      <c r="E1003" s="103" t="s">
        <v>100</v>
      </c>
      <c r="H1003" s="103" t="s">
        <v>125</v>
      </c>
      <c r="I1003" s="111" t="s">
        <v>9</v>
      </c>
      <c r="J1003" s="112" t="str">
        <f t="shared" si="86"/>
        <v>W</v>
      </c>
      <c r="K1003" s="103">
        <v>4</v>
      </c>
      <c r="L1003" s="103">
        <v>3</v>
      </c>
      <c r="M1003" s="103" t="s">
        <v>1630</v>
      </c>
      <c r="O1003" s="103" t="s">
        <v>514</v>
      </c>
      <c r="P1003" s="103"/>
      <c r="T1003" s="112"/>
    </row>
    <row r="1004" spans="1:20">
      <c r="A1004" s="103" t="s">
        <v>497</v>
      </c>
      <c r="B1004" s="149">
        <v>8</v>
      </c>
      <c r="C1004" s="136">
        <v>36796</v>
      </c>
      <c r="D1004" s="141">
        <f t="shared" si="85"/>
        <v>36796</v>
      </c>
      <c r="E1004" s="103" t="s">
        <v>100</v>
      </c>
      <c r="G1004" s="116" t="s">
        <v>1468</v>
      </c>
      <c r="H1004" s="103" t="s">
        <v>112</v>
      </c>
      <c r="I1004" s="111" t="s">
        <v>21</v>
      </c>
      <c r="J1004" s="112" t="str">
        <f t="shared" si="86"/>
        <v>D</v>
      </c>
      <c r="K1004" s="103">
        <v>1</v>
      </c>
      <c r="L1004" s="103">
        <v>1</v>
      </c>
      <c r="M1004" s="103" t="s">
        <v>1616</v>
      </c>
      <c r="O1004" s="103" t="s">
        <v>514</v>
      </c>
      <c r="P1004" s="103"/>
      <c r="T1004" s="112"/>
    </row>
    <row r="1005" spans="1:20">
      <c r="A1005" s="103" t="s">
        <v>497</v>
      </c>
      <c r="B1005" s="149">
        <v>7</v>
      </c>
      <c r="C1005" s="136">
        <v>36792</v>
      </c>
      <c r="D1005" s="141">
        <f t="shared" si="85"/>
        <v>36792</v>
      </c>
      <c r="E1005" s="103" t="s">
        <v>13</v>
      </c>
      <c r="F1005" s="111" t="s">
        <v>256</v>
      </c>
      <c r="G1005" s="111"/>
      <c r="H1005" s="103" t="s">
        <v>56</v>
      </c>
      <c r="I1005" s="111" t="s">
        <v>9</v>
      </c>
      <c r="J1005" s="112" t="str">
        <f t="shared" si="86"/>
        <v>L</v>
      </c>
      <c r="K1005" s="103">
        <v>0</v>
      </c>
      <c r="L1005" s="103">
        <v>1</v>
      </c>
      <c r="M1005" s="103" t="s">
        <v>25</v>
      </c>
      <c r="O1005" s="103" t="s">
        <v>514</v>
      </c>
      <c r="P1005" s="103"/>
      <c r="T1005" s="112"/>
    </row>
    <row r="1006" spans="1:20">
      <c r="A1006" s="103" t="s">
        <v>497</v>
      </c>
      <c r="B1006" s="149">
        <v>6</v>
      </c>
      <c r="C1006" s="136">
        <v>36778</v>
      </c>
      <c r="D1006" s="141">
        <f t="shared" si="85"/>
        <v>36778</v>
      </c>
      <c r="E1006" s="103" t="s">
        <v>100</v>
      </c>
      <c r="H1006" s="103" t="s">
        <v>108</v>
      </c>
      <c r="I1006" s="111" t="s">
        <v>9</v>
      </c>
      <c r="J1006" s="112" t="str">
        <f t="shared" si="86"/>
        <v>W</v>
      </c>
      <c r="K1006" s="103">
        <v>1</v>
      </c>
      <c r="L1006" s="103">
        <v>0</v>
      </c>
      <c r="M1006" s="103" t="s">
        <v>1617</v>
      </c>
      <c r="O1006" s="103" t="s">
        <v>514</v>
      </c>
      <c r="P1006" s="103"/>
      <c r="T1006" s="112"/>
    </row>
    <row r="1007" spans="1:20">
      <c r="A1007" s="103" t="s">
        <v>497</v>
      </c>
      <c r="B1007" s="149">
        <v>5</v>
      </c>
      <c r="C1007" s="136">
        <v>36775</v>
      </c>
      <c r="D1007" s="141">
        <f t="shared" si="85"/>
        <v>36775</v>
      </c>
      <c r="E1007" s="103" t="s">
        <v>12</v>
      </c>
      <c r="F1007" s="111" t="s">
        <v>515</v>
      </c>
      <c r="G1007" s="111"/>
      <c r="H1007" s="103" t="s">
        <v>516</v>
      </c>
      <c r="I1007" s="111" t="s">
        <v>9</v>
      </c>
      <c r="J1007" s="112" t="str">
        <f t="shared" si="86"/>
        <v>L</v>
      </c>
      <c r="K1007" s="103">
        <v>0</v>
      </c>
      <c r="L1007" s="103">
        <v>1</v>
      </c>
      <c r="M1007" s="103" t="s">
        <v>25</v>
      </c>
      <c r="O1007" s="103" t="s">
        <v>514</v>
      </c>
      <c r="P1007" s="103"/>
      <c r="T1007" s="112"/>
    </row>
    <row r="1008" spans="1:20">
      <c r="A1008" s="103" t="s">
        <v>497</v>
      </c>
      <c r="B1008" s="149">
        <v>4</v>
      </c>
      <c r="C1008" s="136">
        <v>36771</v>
      </c>
      <c r="D1008" s="141">
        <f t="shared" si="85"/>
        <v>36771</v>
      </c>
      <c r="E1008" s="103" t="s">
        <v>12</v>
      </c>
      <c r="F1008" s="111" t="s">
        <v>98</v>
      </c>
      <c r="G1008" s="111"/>
      <c r="H1008" s="103" t="s">
        <v>516</v>
      </c>
      <c r="I1008" s="111" t="s">
        <v>21</v>
      </c>
      <c r="J1008" s="112" t="str">
        <f t="shared" si="86"/>
        <v>D</v>
      </c>
      <c r="K1008" s="103">
        <v>1</v>
      </c>
      <c r="L1008" s="103">
        <v>1</v>
      </c>
      <c r="M1008" s="103" t="s">
        <v>1618</v>
      </c>
      <c r="O1008" s="103" t="s">
        <v>514</v>
      </c>
      <c r="P1008" s="103"/>
      <c r="T1008" s="112"/>
    </row>
    <row r="1009" spans="1:20">
      <c r="A1009" s="103" t="s">
        <v>497</v>
      </c>
      <c r="B1009" s="149">
        <v>3</v>
      </c>
      <c r="C1009" s="136">
        <v>36764</v>
      </c>
      <c r="D1009" s="141">
        <f t="shared" si="85"/>
        <v>36764</v>
      </c>
      <c r="E1009" s="103" t="s">
        <v>100</v>
      </c>
      <c r="G1009" s="116" t="s">
        <v>1468</v>
      </c>
      <c r="H1009" s="103" t="s">
        <v>378</v>
      </c>
      <c r="I1009" s="111" t="s">
        <v>21</v>
      </c>
      <c r="J1009" s="112" t="str">
        <f t="shared" si="86"/>
        <v>W</v>
      </c>
      <c r="K1009" s="103">
        <v>2</v>
      </c>
      <c r="L1009" s="103">
        <v>0</v>
      </c>
      <c r="M1009" s="103" t="s">
        <v>1629</v>
      </c>
      <c r="O1009" s="103" t="s">
        <v>514</v>
      </c>
      <c r="P1009" s="103"/>
      <c r="T1009" s="112"/>
    </row>
    <row r="1010" spans="1:20">
      <c r="A1010" s="103" t="s">
        <v>497</v>
      </c>
      <c r="B1010" s="149">
        <v>2</v>
      </c>
      <c r="C1010" s="136">
        <v>36757</v>
      </c>
      <c r="D1010" s="141">
        <f t="shared" si="85"/>
        <v>36757</v>
      </c>
      <c r="E1010" s="103" t="s">
        <v>100</v>
      </c>
      <c r="G1010" s="116" t="s">
        <v>1468</v>
      </c>
      <c r="H1010" s="103" t="s">
        <v>20</v>
      </c>
      <c r="I1010" s="111" t="s">
        <v>21</v>
      </c>
      <c r="J1010" s="112" t="str">
        <f t="shared" si="86"/>
        <v>W</v>
      </c>
      <c r="K1010" s="103">
        <v>1</v>
      </c>
      <c r="L1010" s="103">
        <v>0</v>
      </c>
      <c r="M1010" s="103" t="s">
        <v>1166</v>
      </c>
      <c r="O1010" s="103" t="s">
        <v>514</v>
      </c>
      <c r="P1010" s="103"/>
      <c r="T1010" s="112"/>
    </row>
    <row r="1011" spans="1:20">
      <c r="A1011" s="103" t="s">
        <v>497</v>
      </c>
      <c r="B1011" s="149">
        <v>1</v>
      </c>
      <c r="C1011" s="136">
        <v>36750</v>
      </c>
      <c r="D1011" s="141">
        <f t="shared" si="85"/>
        <v>36750</v>
      </c>
      <c r="E1011" s="103" t="s">
        <v>100</v>
      </c>
      <c r="H1011" s="103" t="s">
        <v>235</v>
      </c>
      <c r="I1011" s="111" t="s">
        <v>9</v>
      </c>
      <c r="J1011" s="112" t="str">
        <f t="shared" si="86"/>
        <v>L</v>
      </c>
      <c r="K1011" s="103">
        <v>0</v>
      </c>
      <c r="L1011" s="103">
        <v>2</v>
      </c>
      <c r="M1011" s="103" t="s">
        <v>25</v>
      </c>
      <c r="O1011" s="103" t="s">
        <v>514</v>
      </c>
      <c r="P1011" s="103"/>
      <c r="T1011" s="112"/>
    </row>
    <row r="1012" spans="1:20">
      <c r="A1012" s="103" t="s">
        <v>517</v>
      </c>
      <c r="B1012" s="149">
        <v>38</v>
      </c>
      <c r="C1012" s="136">
        <v>36652</v>
      </c>
      <c r="D1012" s="141">
        <f t="shared" si="85"/>
        <v>36652</v>
      </c>
      <c r="E1012" s="103" t="s">
        <v>19</v>
      </c>
      <c r="H1012" s="103" t="s">
        <v>426</v>
      </c>
      <c r="I1012" s="111" t="s">
        <v>21</v>
      </c>
      <c r="J1012" s="112" t="str">
        <f t="shared" si="86"/>
        <v>D</v>
      </c>
      <c r="K1012" s="103">
        <v>1</v>
      </c>
      <c r="L1012" s="103">
        <v>1</v>
      </c>
      <c r="M1012" s="103" t="s">
        <v>490</v>
      </c>
      <c r="O1012" s="103" t="s">
        <v>514</v>
      </c>
      <c r="P1012" s="103"/>
      <c r="T1012" s="112"/>
    </row>
    <row r="1013" spans="1:20">
      <c r="A1013" s="103" t="s">
        <v>517</v>
      </c>
      <c r="B1013" s="149">
        <v>37</v>
      </c>
      <c r="C1013" s="136">
        <v>36645</v>
      </c>
      <c r="D1013" s="141">
        <f t="shared" si="85"/>
        <v>36645</v>
      </c>
      <c r="E1013" s="103" t="s">
        <v>19</v>
      </c>
      <c r="H1013" s="103" t="s">
        <v>144</v>
      </c>
      <c r="I1013" s="111" t="s">
        <v>21</v>
      </c>
      <c r="J1013" s="112" t="str">
        <f t="shared" si="86"/>
        <v>W</v>
      </c>
      <c r="K1013" s="103">
        <v>2</v>
      </c>
      <c r="L1013" s="103">
        <v>1</v>
      </c>
      <c r="M1013" s="103" t="s">
        <v>518</v>
      </c>
      <c r="O1013" s="103" t="s">
        <v>514</v>
      </c>
      <c r="P1013" s="103"/>
      <c r="T1013" s="112"/>
    </row>
    <row r="1014" spans="1:20">
      <c r="A1014" s="103" t="s">
        <v>517</v>
      </c>
      <c r="B1014" s="149">
        <v>36</v>
      </c>
      <c r="C1014" s="136">
        <v>36642</v>
      </c>
      <c r="D1014" s="141">
        <f t="shared" si="85"/>
        <v>36642</v>
      </c>
      <c r="E1014" s="103" t="s">
        <v>19</v>
      </c>
      <c r="H1014" s="103" t="s">
        <v>35</v>
      </c>
      <c r="I1014" s="111" t="s">
        <v>9</v>
      </c>
      <c r="J1014" s="112" t="str">
        <f t="shared" si="86"/>
        <v>L</v>
      </c>
      <c r="K1014" s="103">
        <v>0</v>
      </c>
      <c r="L1014" s="103">
        <v>2</v>
      </c>
      <c r="M1014" s="103" t="s">
        <v>25</v>
      </c>
      <c r="O1014" s="103" t="s">
        <v>514</v>
      </c>
      <c r="P1014" s="103"/>
      <c r="T1014" s="112"/>
    </row>
    <row r="1015" spans="1:20">
      <c r="A1015" s="103" t="s">
        <v>517</v>
      </c>
      <c r="B1015" s="149">
        <v>35</v>
      </c>
      <c r="C1015" s="136">
        <v>36627</v>
      </c>
      <c r="D1015" s="141">
        <f t="shared" si="85"/>
        <v>36627</v>
      </c>
      <c r="E1015" s="103" t="s">
        <v>19</v>
      </c>
      <c r="H1015" s="103" t="s">
        <v>49</v>
      </c>
      <c r="I1015" s="111" t="s">
        <v>9</v>
      </c>
      <c r="J1015" s="112" t="str">
        <f t="shared" si="86"/>
        <v>L</v>
      </c>
      <c r="K1015" s="103">
        <v>0</v>
      </c>
      <c r="L1015" s="103">
        <v>1</v>
      </c>
      <c r="M1015" s="103" t="s">
        <v>25</v>
      </c>
      <c r="N1015" s="112">
        <v>410</v>
      </c>
      <c r="O1015" s="103" t="s">
        <v>514</v>
      </c>
      <c r="P1015" s="103"/>
      <c r="T1015" s="112"/>
    </row>
    <row r="1016" spans="1:20">
      <c r="A1016" s="103" t="s">
        <v>517</v>
      </c>
      <c r="B1016" s="149">
        <v>34</v>
      </c>
      <c r="C1016" s="136">
        <v>36624</v>
      </c>
      <c r="D1016" s="141">
        <f t="shared" si="85"/>
        <v>36624</v>
      </c>
      <c r="E1016" s="103" t="s">
        <v>19</v>
      </c>
      <c r="H1016" s="103" t="s">
        <v>62</v>
      </c>
      <c r="I1016" s="111" t="s">
        <v>9</v>
      </c>
      <c r="J1016" s="112" t="str">
        <f t="shared" si="86"/>
        <v>W</v>
      </c>
      <c r="K1016" s="103">
        <v>1</v>
      </c>
      <c r="L1016" s="103">
        <v>0</v>
      </c>
      <c r="M1016" s="103" t="s">
        <v>519</v>
      </c>
      <c r="O1016" s="103" t="s">
        <v>514</v>
      </c>
      <c r="P1016" s="103"/>
      <c r="T1016" s="112"/>
    </row>
    <row r="1017" spans="1:20">
      <c r="A1017" s="103" t="s">
        <v>517</v>
      </c>
      <c r="B1017" s="149">
        <v>33</v>
      </c>
      <c r="C1017" s="136">
        <v>36617</v>
      </c>
      <c r="D1017" s="141">
        <f t="shared" si="85"/>
        <v>36617</v>
      </c>
      <c r="E1017" s="103" t="s">
        <v>19</v>
      </c>
      <c r="H1017" s="103" t="s">
        <v>45</v>
      </c>
      <c r="I1017" s="111" t="s">
        <v>9</v>
      </c>
      <c r="J1017" s="112" t="str">
        <f t="shared" si="86"/>
        <v>W</v>
      </c>
      <c r="K1017" s="103">
        <v>1</v>
      </c>
      <c r="L1017" s="103">
        <v>0</v>
      </c>
      <c r="M1017" s="103" t="s">
        <v>490</v>
      </c>
      <c r="O1017" s="103" t="s">
        <v>514</v>
      </c>
      <c r="P1017" s="103"/>
      <c r="T1017" s="112"/>
    </row>
    <row r="1018" spans="1:20">
      <c r="A1018" s="103" t="s">
        <v>517</v>
      </c>
      <c r="B1018" s="149">
        <v>32</v>
      </c>
      <c r="C1018" s="136">
        <v>36614</v>
      </c>
      <c r="D1018" s="141">
        <f t="shared" si="85"/>
        <v>36614</v>
      </c>
      <c r="E1018" s="103" t="s">
        <v>19</v>
      </c>
      <c r="H1018" s="103" t="s">
        <v>43</v>
      </c>
      <c r="I1018" s="111" t="s">
        <v>21</v>
      </c>
      <c r="J1018" s="112" t="str">
        <f t="shared" si="86"/>
        <v>W</v>
      </c>
      <c r="K1018" s="103">
        <v>2</v>
      </c>
      <c r="L1018" s="103">
        <v>0</v>
      </c>
      <c r="M1018" s="103" t="s">
        <v>520</v>
      </c>
      <c r="O1018" s="103" t="s">
        <v>514</v>
      </c>
      <c r="P1018" s="103"/>
      <c r="T1018" s="112"/>
    </row>
    <row r="1019" spans="1:20">
      <c r="A1019" s="103" t="s">
        <v>517</v>
      </c>
      <c r="B1019" s="149">
        <v>31</v>
      </c>
      <c r="C1019" s="136">
        <v>36610</v>
      </c>
      <c r="D1019" s="141">
        <f t="shared" si="85"/>
        <v>36610</v>
      </c>
      <c r="E1019" s="103" t="s">
        <v>19</v>
      </c>
      <c r="H1019" s="103" t="s">
        <v>393</v>
      </c>
      <c r="I1019" s="111" t="s">
        <v>21</v>
      </c>
      <c r="J1019" s="112" t="str">
        <f t="shared" si="86"/>
        <v>W</v>
      </c>
      <c r="K1019" s="103">
        <v>6</v>
      </c>
      <c r="L1019" s="103">
        <v>0</v>
      </c>
      <c r="M1019" s="103" t="s">
        <v>521</v>
      </c>
      <c r="O1019" s="103" t="s">
        <v>514</v>
      </c>
      <c r="P1019" s="103"/>
      <c r="T1019" s="112"/>
    </row>
    <row r="1020" spans="1:20">
      <c r="A1020" s="103" t="s">
        <v>517</v>
      </c>
      <c r="B1020" s="149">
        <v>30</v>
      </c>
      <c r="C1020" s="136">
        <v>36603</v>
      </c>
      <c r="D1020" s="141">
        <f t="shared" si="85"/>
        <v>36603</v>
      </c>
      <c r="E1020" s="103" t="s">
        <v>19</v>
      </c>
      <c r="H1020" s="103" t="s">
        <v>124</v>
      </c>
      <c r="I1020" s="111" t="s">
        <v>9</v>
      </c>
      <c r="J1020" s="112" t="str">
        <f t="shared" si="86"/>
        <v>D</v>
      </c>
      <c r="K1020" s="103">
        <v>1</v>
      </c>
      <c r="L1020" s="103">
        <v>1</v>
      </c>
      <c r="M1020" s="103" t="s">
        <v>236</v>
      </c>
      <c r="O1020" s="103" t="s">
        <v>514</v>
      </c>
      <c r="P1020" s="103"/>
      <c r="T1020" s="112"/>
    </row>
    <row r="1021" spans="1:20">
      <c r="A1021" s="103" t="s">
        <v>517</v>
      </c>
      <c r="B1021" s="149">
        <v>29</v>
      </c>
      <c r="C1021" s="136">
        <v>36600</v>
      </c>
      <c r="D1021" s="141">
        <f t="shared" si="85"/>
        <v>36600</v>
      </c>
      <c r="E1021" s="103" t="s">
        <v>19</v>
      </c>
      <c r="G1021" s="116" t="s">
        <v>1468</v>
      </c>
      <c r="H1021" s="103" t="s">
        <v>49</v>
      </c>
      <c r="I1021" s="111" t="s">
        <v>21</v>
      </c>
      <c r="J1021" s="112" t="str">
        <f t="shared" si="86"/>
        <v>L</v>
      </c>
      <c r="K1021" s="103">
        <v>0</v>
      </c>
      <c r="L1021" s="103">
        <v>2</v>
      </c>
      <c r="M1021" s="103" t="s">
        <v>25</v>
      </c>
      <c r="N1021" s="112">
        <v>241</v>
      </c>
      <c r="O1021" s="103" t="s">
        <v>514</v>
      </c>
      <c r="P1021" s="103"/>
      <c r="T1021" s="112"/>
    </row>
    <row r="1022" spans="1:20">
      <c r="A1022" s="103" t="s">
        <v>517</v>
      </c>
      <c r="B1022" s="149">
        <v>28</v>
      </c>
      <c r="C1022" s="136">
        <v>36596</v>
      </c>
      <c r="D1022" s="141">
        <f t="shared" si="85"/>
        <v>36596</v>
      </c>
      <c r="E1022" s="103" t="s">
        <v>19</v>
      </c>
      <c r="H1022" s="103" t="s">
        <v>52</v>
      </c>
      <c r="I1022" s="111" t="s">
        <v>9</v>
      </c>
      <c r="J1022" s="112" t="str">
        <f t="shared" si="86"/>
        <v>W</v>
      </c>
      <c r="K1022" s="103">
        <v>5</v>
      </c>
      <c r="L1022" s="103">
        <v>0</v>
      </c>
      <c r="M1022" s="103" t="s">
        <v>522</v>
      </c>
      <c r="O1022" s="103" t="s">
        <v>514</v>
      </c>
      <c r="P1022" s="103"/>
      <c r="T1022" s="112"/>
    </row>
    <row r="1023" spans="1:20">
      <c r="A1023" s="103" t="s">
        <v>517</v>
      </c>
      <c r="B1023" s="149">
        <v>27</v>
      </c>
      <c r="C1023" s="136">
        <v>36591</v>
      </c>
      <c r="D1023" s="141">
        <f t="shared" si="85"/>
        <v>36591</v>
      </c>
      <c r="E1023" s="103" t="s">
        <v>19</v>
      </c>
      <c r="G1023" s="116" t="s">
        <v>1468</v>
      </c>
      <c r="H1023" s="103" t="s">
        <v>87</v>
      </c>
      <c r="I1023" s="111" t="s">
        <v>21</v>
      </c>
      <c r="J1023" s="112" t="str">
        <f t="shared" si="86"/>
        <v>W</v>
      </c>
      <c r="K1023" s="103">
        <v>3</v>
      </c>
      <c r="L1023" s="103">
        <v>1</v>
      </c>
      <c r="M1023" s="103" t="s">
        <v>523</v>
      </c>
      <c r="O1023" s="103" t="s">
        <v>514</v>
      </c>
      <c r="P1023" s="103"/>
      <c r="T1023" s="112"/>
    </row>
    <row r="1024" spans="1:20">
      <c r="A1024" s="103" t="s">
        <v>517</v>
      </c>
      <c r="B1024" s="149">
        <v>26</v>
      </c>
      <c r="C1024" s="136">
        <v>36582</v>
      </c>
      <c r="D1024" s="141">
        <f t="shared" si="85"/>
        <v>36582</v>
      </c>
      <c r="E1024" s="103" t="s">
        <v>19</v>
      </c>
      <c r="H1024" s="103" t="s">
        <v>286</v>
      </c>
      <c r="I1024" s="111" t="s">
        <v>21</v>
      </c>
      <c r="J1024" s="112" t="str">
        <f t="shared" si="86"/>
        <v>W</v>
      </c>
      <c r="K1024" s="103">
        <v>3</v>
      </c>
      <c r="L1024" s="103">
        <v>1</v>
      </c>
      <c r="M1024" s="103" t="s">
        <v>1706</v>
      </c>
      <c r="O1024" s="103" t="s">
        <v>514</v>
      </c>
      <c r="P1024" s="103"/>
      <c r="T1024" s="112"/>
    </row>
    <row r="1025" spans="1:20">
      <c r="A1025" s="103" t="s">
        <v>517</v>
      </c>
      <c r="B1025" s="149">
        <v>25</v>
      </c>
      <c r="C1025" s="136">
        <v>36568</v>
      </c>
      <c r="D1025" s="141">
        <f t="shared" si="85"/>
        <v>36568</v>
      </c>
      <c r="E1025" s="103" t="s">
        <v>19</v>
      </c>
      <c r="H1025" s="103" t="s">
        <v>393</v>
      </c>
      <c r="I1025" s="111" t="s">
        <v>9</v>
      </c>
      <c r="J1025" s="112" t="str">
        <f t="shared" si="86"/>
        <v>W</v>
      </c>
      <c r="K1025" s="103">
        <v>4</v>
      </c>
      <c r="L1025" s="103">
        <v>0</v>
      </c>
      <c r="M1025" s="103" t="s">
        <v>1628</v>
      </c>
      <c r="O1025" s="103" t="s">
        <v>514</v>
      </c>
      <c r="P1025" s="103"/>
      <c r="T1025" s="112"/>
    </row>
    <row r="1026" spans="1:20">
      <c r="A1026" s="103" t="s">
        <v>517</v>
      </c>
      <c r="B1026" s="149">
        <v>24</v>
      </c>
      <c r="C1026" s="136">
        <v>36561</v>
      </c>
      <c r="D1026" s="141">
        <f t="shared" si="85"/>
        <v>36561</v>
      </c>
      <c r="E1026" s="103" t="s">
        <v>19</v>
      </c>
      <c r="H1026" s="103" t="s">
        <v>144</v>
      </c>
      <c r="I1026" s="111" t="s">
        <v>9</v>
      </c>
      <c r="J1026" s="112" t="str">
        <f t="shared" si="86"/>
        <v>L</v>
      </c>
      <c r="K1026" s="103">
        <v>0</v>
      </c>
      <c r="L1026" s="103">
        <v>1</v>
      </c>
      <c r="M1026" s="103" t="s">
        <v>25</v>
      </c>
      <c r="O1026" s="103" t="s">
        <v>514</v>
      </c>
      <c r="P1026" s="103"/>
      <c r="T1026" s="112"/>
    </row>
    <row r="1027" spans="1:20">
      <c r="A1027" s="103" t="s">
        <v>517</v>
      </c>
      <c r="B1027" s="149">
        <v>23</v>
      </c>
      <c r="C1027" s="136">
        <v>36558</v>
      </c>
      <c r="D1027" s="141">
        <f t="shared" si="85"/>
        <v>36558</v>
      </c>
      <c r="E1027" s="103" t="s">
        <v>19</v>
      </c>
      <c r="H1027" s="103" t="s">
        <v>186</v>
      </c>
      <c r="I1027" s="111" t="s">
        <v>21</v>
      </c>
      <c r="J1027" s="112" t="str">
        <f t="shared" si="86"/>
        <v>W</v>
      </c>
      <c r="K1027" s="103">
        <v>4</v>
      </c>
      <c r="L1027" s="103">
        <v>1</v>
      </c>
      <c r="M1027" s="103" t="s">
        <v>1707</v>
      </c>
      <c r="O1027" s="103" t="s">
        <v>514</v>
      </c>
      <c r="P1027" s="103"/>
      <c r="T1027" s="112"/>
    </row>
    <row r="1028" spans="1:20">
      <c r="A1028" s="103" t="s">
        <v>517</v>
      </c>
      <c r="B1028" s="149">
        <v>22</v>
      </c>
      <c r="C1028" s="136">
        <v>36547</v>
      </c>
      <c r="D1028" s="141">
        <f t="shared" si="85"/>
        <v>36547</v>
      </c>
      <c r="E1028" s="103" t="s">
        <v>19</v>
      </c>
      <c r="H1028" s="103" t="s">
        <v>426</v>
      </c>
      <c r="I1028" s="111" t="s">
        <v>9</v>
      </c>
      <c r="J1028" s="112" t="str">
        <f t="shared" si="86"/>
        <v>W</v>
      </c>
      <c r="K1028" s="103">
        <v>1</v>
      </c>
      <c r="L1028" s="103">
        <v>0</v>
      </c>
      <c r="M1028" s="103" t="s">
        <v>236</v>
      </c>
      <c r="O1028" s="103" t="s">
        <v>514</v>
      </c>
      <c r="P1028" s="103"/>
      <c r="T1028" s="112"/>
    </row>
    <row r="1029" spans="1:20">
      <c r="A1029" s="103" t="s">
        <v>517</v>
      </c>
      <c r="B1029" s="149">
        <v>21</v>
      </c>
      <c r="C1029" s="136">
        <v>36540</v>
      </c>
      <c r="D1029" s="141">
        <f t="shared" si="85"/>
        <v>36540</v>
      </c>
      <c r="E1029" s="103" t="s">
        <v>19</v>
      </c>
      <c r="H1029" s="103" t="s">
        <v>43</v>
      </c>
      <c r="I1029" s="111" t="s">
        <v>9</v>
      </c>
      <c r="J1029" s="112" t="str">
        <f t="shared" si="86"/>
        <v>D</v>
      </c>
      <c r="K1029" s="103">
        <v>0</v>
      </c>
      <c r="L1029" s="103">
        <v>0</v>
      </c>
      <c r="M1029" s="103" t="s">
        <v>25</v>
      </c>
      <c r="O1029" s="103" t="s">
        <v>514</v>
      </c>
      <c r="P1029" s="103"/>
      <c r="T1029" s="112"/>
    </row>
    <row r="1030" spans="1:20">
      <c r="A1030" s="103" t="s">
        <v>517</v>
      </c>
      <c r="B1030" s="149">
        <v>20</v>
      </c>
      <c r="C1030" s="136">
        <v>36533</v>
      </c>
      <c r="D1030" s="141">
        <f t="shared" ref="D1030:D1093" si="87">C1030</f>
        <v>36533</v>
      </c>
      <c r="E1030" s="103" t="s">
        <v>19</v>
      </c>
      <c r="H1030" s="103" t="s">
        <v>54</v>
      </c>
      <c r="I1030" s="111" t="s">
        <v>9</v>
      </c>
      <c r="J1030" s="112" t="str">
        <f t="shared" si="86"/>
        <v>L</v>
      </c>
      <c r="K1030" s="103">
        <v>0</v>
      </c>
      <c r="L1030" s="103">
        <v>1</v>
      </c>
      <c r="M1030" s="103" t="s">
        <v>25</v>
      </c>
      <c r="O1030" s="103" t="s">
        <v>514</v>
      </c>
      <c r="P1030" s="103"/>
      <c r="T1030" s="112"/>
    </row>
    <row r="1031" spans="1:20">
      <c r="A1031" s="103" t="s">
        <v>517</v>
      </c>
      <c r="B1031" s="149">
        <v>19</v>
      </c>
      <c r="C1031" s="136">
        <v>36528</v>
      </c>
      <c r="D1031" s="141">
        <f t="shared" si="87"/>
        <v>36528</v>
      </c>
      <c r="E1031" s="103" t="s">
        <v>19</v>
      </c>
      <c r="H1031" s="103" t="s">
        <v>286</v>
      </c>
      <c r="I1031" s="111" t="s">
        <v>9</v>
      </c>
      <c r="J1031" s="112" t="str">
        <f t="shared" si="86"/>
        <v>W</v>
      </c>
      <c r="K1031" s="103">
        <v>4</v>
      </c>
      <c r="L1031" s="103">
        <v>2</v>
      </c>
      <c r="M1031" s="103" t="s">
        <v>1647</v>
      </c>
      <c r="O1031" s="103" t="s">
        <v>514</v>
      </c>
      <c r="P1031" s="103"/>
      <c r="T1031" s="112"/>
    </row>
    <row r="1032" spans="1:20">
      <c r="A1032" s="103" t="s">
        <v>517</v>
      </c>
      <c r="B1032" s="149">
        <v>18</v>
      </c>
      <c r="C1032" s="136">
        <v>36512</v>
      </c>
      <c r="D1032" s="141">
        <f t="shared" si="87"/>
        <v>36512</v>
      </c>
      <c r="E1032" s="103" t="s">
        <v>19</v>
      </c>
      <c r="G1032" s="116" t="s">
        <v>1468</v>
      </c>
      <c r="H1032" s="103" t="s">
        <v>47</v>
      </c>
      <c r="I1032" s="111" t="s">
        <v>21</v>
      </c>
      <c r="J1032" s="112" t="str">
        <f t="shared" si="86"/>
        <v>W</v>
      </c>
      <c r="K1032" s="103">
        <v>7</v>
      </c>
      <c r="L1032" s="103">
        <v>0</v>
      </c>
      <c r="M1032" s="103" t="s">
        <v>1627</v>
      </c>
      <c r="O1032" s="103" t="s">
        <v>514</v>
      </c>
      <c r="P1032" s="103"/>
      <c r="T1032" s="112"/>
    </row>
    <row r="1033" spans="1:20">
      <c r="A1033" s="103" t="s">
        <v>517</v>
      </c>
      <c r="B1033" s="149">
        <v>17</v>
      </c>
      <c r="C1033" s="136">
        <v>36498</v>
      </c>
      <c r="D1033" s="141">
        <f t="shared" si="87"/>
        <v>36498</v>
      </c>
      <c r="E1033" s="103" t="s">
        <v>19</v>
      </c>
      <c r="H1033" s="103" t="s">
        <v>62</v>
      </c>
      <c r="I1033" s="111" t="s">
        <v>21</v>
      </c>
      <c r="J1033" s="112" t="str">
        <f t="shared" si="86"/>
        <v>W</v>
      </c>
      <c r="K1033" s="103">
        <v>2</v>
      </c>
      <c r="L1033" s="103">
        <v>0</v>
      </c>
      <c r="M1033" s="103" t="s">
        <v>1626</v>
      </c>
      <c r="O1033" s="103" t="s">
        <v>514</v>
      </c>
      <c r="P1033" s="103"/>
      <c r="T1033" s="112" t="s">
        <v>1868</v>
      </c>
    </row>
    <row r="1034" spans="1:20">
      <c r="A1034" s="103" t="s">
        <v>517</v>
      </c>
      <c r="B1034" s="149">
        <v>16</v>
      </c>
      <c r="C1034" s="136">
        <v>36480</v>
      </c>
      <c r="D1034" s="141">
        <f t="shared" si="87"/>
        <v>36480</v>
      </c>
      <c r="E1034" s="103" t="s">
        <v>16</v>
      </c>
      <c r="F1034" s="111">
        <v>2</v>
      </c>
      <c r="G1034" s="111"/>
      <c r="H1034" s="103" t="s">
        <v>114</v>
      </c>
      <c r="I1034" s="111" t="s">
        <v>9</v>
      </c>
      <c r="J1034" s="112" t="str">
        <f t="shared" si="86"/>
        <v>D</v>
      </c>
      <c r="K1034" s="103">
        <v>5</v>
      </c>
      <c r="L1034" s="103">
        <v>5</v>
      </c>
      <c r="M1034" s="103" t="s">
        <v>524</v>
      </c>
      <c r="O1034" s="103" t="s">
        <v>514</v>
      </c>
      <c r="P1034" s="103"/>
      <c r="T1034" s="103" t="s">
        <v>1072</v>
      </c>
    </row>
    <row r="1035" spans="1:20">
      <c r="A1035" s="103" t="s">
        <v>517</v>
      </c>
      <c r="B1035" s="149">
        <v>15</v>
      </c>
      <c r="C1035" s="136">
        <v>36477</v>
      </c>
      <c r="D1035" s="141">
        <f t="shared" si="87"/>
        <v>36477</v>
      </c>
      <c r="E1035" s="103" t="s">
        <v>19</v>
      </c>
      <c r="H1035" s="103" t="s">
        <v>87</v>
      </c>
      <c r="I1035" s="111" t="s">
        <v>9</v>
      </c>
      <c r="J1035" s="112" t="str">
        <f t="shared" si="86"/>
        <v>L</v>
      </c>
      <c r="K1035" s="103">
        <v>1</v>
      </c>
      <c r="L1035" s="103">
        <v>3</v>
      </c>
      <c r="M1035" s="103" t="s">
        <v>519</v>
      </c>
      <c r="O1035" s="103" t="s">
        <v>514</v>
      </c>
      <c r="P1035" s="103"/>
      <c r="T1035" s="112"/>
    </row>
    <row r="1036" spans="1:20">
      <c r="A1036" s="103" t="s">
        <v>517</v>
      </c>
      <c r="B1036" s="149">
        <v>14</v>
      </c>
      <c r="C1036" s="136">
        <v>36470</v>
      </c>
      <c r="D1036" s="141">
        <f t="shared" si="87"/>
        <v>36470</v>
      </c>
      <c r="E1036" s="103" t="s">
        <v>19</v>
      </c>
      <c r="G1036" s="116" t="s">
        <v>1468</v>
      </c>
      <c r="H1036" s="103" t="s">
        <v>52</v>
      </c>
      <c r="I1036" s="111" t="s">
        <v>21</v>
      </c>
      <c r="J1036" s="112" t="str">
        <f t="shared" si="86"/>
        <v>W</v>
      </c>
      <c r="K1036" s="103">
        <v>7</v>
      </c>
      <c r="L1036" s="103">
        <v>0</v>
      </c>
      <c r="M1036" s="103" t="s">
        <v>1625</v>
      </c>
      <c r="O1036" s="103" t="s">
        <v>514</v>
      </c>
      <c r="P1036" s="103"/>
      <c r="T1036" s="112"/>
    </row>
    <row r="1037" spans="1:20">
      <c r="A1037" s="103" t="s">
        <v>517</v>
      </c>
      <c r="B1037" s="149">
        <v>13</v>
      </c>
      <c r="C1037" s="136">
        <v>36463</v>
      </c>
      <c r="D1037" s="141">
        <f t="shared" si="87"/>
        <v>36463</v>
      </c>
      <c r="E1037" s="103" t="s">
        <v>15</v>
      </c>
      <c r="F1037" s="111" t="s">
        <v>256</v>
      </c>
      <c r="G1037" s="111"/>
      <c r="H1037" s="103" t="s">
        <v>94</v>
      </c>
      <c r="I1037" s="111" t="s">
        <v>9</v>
      </c>
      <c r="J1037" s="112" t="str">
        <f t="shared" si="86"/>
        <v>L</v>
      </c>
      <c r="K1037" s="103">
        <v>1</v>
      </c>
      <c r="L1037" s="103">
        <v>2</v>
      </c>
      <c r="M1037" s="103" t="s">
        <v>490</v>
      </c>
      <c r="O1037" s="103" t="s">
        <v>514</v>
      </c>
      <c r="P1037" s="103"/>
      <c r="T1037" s="112"/>
    </row>
    <row r="1038" spans="1:20">
      <c r="A1038" s="103" t="s">
        <v>517</v>
      </c>
      <c r="B1038" s="149">
        <v>12</v>
      </c>
      <c r="C1038" s="136">
        <v>36449</v>
      </c>
      <c r="D1038" s="141">
        <f t="shared" si="87"/>
        <v>36449</v>
      </c>
      <c r="E1038" s="103" t="s">
        <v>19</v>
      </c>
      <c r="H1038" s="103" t="s">
        <v>35</v>
      </c>
      <c r="I1038" s="111" t="s">
        <v>21</v>
      </c>
      <c r="J1038" s="112" t="str">
        <f t="shared" si="86"/>
        <v>W</v>
      </c>
      <c r="K1038" s="103">
        <v>7</v>
      </c>
      <c r="L1038" s="103">
        <v>0</v>
      </c>
      <c r="M1038" s="103" t="s">
        <v>1648</v>
      </c>
      <c r="O1038" s="103" t="s">
        <v>514</v>
      </c>
      <c r="P1038" s="103"/>
      <c r="T1038" s="112"/>
    </row>
    <row r="1039" spans="1:20">
      <c r="A1039" s="103" t="s">
        <v>517</v>
      </c>
      <c r="B1039" s="149">
        <v>11</v>
      </c>
      <c r="C1039" s="136">
        <v>36442</v>
      </c>
      <c r="D1039" s="141">
        <f t="shared" si="87"/>
        <v>36442</v>
      </c>
      <c r="E1039" s="103" t="s">
        <v>19</v>
      </c>
      <c r="G1039" s="116" t="s">
        <v>1468</v>
      </c>
      <c r="H1039" s="103" t="s">
        <v>45</v>
      </c>
      <c r="I1039" s="111" t="s">
        <v>21</v>
      </c>
      <c r="J1039" s="112" t="str">
        <f t="shared" si="86"/>
        <v>W</v>
      </c>
      <c r="K1039" s="103">
        <v>3</v>
      </c>
      <c r="L1039" s="103">
        <v>0</v>
      </c>
      <c r="M1039" s="103" t="s">
        <v>1649</v>
      </c>
      <c r="O1039" s="103" t="s">
        <v>514</v>
      </c>
      <c r="P1039" s="103"/>
      <c r="T1039" s="112"/>
    </row>
    <row r="1040" spans="1:20">
      <c r="A1040" s="103" t="s">
        <v>517</v>
      </c>
      <c r="B1040" s="149">
        <v>10</v>
      </c>
      <c r="C1040" s="136">
        <v>36439</v>
      </c>
      <c r="D1040" s="141">
        <f t="shared" si="87"/>
        <v>36439</v>
      </c>
      <c r="E1040" s="103" t="s">
        <v>19</v>
      </c>
      <c r="H1040" s="103" t="s">
        <v>186</v>
      </c>
      <c r="I1040" s="111" t="s">
        <v>9</v>
      </c>
      <c r="J1040" s="112" t="str">
        <f t="shared" si="86"/>
        <v>W</v>
      </c>
      <c r="K1040" s="103">
        <v>2</v>
      </c>
      <c r="L1040" s="103">
        <v>1</v>
      </c>
      <c r="M1040" s="103" t="s">
        <v>1624</v>
      </c>
      <c r="O1040" s="103" t="s">
        <v>514</v>
      </c>
      <c r="P1040" s="103"/>
      <c r="T1040" s="112"/>
    </row>
    <row r="1041" spans="1:20">
      <c r="A1041" s="103" t="s">
        <v>517</v>
      </c>
      <c r="B1041" s="149">
        <v>9</v>
      </c>
      <c r="C1041" s="136">
        <v>36428</v>
      </c>
      <c r="D1041" s="141">
        <f t="shared" si="87"/>
        <v>36428</v>
      </c>
      <c r="E1041" s="103" t="s">
        <v>13</v>
      </c>
      <c r="F1041" s="111" t="s">
        <v>61</v>
      </c>
      <c r="G1041" s="111"/>
      <c r="H1041" s="103" t="s">
        <v>94</v>
      </c>
      <c r="I1041" s="111" t="s">
        <v>9</v>
      </c>
      <c r="J1041" s="112" t="str">
        <f t="shared" si="86"/>
        <v>L</v>
      </c>
      <c r="K1041" s="103">
        <v>1</v>
      </c>
      <c r="L1041" s="103">
        <v>4</v>
      </c>
      <c r="M1041" s="103" t="s">
        <v>490</v>
      </c>
      <c r="O1041" s="103" t="s">
        <v>514</v>
      </c>
      <c r="P1041" s="103"/>
      <c r="T1041" s="112"/>
    </row>
    <row r="1042" spans="1:20">
      <c r="A1042" s="103" t="s">
        <v>517</v>
      </c>
      <c r="B1042" s="149">
        <v>8</v>
      </c>
      <c r="C1042" s="136">
        <v>36421</v>
      </c>
      <c r="D1042" s="141">
        <f t="shared" si="87"/>
        <v>36421</v>
      </c>
      <c r="E1042" s="103" t="s">
        <v>12</v>
      </c>
      <c r="F1042" s="111" t="s">
        <v>143</v>
      </c>
      <c r="G1042" s="111"/>
      <c r="H1042" s="103" t="s">
        <v>525</v>
      </c>
      <c r="I1042" s="111" t="s">
        <v>21</v>
      </c>
      <c r="J1042" s="112" t="str">
        <f t="shared" si="86"/>
        <v>L</v>
      </c>
      <c r="K1042" s="103">
        <v>1</v>
      </c>
      <c r="L1042" s="103">
        <v>3</v>
      </c>
      <c r="M1042" s="103" t="s">
        <v>490</v>
      </c>
      <c r="O1042" s="103" t="s">
        <v>514</v>
      </c>
      <c r="P1042" s="103"/>
      <c r="T1042" s="112"/>
    </row>
    <row r="1043" spans="1:20">
      <c r="A1043" s="103" t="s">
        <v>517</v>
      </c>
      <c r="B1043" s="149">
        <v>7</v>
      </c>
      <c r="C1043" s="136">
        <v>36414</v>
      </c>
      <c r="D1043" s="141">
        <f t="shared" si="87"/>
        <v>36414</v>
      </c>
      <c r="E1043" s="103" t="s">
        <v>19</v>
      </c>
      <c r="H1043" s="103" t="s">
        <v>526</v>
      </c>
      <c r="I1043" s="111" t="s">
        <v>9</v>
      </c>
      <c r="J1043" s="112" t="str">
        <f t="shared" si="86"/>
        <v>W</v>
      </c>
      <c r="K1043" s="103">
        <v>2</v>
      </c>
      <c r="L1043" s="103">
        <v>0</v>
      </c>
      <c r="M1043" s="103" t="s">
        <v>1623</v>
      </c>
      <c r="O1043" s="103" t="s">
        <v>514</v>
      </c>
      <c r="P1043" s="103"/>
      <c r="T1043" s="112"/>
    </row>
    <row r="1044" spans="1:20">
      <c r="A1044" s="103" t="s">
        <v>517</v>
      </c>
      <c r="B1044" s="149">
        <v>6</v>
      </c>
      <c r="C1044" s="136">
        <v>36407</v>
      </c>
      <c r="D1044" s="141">
        <f t="shared" si="87"/>
        <v>36407</v>
      </c>
      <c r="E1044" s="103" t="s">
        <v>12</v>
      </c>
      <c r="F1044" s="111" t="s">
        <v>61</v>
      </c>
      <c r="G1044" s="111"/>
      <c r="H1044" s="103" t="s">
        <v>235</v>
      </c>
      <c r="I1044" s="111" t="s">
        <v>9</v>
      </c>
      <c r="J1044" s="112" t="str">
        <f t="shared" si="86"/>
        <v>W</v>
      </c>
      <c r="K1044" s="103">
        <v>3</v>
      </c>
      <c r="L1044" s="103">
        <v>0</v>
      </c>
      <c r="M1044" s="103" t="s">
        <v>1622</v>
      </c>
      <c r="O1044" s="103" t="s">
        <v>514</v>
      </c>
      <c r="P1044" s="103"/>
      <c r="T1044" s="112"/>
    </row>
    <row r="1045" spans="1:20">
      <c r="A1045" s="103" t="s">
        <v>517</v>
      </c>
      <c r="B1045" s="149">
        <v>5</v>
      </c>
      <c r="C1045" s="136">
        <v>36402</v>
      </c>
      <c r="D1045" s="141">
        <f t="shared" si="87"/>
        <v>36402</v>
      </c>
      <c r="E1045" s="103" t="s">
        <v>19</v>
      </c>
      <c r="H1045" s="103" t="s">
        <v>124</v>
      </c>
      <c r="I1045" s="111" t="s">
        <v>21</v>
      </c>
      <c r="J1045" s="112" t="str">
        <f t="shared" si="86"/>
        <v>W</v>
      </c>
      <c r="K1045" s="103">
        <v>1</v>
      </c>
      <c r="L1045" s="103">
        <v>0</v>
      </c>
      <c r="M1045" s="103" t="s">
        <v>519</v>
      </c>
      <c r="O1045" s="103" t="s">
        <v>514</v>
      </c>
      <c r="P1045" s="103"/>
      <c r="T1045" s="112"/>
    </row>
    <row r="1046" spans="1:20">
      <c r="A1046" s="103" t="s">
        <v>517</v>
      </c>
      <c r="B1046" s="149">
        <v>4</v>
      </c>
      <c r="C1046" s="136">
        <v>36400</v>
      </c>
      <c r="D1046" s="141">
        <f t="shared" si="87"/>
        <v>36400</v>
      </c>
      <c r="E1046" s="103" t="s">
        <v>19</v>
      </c>
      <c r="H1046" s="103" t="s">
        <v>47</v>
      </c>
      <c r="I1046" s="111" t="s">
        <v>9</v>
      </c>
      <c r="J1046" s="112" t="str">
        <f t="shared" si="86"/>
        <v>W</v>
      </c>
      <c r="K1046" s="103">
        <v>1</v>
      </c>
      <c r="L1046" s="103">
        <v>0</v>
      </c>
      <c r="M1046" s="103" t="s">
        <v>509</v>
      </c>
      <c r="O1046" s="103" t="s">
        <v>514</v>
      </c>
      <c r="P1046" s="103"/>
      <c r="T1046" s="112"/>
    </row>
    <row r="1047" spans="1:20">
      <c r="A1047" s="103" t="s">
        <v>517</v>
      </c>
      <c r="B1047" s="149">
        <v>3</v>
      </c>
      <c r="C1047" s="136">
        <v>36393</v>
      </c>
      <c r="D1047" s="141">
        <f t="shared" si="87"/>
        <v>36393</v>
      </c>
      <c r="E1047" s="103" t="s">
        <v>12</v>
      </c>
      <c r="F1047" s="111" t="s">
        <v>256</v>
      </c>
      <c r="G1047" s="111" t="s">
        <v>1468</v>
      </c>
      <c r="H1047" s="103" t="s">
        <v>52</v>
      </c>
      <c r="I1047" s="111" t="s">
        <v>21</v>
      </c>
      <c r="J1047" s="112" t="str">
        <f t="shared" si="86"/>
        <v>W</v>
      </c>
      <c r="K1047" s="103">
        <v>4</v>
      </c>
      <c r="L1047" s="103">
        <v>0</v>
      </c>
      <c r="M1047" s="103" t="s">
        <v>1621</v>
      </c>
      <c r="O1047" s="103" t="s">
        <v>514</v>
      </c>
      <c r="P1047" s="103"/>
      <c r="T1047" s="112"/>
    </row>
    <row r="1048" spans="1:20">
      <c r="A1048" s="103" t="s">
        <v>517</v>
      </c>
      <c r="B1048" s="149">
        <v>2</v>
      </c>
      <c r="C1048" s="136">
        <v>36388</v>
      </c>
      <c r="D1048" s="141">
        <f t="shared" si="87"/>
        <v>36388</v>
      </c>
      <c r="E1048" s="103" t="s">
        <v>19</v>
      </c>
      <c r="G1048" s="116" t="s">
        <v>1468</v>
      </c>
      <c r="H1048" s="103" t="s">
        <v>526</v>
      </c>
      <c r="I1048" s="111" t="s">
        <v>21</v>
      </c>
      <c r="J1048" s="112" t="str">
        <f t="shared" si="86"/>
        <v>W</v>
      </c>
      <c r="K1048" s="103">
        <v>3</v>
      </c>
      <c r="L1048" s="103">
        <v>0</v>
      </c>
      <c r="M1048" s="103" t="s">
        <v>1776</v>
      </c>
      <c r="O1048" s="103" t="s">
        <v>514</v>
      </c>
      <c r="P1048" s="103"/>
      <c r="T1048" s="112"/>
    </row>
    <row r="1049" spans="1:20">
      <c r="A1049" s="103" t="s">
        <v>517</v>
      </c>
      <c r="B1049" s="149">
        <v>1</v>
      </c>
      <c r="C1049" s="136">
        <v>36386</v>
      </c>
      <c r="D1049" s="141">
        <f t="shared" si="87"/>
        <v>36386</v>
      </c>
      <c r="E1049" s="103" t="s">
        <v>19</v>
      </c>
      <c r="H1049" s="103" t="s">
        <v>54</v>
      </c>
      <c r="I1049" s="111" t="s">
        <v>21</v>
      </c>
      <c r="J1049" s="112" t="str">
        <f t="shared" si="86"/>
        <v>D</v>
      </c>
      <c r="K1049" s="103">
        <v>0</v>
      </c>
      <c r="L1049" s="103">
        <v>0</v>
      </c>
      <c r="M1049" s="103" t="s">
        <v>25</v>
      </c>
      <c r="O1049" s="103" t="s">
        <v>514</v>
      </c>
      <c r="P1049" s="103"/>
      <c r="T1049" s="112"/>
    </row>
    <row r="1050" spans="1:20">
      <c r="A1050" s="103" t="s">
        <v>527</v>
      </c>
      <c r="B1050" s="149">
        <v>41</v>
      </c>
      <c r="C1050" s="136">
        <v>36283</v>
      </c>
      <c r="D1050" s="141">
        <f t="shared" si="87"/>
        <v>36283</v>
      </c>
      <c r="E1050" s="103" t="s">
        <v>19</v>
      </c>
      <c r="H1050" s="103" t="s">
        <v>35</v>
      </c>
      <c r="I1050" s="111" t="s">
        <v>9</v>
      </c>
      <c r="J1050" s="112" t="str">
        <f t="shared" si="86"/>
        <v>L</v>
      </c>
      <c r="K1050" s="103">
        <v>2</v>
      </c>
      <c r="L1050" s="103">
        <v>3</v>
      </c>
      <c r="M1050" s="103" t="s">
        <v>1861</v>
      </c>
      <c r="O1050" s="103" t="s">
        <v>514</v>
      </c>
      <c r="P1050" s="103"/>
      <c r="T1050" s="112"/>
    </row>
    <row r="1051" spans="1:20">
      <c r="A1051" s="103" t="s">
        <v>527</v>
      </c>
      <c r="B1051" s="149">
        <v>40</v>
      </c>
      <c r="C1051" s="136">
        <v>36276</v>
      </c>
      <c r="D1051" s="141">
        <f t="shared" si="87"/>
        <v>36276</v>
      </c>
      <c r="E1051" s="103" t="s">
        <v>19</v>
      </c>
      <c r="G1051" s="116" t="s">
        <v>1468</v>
      </c>
      <c r="H1051" s="103" t="s">
        <v>43</v>
      </c>
      <c r="I1051" s="111" t="s">
        <v>21</v>
      </c>
      <c r="J1051" s="112" t="str">
        <f t="shared" si="86"/>
        <v>L</v>
      </c>
      <c r="K1051" s="103">
        <v>0</v>
      </c>
      <c r="L1051" s="103">
        <v>1</v>
      </c>
      <c r="M1051" s="103" t="s">
        <v>25</v>
      </c>
      <c r="O1051" s="103" t="s">
        <v>514</v>
      </c>
      <c r="P1051" s="103"/>
      <c r="T1051" s="112"/>
    </row>
    <row r="1052" spans="1:20">
      <c r="A1052" s="103" t="s">
        <v>527</v>
      </c>
      <c r="B1052" s="149">
        <v>39</v>
      </c>
      <c r="C1052" s="136">
        <v>36267</v>
      </c>
      <c r="D1052" s="141">
        <f t="shared" si="87"/>
        <v>36267</v>
      </c>
      <c r="E1052" s="103" t="s">
        <v>19</v>
      </c>
      <c r="H1052" s="103" t="s">
        <v>526</v>
      </c>
      <c r="I1052" s="111" t="s">
        <v>9</v>
      </c>
      <c r="J1052" s="112" t="str">
        <f t="shared" si="86"/>
        <v>L</v>
      </c>
      <c r="K1052" s="103">
        <v>0</v>
      </c>
      <c r="L1052" s="103">
        <v>4</v>
      </c>
      <c r="M1052" s="103" t="s">
        <v>25</v>
      </c>
      <c r="O1052" s="103" t="s">
        <v>514</v>
      </c>
      <c r="P1052" s="103"/>
      <c r="T1052" s="112"/>
    </row>
    <row r="1053" spans="1:20">
      <c r="A1053" s="103" t="s">
        <v>527</v>
      </c>
      <c r="B1053" s="149">
        <v>38</v>
      </c>
      <c r="C1053" s="136">
        <v>36263</v>
      </c>
      <c r="D1053" s="141">
        <f t="shared" si="87"/>
        <v>36263</v>
      </c>
      <c r="E1053" s="103" t="s">
        <v>19</v>
      </c>
      <c r="H1053" s="103" t="s">
        <v>62</v>
      </c>
      <c r="I1053" s="111" t="s">
        <v>9</v>
      </c>
      <c r="J1053" s="112" t="str">
        <f t="shared" si="86"/>
        <v>D</v>
      </c>
      <c r="K1053" s="103">
        <v>1</v>
      </c>
      <c r="L1053" s="103">
        <v>1</v>
      </c>
      <c r="M1053" s="103" t="s">
        <v>490</v>
      </c>
      <c r="O1053" s="103" t="s">
        <v>514</v>
      </c>
      <c r="P1053" s="103"/>
      <c r="T1053" s="112"/>
    </row>
    <row r="1054" spans="1:20">
      <c r="A1054" s="103" t="s">
        <v>527</v>
      </c>
      <c r="B1054" s="149">
        <v>37</v>
      </c>
      <c r="C1054" s="136">
        <v>36258</v>
      </c>
      <c r="D1054" s="141">
        <f t="shared" si="87"/>
        <v>36258</v>
      </c>
      <c r="E1054" s="103" t="s">
        <v>19</v>
      </c>
      <c r="H1054" s="103" t="s">
        <v>504</v>
      </c>
      <c r="I1054" s="111" t="s">
        <v>21</v>
      </c>
      <c r="J1054" s="112" t="str">
        <f t="shared" ref="J1054:J1117" si="88">IF(K1054&gt;L1054,"W",IF(K1054&lt;L1054,"L","D"))</f>
        <v>D</v>
      </c>
      <c r="K1054" s="103">
        <v>2</v>
      </c>
      <c r="L1054" s="103">
        <v>2</v>
      </c>
      <c r="M1054" s="103" t="s">
        <v>1637</v>
      </c>
      <c r="O1054" s="103" t="s">
        <v>514</v>
      </c>
      <c r="P1054" s="103"/>
      <c r="T1054" s="112"/>
    </row>
    <row r="1055" spans="1:20">
      <c r="A1055" s="103" t="s">
        <v>527</v>
      </c>
      <c r="B1055" s="149">
        <v>36</v>
      </c>
      <c r="C1055" s="136">
        <v>36255</v>
      </c>
      <c r="D1055" s="141">
        <f t="shared" si="87"/>
        <v>36255</v>
      </c>
      <c r="E1055" s="103" t="s">
        <v>19</v>
      </c>
      <c r="H1055" s="103" t="s">
        <v>286</v>
      </c>
      <c r="I1055" s="111" t="s">
        <v>9</v>
      </c>
      <c r="J1055" s="112" t="str">
        <f t="shared" si="88"/>
        <v>D</v>
      </c>
      <c r="K1055" s="103">
        <v>1</v>
      </c>
      <c r="L1055" s="103">
        <v>1</v>
      </c>
      <c r="M1055" s="103" t="s">
        <v>1638</v>
      </c>
      <c r="O1055" s="103" t="s">
        <v>514</v>
      </c>
      <c r="P1055" s="103"/>
      <c r="T1055" s="112"/>
    </row>
    <row r="1056" spans="1:20">
      <c r="A1056" s="103" t="s">
        <v>527</v>
      </c>
      <c r="B1056" s="149">
        <v>35</v>
      </c>
      <c r="C1056" s="136">
        <v>36246</v>
      </c>
      <c r="D1056" s="141">
        <f t="shared" si="87"/>
        <v>36246</v>
      </c>
      <c r="E1056" s="103" t="s">
        <v>19</v>
      </c>
      <c r="G1056" s="116" t="s">
        <v>1468</v>
      </c>
      <c r="H1056" s="103" t="s">
        <v>528</v>
      </c>
      <c r="I1056" s="111" t="s">
        <v>21</v>
      </c>
      <c r="J1056" s="112" t="str">
        <f t="shared" si="88"/>
        <v>W</v>
      </c>
      <c r="K1056" s="103">
        <v>5</v>
      </c>
      <c r="L1056" s="103">
        <v>0</v>
      </c>
      <c r="M1056" s="103" t="s">
        <v>2103</v>
      </c>
      <c r="O1056" s="103" t="s">
        <v>514</v>
      </c>
      <c r="P1056" s="103"/>
      <c r="T1056" s="112"/>
    </row>
    <row r="1057" spans="1:20">
      <c r="A1057" s="103" t="s">
        <v>527</v>
      </c>
      <c r="B1057" s="149">
        <v>34</v>
      </c>
      <c r="C1057" s="136">
        <v>36243</v>
      </c>
      <c r="D1057" s="141">
        <f t="shared" si="87"/>
        <v>36243</v>
      </c>
      <c r="E1057" s="103" t="s">
        <v>19</v>
      </c>
      <c r="H1057" s="103" t="s">
        <v>52</v>
      </c>
      <c r="I1057" s="111" t="s">
        <v>9</v>
      </c>
      <c r="J1057" s="112" t="str">
        <f t="shared" si="88"/>
        <v>W</v>
      </c>
      <c r="K1057" s="103">
        <v>3</v>
      </c>
      <c r="L1057" s="103">
        <v>1</v>
      </c>
      <c r="M1057" s="103" t="s">
        <v>1862</v>
      </c>
      <c r="O1057" s="103" t="s">
        <v>514</v>
      </c>
      <c r="P1057" s="103"/>
      <c r="T1057" s="112"/>
    </row>
    <row r="1058" spans="1:20">
      <c r="A1058" s="103" t="s">
        <v>527</v>
      </c>
      <c r="B1058" s="149">
        <v>33</v>
      </c>
      <c r="C1058" s="136">
        <v>36239</v>
      </c>
      <c r="D1058" s="141">
        <f t="shared" si="87"/>
        <v>36239</v>
      </c>
      <c r="E1058" s="103" t="s">
        <v>19</v>
      </c>
      <c r="H1058" s="103" t="s">
        <v>393</v>
      </c>
      <c r="I1058" s="111" t="s">
        <v>21</v>
      </c>
      <c r="J1058" s="112" t="str">
        <f t="shared" si="88"/>
        <v>W</v>
      </c>
      <c r="K1058" s="103">
        <v>2</v>
      </c>
      <c r="L1058" s="103">
        <v>0</v>
      </c>
      <c r="M1058" s="103" t="s">
        <v>1639</v>
      </c>
      <c r="O1058" s="103" t="s">
        <v>514</v>
      </c>
      <c r="P1058" s="103"/>
      <c r="T1058" s="112"/>
    </row>
    <row r="1059" spans="1:20">
      <c r="A1059" s="103" t="s">
        <v>527</v>
      </c>
      <c r="B1059" s="149">
        <v>32</v>
      </c>
      <c r="C1059" s="136">
        <v>36232</v>
      </c>
      <c r="D1059" s="141">
        <f t="shared" si="87"/>
        <v>36232</v>
      </c>
      <c r="E1059" s="103" t="s">
        <v>19</v>
      </c>
      <c r="H1059" s="103" t="s">
        <v>87</v>
      </c>
      <c r="I1059" s="111" t="s">
        <v>21</v>
      </c>
      <c r="J1059" s="112" t="str">
        <f t="shared" si="88"/>
        <v>L</v>
      </c>
      <c r="K1059" s="103">
        <v>2</v>
      </c>
      <c r="L1059" s="103">
        <v>3</v>
      </c>
      <c r="M1059" s="103" t="s">
        <v>2104</v>
      </c>
      <c r="O1059" s="103" t="s">
        <v>514</v>
      </c>
      <c r="P1059" s="103"/>
      <c r="T1059" s="112"/>
    </row>
    <row r="1060" spans="1:20">
      <c r="A1060" s="103" t="s">
        <v>527</v>
      </c>
      <c r="B1060" s="149">
        <v>31</v>
      </c>
      <c r="C1060" s="136">
        <v>36227</v>
      </c>
      <c r="D1060" s="141">
        <f t="shared" si="87"/>
        <v>36227</v>
      </c>
      <c r="E1060" s="103" t="s">
        <v>19</v>
      </c>
      <c r="H1060" s="103" t="s">
        <v>526</v>
      </c>
      <c r="I1060" s="111" t="s">
        <v>21</v>
      </c>
      <c r="J1060" s="112" t="str">
        <f t="shared" si="88"/>
        <v>W</v>
      </c>
      <c r="K1060" s="103">
        <v>3</v>
      </c>
      <c r="L1060" s="103">
        <v>1</v>
      </c>
      <c r="M1060" s="103" t="s">
        <v>2105</v>
      </c>
      <c r="O1060" s="103" t="s">
        <v>514</v>
      </c>
      <c r="P1060" s="103"/>
      <c r="T1060" s="112"/>
    </row>
    <row r="1061" spans="1:20">
      <c r="A1061" s="103" t="s">
        <v>527</v>
      </c>
      <c r="B1061" s="149">
        <v>30</v>
      </c>
      <c r="C1061" s="136">
        <v>36218</v>
      </c>
      <c r="D1061" s="141">
        <f t="shared" si="87"/>
        <v>36218</v>
      </c>
      <c r="E1061" s="103" t="s">
        <v>19</v>
      </c>
      <c r="H1061" s="103" t="s">
        <v>49</v>
      </c>
      <c r="I1061" s="111" t="s">
        <v>21</v>
      </c>
      <c r="J1061" s="112" t="str">
        <f t="shared" si="88"/>
        <v>L</v>
      </c>
      <c r="K1061" s="103">
        <v>0</v>
      </c>
      <c r="L1061" s="103">
        <v>2</v>
      </c>
      <c r="M1061" s="103" t="s">
        <v>25</v>
      </c>
      <c r="O1061" s="103" t="s">
        <v>514</v>
      </c>
      <c r="P1061" s="103"/>
      <c r="T1061" s="112"/>
    </row>
    <row r="1062" spans="1:20">
      <c r="A1062" s="103" t="s">
        <v>527</v>
      </c>
      <c r="B1062" s="149">
        <v>29</v>
      </c>
      <c r="C1062" s="136">
        <v>36213</v>
      </c>
      <c r="D1062" s="141">
        <f t="shared" si="87"/>
        <v>36213</v>
      </c>
      <c r="E1062" s="103" t="s">
        <v>19</v>
      </c>
      <c r="H1062" s="103" t="s">
        <v>186</v>
      </c>
      <c r="I1062" s="111" t="s">
        <v>21</v>
      </c>
      <c r="J1062" s="112" t="str">
        <f t="shared" si="88"/>
        <v>W</v>
      </c>
      <c r="K1062" s="103">
        <v>3</v>
      </c>
      <c r="L1062" s="103">
        <v>1</v>
      </c>
      <c r="M1062" s="103" t="s">
        <v>1863</v>
      </c>
      <c r="O1062" s="103" t="s">
        <v>514</v>
      </c>
      <c r="P1062" s="103"/>
      <c r="T1062" s="112"/>
    </row>
    <row r="1063" spans="1:20">
      <c r="A1063" s="103" t="s">
        <v>527</v>
      </c>
      <c r="B1063" s="149">
        <v>28</v>
      </c>
      <c r="C1063" s="136">
        <v>36211</v>
      </c>
      <c r="D1063" s="141">
        <f t="shared" si="87"/>
        <v>36211</v>
      </c>
      <c r="E1063" s="103" t="s">
        <v>19</v>
      </c>
      <c r="H1063" s="103" t="s">
        <v>529</v>
      </c>
      <c r="I1063" s="111" t="s">
        <v>9</v>
      </c>
      <c r="J1063" s="112" t="str">
        <f t="shared" si="88"/>
        <v>L</v>
      </c>
      <c r="K1063" s="103">
        <v>2</v>
      </c>
      <c r="L1063" s="103">
        <v>4</v>
      </c>
      <c r="M1063" s="103" t="s">
        <v>1640</v>
      </c>
      <c r="O1063" s="103" t="s">
        <v>514</v>
      </c>
      <c r="P1063" s="103"/>
      <c r="T1063" s="112"/>
    </row>
    <row r="1064" spans="1:20">
      <c r="A1064" s="103" t="s">
        <v>527</v>
      </c>
      <c r="B1064" s="149">
        <v>27</v>
      </c>
      <c r="C1064" s="136">
        <v>36204</v>
      </c>
      <c r="D1064" s="141">
        <f t="shared" si="87"/>
        <v>36204</v>
      </c>
      <c r="E1064" s="103" t="s">
        <v>19</v>
      </c>
      <c r="H1064" s="103" t="s">
        <v>288</v>
      </c>
      <c r="I1064" s="111" t="s">
        <v>9</v>
      </c>
      <c r="J1064" s="112" t="str">
        <f t="shared" si="88"/>
        <v>L</v>
      </c>
      <c r="K1064" s="103">
        <v>1</v>
      </c>
      <c r="L1064" s="103">
        <v>3</v>
      </c>
      <c r="M1064" s="103" t="s">
        <v>490</v>
      </c>
      <c r="O1064" s="103" t="s">
        <v>514</v>
      </c>
      <c r="P1064" s="103"/>
      <c r="T1064" s="112"/>
    </row>
    <row r="1065" spans="1:20">
      <c r="A1065" s="103" t="s">
        <v>527</v>
      </c>
      <c r="B1065" s="149">
        <v>26</v>
      </c>
      <c r="C1065" s="136">
        <v>36197</v>
      </c>
      <c r="D1065" s="141">
        <f t="shared" si="87"/>
        <v>36197</v>
      </c>
      <c r="E1065" s="103" t="s">
        <v>19</v>
      </c>
      <c r="H1065" s="103" t="s">
        <v>504</v>
      </c>
      <c r="I1065" s="111" t="s">
        <v>9</v>
      </c>
      <c r="J1065" s="112" t="str">
        <f t="shared" si="88"/>
        <v>D</v>
      </c>
      <c r="K1065" s="103">
        <v>1</v>
      </c>
      <c r="L1065" s="103">
        <v>1</v>
      </c>
      <c r="M1065" s="103" t="s">
        <v>1641</v>
      </c>
      <c r="O1065" s="103" t="s">
        <v>514</v>
      </c>
      <c r="P1065" s="103"/>
      <c r="T1065" s="112"/>
    </row>
    <row r="1066" spans="1:20">
      <c r="A1066" s="103" t="s">
        <v>527</v>
      </c>
      <c r="B1066" s="149">
        <v>25</v>
      </c>
      <c r="C1066" s="136">
        <v>36193</v>
      </c>
      <c r="D1066" s="141">
        <f t="shared" si="87"/>
        <v>36193</v>
      </c>
      <c r="E1066" s="103" t="s">
        <v>19</v>
      </c>
      <c r="H1066" s="103" t="s">
        <v>49</v>
      </c>
      <c r="I1066" s="111" t="s">
        <v>9</v>
      </c>
      <c r="J1066" s="112" t="str">
        <f t="shared" si="88"/>
        <v>L</v>
      </c>
      <c r="K1066" s="103">
        <v>1</v>
      </c>
      <c r="L1066" s="103">
        <v>3</v>
      </c>
      <c r="M1066" s="103" t="s">
        <v>490</v>
      </c>
      <c r="O1066" s="103" t="s">
        <v>514</v>
      </c>
      <c r="P1066" s="103"/>
      <c r="T1066" s="112"/>
    </row>
    <row r="1067" spans="1:20">
      <c r="A1067" s="103" t="s">
        <v>527</v>
      </c>
      <c r="B1067" s="149">
        <v>24</v>
      </c>
      <c r="C1067" s="136">
        <v>36183</v>
      </c>
      <c r="D1067" s="141">
        <f t="shared" si="87"/>
        <v>36183</v>
      </c>
      <c r="E1067" s="103" t="s">
        <v>15</v>
      </c>
      <c r="F1067" s="111">
        <v>3</v>
      </c>
      <c r="G1067" s="111"/>
      <c r="H1067" s="103" t="s">
        <v>506</v>
      </c>
      <c r="I1067" s="111" t="s">
        <v>9</v>
      </c>
      <c r="J1067" s="112" t="str">
        <f t="shared" si="88"/>
        <v>L</v>
      </c>
      <c r="K1067" s="103">
        <v>1</v>
      </c>
      <c r="L1067" s="103">
        <v>3</v>
      </c>
      <c r="M1067" s="103" t="s">
        <v>490</v>
      </c>
      <c r="O1067" s="103" t="s">
        <v>514</v>
      </c>
      <c r="P1067" s="103"/>
      <c r="T1067" s="112"/>
    </row>
    <row r="1068" spans="1:20">
      <c r="A1068" s="103" t="s">
        <v>527</v>
      </c>
      <c r="B1068" s="149">
        <v>23</v>
      </c>
      <c r="C1068" s="136">
        <v>36169</v>
      </c>
      <c r="D1068" s="141">
        <f t="shared" si="87"/>
        <v>36169</v>
      </c>
      <c r="E1068" s="103" t="s">
        <v>19</v>
      </c>
      <c r="H1068" s="103" t="s">
        <v>62</v>
      </c>
      <c r="I1068" s="111" t="s">
        <v>21</v>
      </c>
      <c r="J1068" s="112" t="str">
        <f t="shared" si="88"/>
        <v>W</v>
      </c>
      <c r="K1068" s="103">
        <v>2</v>
      </c>
      <c r="L1068" s="103">
        <v>1</v>
      </c>
      <c r="M1068" s="103" t="s">
        <v>1642</v>
      </c>
      <c r="O1068" s="103" t="s">
        <v>514</v>
      </c>
      <c r="P1068" s="103"/>
      <c r="T1068" s="112"/>
    </row>
    <row r="1069" spans="1:20">
      <c r="A1069" s="103" t="s">
        <v>527</v>
      </c>
      <c r="B1069" s="149">
        <v>22</v>
      </c>
      <c r="C1069" s="136">
        <v>36155</v>
      </c>
      <c r="D1069" s="141">
        <f t="shared" si="87"/>
        <v>36155</v>
      </c>
      <c r="E1069" s="103" t="s">
        <v>19</v>
      </c>
      <c r="H1069" s="103" t="s">
        <v>186</v>
      </c>
      <c r="I1069" s="111" t="s">
        <v>9</v>
      </c>
      <c r="J1069" s="112" t="str">
        <f t="shared" si="88"/>
        <v>W</v>
      </c>
      <c r="K1069" s="103">
        <v>1</v>
      </c>
      <c r="L1069" s="103">
        <v>0</v>
      </c>
      <c r="M1069" s="103" t="s">
        <v>490</v>
      </c>
      <c r="O1069" s="103" t="s">
        <v>514</v>
      </c>
      <c r="P1069" s="103"/>
      <c r="T1069" s="112"/>
    </row>
    <row r="1070" spans="1:20">
      <c r="A1070" s="103" t="s">
        <v>527</v>
      </c>
      <c r="B1070" s="149">
        <v>21</v>
      </c>
      <c r="C1070" s="136">
        <v>36148</v>
      </c>
      <c r="D1070" s="141">
        <f t="shared" si="87"/>
        <v>36148</v>
      </c>
      <c r="E1070" s="103" t="s">
        <v>19</v>
      </c>
      <c r="H1070" s="103" t="s">
        <v>87</v>
      </c>
      <c r="I1070" s="111" t="s">
        <v>9</v>
      </c>
      <c r="J1070" s="112" t="str">
        <f t="shared" si="88"/>
        <v>L</v>
      </c>
      <c r="K1070" s="103">
        <v>1</v>
      </c>
      <c r="L1070" s="103">
        <v>3</v>
      </c>
      <c r="M1070" s="103" t="s">
        <v>1641</v>
      </c>
      <c r="O1070" s="103" t="s">
        <v>514</v>
      </c>
      <c r="P1070" s="103"/>
      <c r="T1070" s="112"/>
    </row>
    <row r="1071" spans="1:20">
      <c r="A1071" s="103" t="s">
        <v>527</v>
      </c>
      <c r="B1071" s="149">
        <v>20</v>
      </c>
      <c r="C1071" s="136">
        <v>36141</v>
      </c>
      <c r="D1071" s="141">
        <f t="shared" si="87"/>
        <v>36141</v>
      </c>
      <c r="E1071" s="103" t="s">
        <v>19</v>
      </c>
      <c r="H1071" s="103" t="s">
        <v>52</v>
      </c>
      <c r="I1071" s="111" t="s">
        <v>21</v>
      </c>
      <c r="J1071" s="112" t="str">
        <f t="shared" si="88"/>
        <v>W</v>
      </c>
      <c r="K1071" s="103">
        <v>3</v>
      </c>
      <c r="L1071" s="103">
        <v>0</v>
      </c>
      <c r="M1071" s="103" t="s">
        <v>1643</v>
      </c>
      <c r="O1071" s="103" t="s">
        <v>514</v>
      </c>
      <c r="P1071" s="103"/>
      <c r="T1071" s="112"/>
    </row>
    <row r="1072" spans="1:20">
      <c r="A1072" s="103" t="s">
        <v>527</v>
      </c>
      <c r="B1072" s="149">
        <v>19</v>
      </c>
      <c r="C1072" s="136">
        <v>36134</v>
      </c>
      <c r="D1072" s="141">
        <f t="shared" si="87"/>
        <v>36134</v>
      </c>
      <c r="E1072" s="103" t="s">
        <v>19</v>
      </c>
      <c r="H1072" s="103" t="s">
        <v>393</v>
      </c>
      <c r="I1072" s="111" t="s">
        <v>9</v>
      </c>
      <c r="J1072" s="112" t="str">
        <f t="shared" si="88"/>
        <v>W</v>
      </c>
      <c r="K1072" s="103">
        <v>4</v>
      </c>
      <c r="L1072" s="103">
        <v>2</v>
      </c>
      <c r="M1072" s="103" t="s">
        <v>2106</v>
      </c>
      <c r="O1072" s="103" t="s">
        <v>514</v>
      </c>
      <c r="P1072" s="103"/>
      <c r="T1072" s="112"/>
    </row>
    <row r="1073" spans="1:20">
      <c r="A1073" s="103" t="s">
        <v>527</v>
      </c>
      <c r="B1073" s="149">
        <v>18</v>
      </c>
      <c r="C1073" s="136">
        <v>36127</v>
      </c>
      <c r="D1073" s="141">
        <f t="shared" si="87"/>
        <v>36127</v>
      </c>
      <c r="E1073" s="103" t="s">
        <v>19</v>
      </c>
      <c r="H1073" s="103" t="s">
        <v>124</v>
      </c>
      <c r="I1073" s="111" t="s">
        <v>9</v>
      </c>
      <c r="J1073" s="112" t="str">
        <f t="shared" si="88"/>
        <v>D</v>
      </c>
      <c r="K1073" s="103">
        <v>1</v>
      </c>
      <c r="L1073" s="103">
        <v>1</v>
      </c>
      <c r="M1073" s="103" t="s">
        <v>1636</v>
      </c>
      <c r="O1073" s="103" t="s">
        <v>514</v>
      </c>
      <c r="P1073" s="103"/>
      <c r="T1073" s="112"/>
    </row>
    <row r="1074" spans="1:20">
      <c r="A1074" s="103" t="s">
        <v>527</v>
      </c>
      <c r="B1074" s="149">
        <v>17</v>
      </c>
      <c r="C1074" s="136">
        <v>36120</v>
      </c>
      <c r="D1074" s="141">
        <f t="shared" si="87"/>
        <v>36120</v>
      </c>
      <c r="E1074" s="103" t="s">
        <v>15</v>
      </c>
      <c r="F1074" s="111">
        <v>2</v>
      </c>
      <c r="G1074" s="111"/>
      <c r="H1074" s="103" t="s">
        <v>124</v>
      </c>
      <c r="I1074" s="111" t="s">
        <v>9</v>
      </c>
      <c r="J1074" s="112" t="str">
        <f t="shared" si="88"/>
        <v>W</v>
      </c>
      <c r="K1074" s="103">
        <v>1</v>
      </c>
      <c r="L1074" s="103">
        <v>0</v>
      </c>
      <c r="M1074" s="103" t="s">
        <v>1634</v>
      </c>
      <c r="O1074" s="103" t="s">
        <v>514</v>
      </c>
      <c r="P1074" s="103"/>
      <c r="T1074" s="112"/>
    </row>
    <row r="1075" spans="1:20">
      <c r="A1075" s="103" t="s">
        <v>527</v>
      </c>
      <c r="B1075" s="149">
        <v>16</v>
      </c>
      <c r="C1075" s="136">
        <v>36113</v>
      </c>
      <c r="D1075" s="141">
        <f t="shared" si="87"/>
        <v>36113</v>
      </c>
      <c r="E1075" s="103" t="s">
        <v>19</v>
      </c>
      <c r="H1075" s="103" t="s">
        <v>144</v>
      </c>
      <c r="I1075" s="111" t="s">
        <v>9</v>
      </c>
      <c r="J1075" s="112" t="str">
        <f t="shared" si="88"/>
        <v>L</v>
      </c>
      <c r="K1075" s="103">
        <v>1</v>
      </c>
      <c r="L1075" s="103">
        <v>2</v>
      </c>
      <c r="M1075" s="103" t="s">
        <v>490</v>
      </c>
      <c r="O1075" s="103" t="s">
        <v>514</v>
      </c>
      <c r="P1075" s="103"/>
      <c r="T1075" s="112"/>
    </row>
    <row r="1076" spans="1:20">
      <c r="A1076" s="103" t="s">
        <v>527</v>
      </c>
      <c r="B1076" s="149">
        <v>15</v>
      </c>
      <c r="C1076" s="136">
        <v>36106</v>
      </c>
      <c r="D1076" s="141">
        <f t="shared" si="87"/>
        <v>36106</v>
      </c>
      <c r="E1076" s="103" t="s">
        <v>19</v>
      </c>
      <c r="H1076" s="103" t="s">
        <v>54</v>
      </c>
      <c r="I1076" s="111" t="s">
        <v>9</v>
      </c>
      <c r="J1076" s="112" t="str">
        <f t="shared" si="88"/>
        <v>W</v>
      </c>
      <c r="K1076" s="103">
        <v>2</v>
      </c>
      <c r="L1076" s="103">
        <v>0</v>
      </c>
      <c r="M1076" s="103" t="s">
        <v>1644</v>
      </c>
      <c r="O1076" s="103" t="s">
        <v>514</v>
      </c>
      <c r="P1076" s="103"/>
      <c r="T1076" s="112"/>
    </row>
    <row r="1077" spans="1:20">
      <c r="A1077" s="103" t="s">
        <v>527</v>
      </c>
      <c r="B1077" s="149">
        <v>14</v>
      </c>
      <c r="C1077" s="136">
        <v>36085</v>
      </c>
      <c r="D1077" s="141">
        <f t="shared" si="87"/>
        <v>36085</v>
      </c>
      <c r="E1077" s="103" t="s">
        <v>19</v>
      </c>
      <c r="G1077" s="116" t="s">
        <v>1468</v>
      </c>
      <c r="H1077" s="103" t="s">
        <v>286</v>
      </c>
      <c r="I1077" s="111" t="s">
        <v>21</v>
      </c>
      <c r="J1077" s="112" t="str">
        <f t="shared" si="88"/>
        <v>L</v>
      </c>
      <c r="K1077" s="103">
        <v>0</v>
      </c>
      <c r="L1077" s="103">
        <v>1</v>
      </c>
      <c r="M1077" s="103" t="s">
        <v>25</v>
      </c>
      <c r="O1077" s="103" t="s">
        <v>514</v>
      </c>
      <c r="P1077" s="103"/>
      <c r="T1077" s="112"/>
    </row>
    <row r="1078" spans="1:20">
      <c r="A1078" s="103" t="s">
        <v>527</v>
      </c>
      <c r="B1078" s="149">
        <v>13</v>
      </c>
      <c r="C1078" s="136">
        <v>36081</v>
      </c>
      <c r="D1078" s="141">
        <f t="shared" si="87"/>
        <v>36081</v>
      </c>
      <c r="E1078" s="103" t="s">
        <v>16</v>
      </c>
      <c r="F1078" s="111">
        <v>1</v>
      </c>
      <c r="G1078" s="111"/>
      <c r="H1078" s="103" t="s">
        <v>504</v>
      </c>
      <c r="I1078" s="111" t="s">
        <v>9</v>
      </c>
      <c r="J1078" s="112" t="str">
        <f t="shared" si="88"/>
        <v>L</v>
      </c>
      <c r="K1078" s="103">
        <v>3</v>
      </c>
      <c r="L1078" s="103">
        <v>6</v>
      </c>
      <c r="M1078" s="103" t="s">
        <v>1635</v>
      </c>
      <c r="O1078" s="103" t="s">
        <v>514</v>
      </c>
      <c r="P1078" s="103"/>
      <c r="T1078" s="112"/>
    </row>
    <row r="1079" spans="1:20">
      <c r="A1079" s="103" t="s">
        <v>527</v>
      </c>
      <c r="B1079" s="149">
        <v>12</v>
      </c>
      <c r="C1079" s="136">
        <v>36078</v>
      </c>
      <c r="D1079" s="141">
        <f t="shared" si="87"/>
        <v>36078</v>
      </c>
      <c r="E1079" s="103" t="s">
        <v>13</v>
      </c>
      <c r="F1079" s="111" t="s">
        <v>61</v>
      </c>
      <c r="G1079" s="111"/>
      <c r="H1079" s="103" t="s">
        <v>312</v>
      </c>
      <c r="I1079" s="111" t="s">
        <v>9</v>
      </c>
      <c r="J1079" s="112" t="str">
        <f t="shared" si="88"/>
        <v>L</v>
      </c>
      <c r="K1079" s="103">
        <v>1</v>
      </c>
      <c r="L1079" s="103">
        <v>2</v>
      </c>
      <c r="M1079" s="103" t="s">
        <v>1634</v>
      </c>
      <c r="O1079" s="103" t="s">
        <v>514</v>
      </c>
      <c r="P1079" s="103"/>
      <c r="T1079" s="112"/>
    </row>
    <row r="1080" spans="1:20">
      <c r="A1080" s="103" t="s">
        <v>527</v>
      </c>
      <c r="B1080" s="149">
        <v>11</v>
      </c>
      <c r="C1080" s="136">
        <v>36071</v>
      </c>
      <c r="D1080" s="141">
        <f t="shared" si="87"/>
        <v>36071</v>
      </c>
      <c r="E1080" s="103" t="s">
        <v>19</v>
      </c>
      <c r="H1080" s="103" t="s">
        <v>528</v>
      </c>
      <c r="I1080" s="111" t="s">
        <v>9</v>
      </c>
      <c r="J1080" s="112" t="str">
        <f t="shared" si="88"/>
        <v>W</v>
      </c>
      <c r="K1080" s="103">
        <v>5</v>
      </c>
      <c r="L1080" s="103">
        <v>0</v>
      </c>
      <c r="M1080" s="103" t="s">
        <v>1645</v>
      </c>
      <c r="O1080" s="103" t="s">
        <v>514</v>
      </c>
      <c r="P1080" s="103"/>
      <c r="T1080" s="112"/>
    </row>
    <row r="1081" spans="1:20">
      <c r="A1081" s="103" t="s">
        <v>527</v>
      </c>
      <c r="B1081" s="149">
        <v>10</v>
      </c>
      <c r="C1081" s="136">
        <v>36064</v>
      </c>
      <c r="D1081" s="141">
        <f t="shared" si="87"/>
        <v>36064</v>
      </c>
      <c r="E1081" s="103" t="s">
        <v>19</v>
      </c>
      <c r="H1081" s="103" t="s">
        <v>529</v>
      </c>
      <c r="I1081" s="111" t="s">
        <v>21</v>
      </c>
      <c r="J1081" s="112" t="str">
        <f t="shared" si="88"/>
        <v>W</v>
      </c>
      <c r="K1081" s="103">
        <v>2</v>
      </c>
      <c r="L1081" s="103">
        <v>1</v>
      </c>
      <c r="M1081" s="103" t="s">
        <v>1633</v>
      </c>
      <c r="O1081" s="103" t="s">
        <v>514</v>
      </c>
      <c r="P1081" s="103"/>
      <c r="T1081" s="112"/>
    </row>
    <row r="1082" spans="1:20">
      <c r="A1082" s="103" t="s">
        <v>527</v>
      </c>
      <c r="B1082" s="149">
        <v>9</v>
      </c>
      <c r="C1082" s="136">
        <v>36057</v>
      </c>
      <c r="D1082" s="141">
        <f t="shared" si="87"/>
        <v>36057</v>
      </c>
      <c r="E1082" s="103" t="s">
        <v>19</v>
      </c>
      <c r="H1082" s="103" t="s">
        <v>426</v>
      </c>
      <c r="I1082" s="111" t="s">
        <v>9</v>
      </c>
      <c r="J1082" s="112" t="str">
        <f t="shared" si="88"/>
        <v>L</v>
      </c>
      <c r="K1082" s="103">
        <v>2</v>
      </c>
      <c r="L1082" s="103">
        <v>6</v>
      </c>
      <c r="M1082" s="103" t="s">
        <v>1646</v>
      </c>
      <c r="O1082" s="103" t="s">
        <v>514</v>
      </c>
      <c r="P1082" s="103"/>
      <c r="T1082" s="112"/>
    </row>
    <row r="1083" spans="1:20">
      <c r="A1083" s="103" t="s">
        <v>527</v>
      </c>
      <c r="B1083" s="149">
        <v>8</v>
      </c>
      <c r="C1083" s="136">
        <v>36052</v>
      </c>
      <c r="D1083" s="141">
        <f t="shared" si="87"/>
        <v>36052</v>
      </c>
      <c r="E1083" s="103" t="s">
        <v>19</v>
      </c>
      <c r="H1083" s="103" t="s">
        <v>124</v>
      </c>
      <c r="I1083" s="111" t="s">
        <v>21</v>
      </c>
      <c r="J1083" s="112" t="str">
        <f t="shared" si="88"/>
        <v>L</v>
      </c>
      <c r="K1083" s="103">
        <v>0</v>
      </c>
      <c r="L1083" s="103">
        <v>2</v>
      </c>
      <c r="M1083" s="103" t="s">
        <v>25</v>
      </c>
      <c r="O1083" s="103" t="s">
        <v>514</v>
      </c>
      <c r="P1083" s="103"/>
      <c r="T1083" s="112"/>
    </row>
    <row r="1084" spans="1:20">
      <c r="A1084" s="103" t="s">
        <v>527</v>
      </c>
      <c r="B1084" s="149">
        <v>7</v>
      </c>
      <c r="C1084" s="136">
        <v>36050</v>
      </c>
      <c r="D1084" s="141">
        <f t="shared" si="87"/>
        <v>36050</v>
      </c>
      <c r="E1084" s="103" t="s">
        <v>19</v>
      </c>
      <c r="H1084" s="103" t="s">
        <v>144</v>
      </c>
      <c r="I1084" s="111" t="s">
        <v>21</v>
      </c>
      <c r="J1084" s="112" t="str">
        <f t="shared" si="88"/>
        <v>L</v>
      </c>
      <c r="K1084" s="103">
        <v>1</v>
      </c>
      <c r="L1084" s="103">
        <v>3</v>
      </c>
      <c r="M1084" s="103" t="s">
        <v>1607</v>
      </c>
      <c r="O1084" s="103" t="s">
        <v>514</v>
      </c>
      <c r="P1084" s="103"/>
      <c r="T1084" s="112"/>
    </row>
    <row r="1085" spans="1:20">
      <c r="A1085" s="103" t="s">
        <v>527</v>
      </c>
      <c r="B1085" s="149">
        <v>6</v>
      </c>
      <c r="C1085" s="136">
        <v>36043</v>
      </c>
      <c r="D1085" s="141">
        <f t="shared" si="87"/>
        <v>36043</v>
      </c>
      <c r="E1085" s="103" t="s">
        <v>12</v>
      </c>
      <c r="F1085" s="111" t="s">
        <v>256</v>
      </c>
      <c r="G1085" s="111"/>
      <c r="H1085" s="103" t="s">
        <v>94</v>
      </c>
      <c r="I1085" s="111" t="s">
        <v>9</v>
      </c>
      <c r="J1085" s="112" t="str">
        <f t="shared" si="88"/>
        <v>L</v>
      </c>
      <c r="K1085" s="103">
        <v>0</v>
      </c>
      <c r="L1085" s="103">
        <v>1</v>
      </c>
      <c r="M1085" s="103" t="s">
        <v>25</v>
      </c>
      <c r="O1085" s="103" t="s">
        <v>514</v>
      </c>
      <c r="P1085" s="103"/>
      <c r="T1085" s="112"/>
    </row>
    <row r="1086" spans="1:20">
      <c r="A1086" s="103" t="s">
        <v>527</v>
      </c>
      <c r="B1086" s="149">
        <v>5</v>
      </c>
      <c r="C1086" s="136">
        <v>36038</v>
      </c>
      <c r="D1086" s="141">
        <f t="shared" si="87"/>
        <v>36038</v>
      </c>
      <c r="E1086" s="103" t="s">
        <v>19</v>
      </c>
      <c r="H1086" s="103" t="s">
        <v>54</v>
      </c>
      <c r="I1086" s="111" t="s">
        <v>21</v>
      </c>
      <c r="J1086" s="112" t="str">
        <f t="shared" si="88"/>
        <v>W</v>
      </c>
      <c r="K1086" s="103">
        <v>5</v>
      </c>
      <c r="L1086" s="103">
        <v>0</v>
      </c>
      <c r="M1086" s="103" t="s">
        <v>1865</v>
      </c>
      <c r="O1086" s="103" t="s">
        <v>514</v>
      </c>
      <c r="P1086" s="103"/>
      <c r="T1086" s="112"/>
    </row>
    <row r="1087" spans="1:20">
      <c r="A1087" s="103" t="s">
        <v>527</v>
      </c>
      <c r="B1087" s="149">
        <v>4</v>
      </c>
      <c r="C1087" s="136">
        <v>36036</v>
      </c>
      <c r="D1087" s="141">
        <f t="shared" si="87"/>
        <v>36036</v>
      </c>
      <c r="E1087" s="103" t="s">
        <v>19</v>
      </c>
      <c r="H1087" s="103" t="s">
        <v>288</v>
      </c>
      <c r="I1087" s="111" t="s">
        <v>21</v>
      </c>
      <c r="J1087" s="112" t="str">
        <f t="shared" si="88"/>
        <v>D</v>
      </c>
      <c r="K1087" s="103">
        <v>2</v>
      </c>
      <c r="L1087" s="103">
        <v>2</v>
      </c>
      <c r="M1087" s="103" t="s">
        <v>1674</v>
      </c>
      <c r="O1087" s="103" t="s">
        <v>514</v>
      </c>
      <c r="P1087" s="103"/>
      <c r="T1087" s="112"/>
    </row>
    <row r="1088" spans="1:20">
      <c r="A1088" s="103" t="s">
        <v>527</v>
      </c>
      <c r="B1088" s="149">
        <v>3</v>
      </c>
      <c r="C1088" s="136">
        <v>36031</v>
      </c>
      <c r="D1088" s="141">
        <f t="shared" si="87"/>
        <v>36031</v>
      </c>
      <c r="E1088" s="103" t="s">
        <v>19</v>
      </c>
      <c r="G1088" s="116" t="s">
        <v>1468</v>
      </c>
      <c r="H1088" s="103" t="s">
        <v>35</v>
      </c>
      <c r="I1088" s="111" t="s">
        <v>21</v>
      </c>
      <c r="J1088" s="112" t="str">
        <f t="shared" si="88"/>
        <v>D</v>
      </c>
      <c r="K1088" s="103">
        <v>1</v>
      </c>
      <c r="L1088" s="103">
        <v>1</v>
      </c>
      <c r="M1088" s="103" t="s">
        <v>1606</v>
      </c>
      <c r="O1088" s="103" t="s">
        <v>514</v>
      </c>
      <c r="P1088" s="103"/>
      <c r="T1088" s="112"/>
    </row>
    <row r="1089" spans="1:20">
      <c r="A1089" s="103" t="s">
        <v>527</v>
      </c>
      <c r="B1089" s="149">
        <v>2</v>
      </c>
      <c r="C1089" s="136">
        <v>36029</v>
      </c>
      <c r="D1089" s="141">
        <f t="shared" si="87"/>
        <v>36029</v>
      </c>
      <c r="E1089" s="103" t="s">
        <v>19</v>
      </c>
      <c r="H1089" s="103" t="s">
        <v>43</v>
      </c>
      <c r="I1089" s="111" t="s">
        <v>9</v>
      </c>
      <c r="J1089" s="112" t="str">
        <f t="shared" si="88"/>
        <v>L</v>
      </c>
      <c r="K1089" s="103">
        <v>0</v>
      </c>
      <c r="L1089" s="103">
        <v>2</v>
      </c>
      <c r="M1089" s="103" t="s">
        <v>25</v>
      </c>
      <c r="O1089" s="103" t="s">
        <v>514</v>
      </c>
      <c r="P1089" s="103"/>
      <c r="T1089" s="112"/>
    </row>
    <row r="1090" spans="1:20" ht="17" thickBot="1">
      <c r="A1090" s="103" t="s">
        <v>527</v>
      </c>
      <c r="B1090" s="149">
        <v>1</v>
      </c>
      <c r="C1090" s="136">
        <v>36022</v>
      </c>
      <c r="D1090" s="141">
        <f t="shared" si="87"/>
        <v>36022</v>
      </c>
      <c r="E1090" s="103" t="s">
        <v>19</v>
      </c>
      <c r="H1090" s="103" t="s">
        <v>426</v>
      </c>
      <c r="I1090" s="111" t="s">
        <v>21</v>
      </c>
      <c r="J1090" s="112" t="str">
        <f t="shared" si="88"/>
        <v>L</v>
      </c>
      <c r="K1090" s="103">
        <v>0</v>
      </c>
      <c r="L1090" s="103">
        <v>1</v>
      </c>
      <c r="M1090" s="103" t="s">
        <v>25</v>
      </c>
      <c r="O1090" s="103" t="s">
        <v>514</v>
      </c>
      <c r="P1090" s="103"/>
      <c r="T1090" s="112"/>
    </row>
    <row r="1091" spans="1:20" ht="18" thickTop="1" thickBot="1">
      <c r="A1091" s="103" t="s">
        <v>530</v>
      </c>
      <c r="B1091" s="149">
        <v>40</v>
      </c>
      <c r="C1091" s="136">
        <v>35919</v>
      </c>
      <c r="D1091" s="141">
        <f t="shared" si="87"/>
        <v>35919</v>
      </c>
      <c r="E1091" s="103" t="s">
        <v>19</v>
      </c>
      <c r="H1091" s="103" t="s">
        <v>286</v>
      </c>
      <c r="I1091" s="111" t="s">
        <v>9</v>
      </c>
      <c r="J1091" s="112" t="str">
        <f t="shared" si="88"/>
        <v>L</v>
      </c>
      <c r="K1091" s="103">
        <v>2</v>
      </c>
      <c r="L1091" s="103">
        <v>3</v>
      </c>
      <c r="M1091" s="174" t="s">
        <v>440</v>
      </c>
      <c r="O1091" s="103" t="s">
        <v>531</v>
      </c>
      <c r="P1091" s="103"/>
      <c r="T1091" s="112"/>
    </row>
    <row r="1092" spans="1:20" ht="17" thickTop="1">
      <c r="A1092" s="103" t="s">
        <v>530</v>
      </c>
      <c r="B1092" s="149">
        <v>39</v>
      </c>
      <c r="C1092" s="136">
        <v>35917</v>
      </c>
      <c r="D1092" s="141">
        <f t="shared" si="87"/>
        <v>35917</v>
      </c>
      <c r="E1092" s="103" t="s">
        <v>19</v>
      </c>
      <c r="H1092" s="103" t="s">
        <v>532</v>
      </c>
      <c r="I1092" s="111" t="s">
        <v>9</v>
      </c>
      <c r="J1092" s="112" t="str">
        <f t="shared" si="88"/>
        <v>L</v>
      </c>
      <c r="K1092" s="103">
        <v>0</v>
      </c>
      <c r="L1092" s="103">
        <v>3</v>
      </c>
      <c r="M1092" s="103" t="s">
        <v>25</v>
      </c>
      <c r="O1092" s="103" t="s">
        <v>531</v>
      </c>
      <c r="P1092" s="103"/>
      <c r="T1092" s="112"/>
    </row>
    <row r="1093" spans="1:20">
      <c r="A1093" s="103" t="s">
        <v>530</v>
      </c>
      <c r="B1093" s="149">
        <v>38</v>
      </c>
      <c r="C1093" s="136">
        <v>35910</v>
      </c>
      <c r="D1093" s="141">
        <f t="shared" si="87"/>
        <v>35910</v>
      </c>
      <c r="E1093" s="103" t="s">
        <v>19</v>
      </c>
      <c r="H1093" s="103" t="s">
        <v>62</v>
      </c>
      <c r="I1093" s="111" t="s">
        <v>21</v>
      </c>
      <c r="J1093" s="112" t="str">
        <f t="shared" si="88"/>
        <v>L</v>
      </c>
      <c r="K1093" s="103">
        <v>0</v>
      </c>
      <c r="L1093" s="103">
        <v>2</v>
      </c>
      <c r="M1093" s="103" t="s">
        <v>25</v>
      </c>
      <c r="O1093" s="103" t="s">
        <v>531</v>
      </c>
      <c r="P1093" s="103"/>
      <c r="T1093" s="112"/>
    </row>
    <row r="1094" spans="1:20">
      <c r="A1094" s="103" t="s">
        <v>530</v>
      </c>
      <c r="B1094" s="149">
        <v>37</v>
      </c>
      <c r="C1094" s="136">
        <v>35905</v>
      </c>
      <c r="D1094" s="141">
        <f t="shared" ref="D1094:D1157" si="89">C1094</f>
        <v>35905</v>
      </c>
      <c r="E1094" s="103" t="s">
        <v>19</v>
      </c>
      <c r="H1094" s="103" t="s">
        <v>186</v>
      </c>
      <c r="I1094" s="111" t="s">
        <v>21</v>
      </c>
      <c r="J1094" s="112" t="str">
        <f t="shared" si="88"/>
        <v>W</v>
      </c>
      <c r="K1094" s="103">
        <v>6</v>
      </c>
      <c r="L1094" s="103">
        <v>4</v>
      </c>
      <c r="M1094" s="103" t="s">
        <v>1608</v>
      </c>
      <c r="O1094" s="103" t="s">
        <v>531</v>
      </c>
      <c r="P1094" s="103"/>
      <c r="T1094" s="112"/>
    </row>
    <row r="1095" spans="1:20">
      <c r="A1095" s="103" t="s">
        <v>530</v>
      </c>
      <c r="B1095" s="149">
        <v>36</v>
      </c>
      <c r="C1095" s="136">
        <v>35903</v>
      </c>
      <c r="D1095" s="141">
        <f t="shared" si="89"/>
        <v>35903</v>
      </c>
      <c r="E1095" s="103" t="s">
        <v>19</v>
      </c>
      <c r="H1095" s="103" t="s">
        <v>288</v>
      </c>
      <c r="I1095" s="111" t="s">
        <v>21</v>
      </c>
      <c r="J1095" s="112" t="str">
        <f t="shared" si="88"/>
        <v>L</v>
      </c>
      <c r="K1095" s="103">
        <v>2</v>
      </c>
      <c r="L1095" s="103">
        <v>6</v>
      </c>
      <c r="M1095" s="103" t="s">
        <v>533</v>
      </c>
      <c r="O1095" s="103" t="s">
        <v>531</v>
      </c>
      <c r="P1095" s="103"/>
      <c r="T1095" s="112"/>
    </row>
    <row r="1096" spans="1:20">
      <c r="A1096" s="103" t="s">
        <v>530</v>
      </c>
      <c r="B1096" s="149">
        <v>35</v>
      </c>
      <c r="C1096" s="136">
        <v>35898</v>
      </c>
      <c r="D1096" s="141">
        <f t="shared" si="89"/>
        <v>35898</v>
      </c>
      <c r="E1096" s="103" t="s">
        <v>19</v>
      </c>
      <c r="H1096" s="103" t="s">
        <v>32</v>
      </c>
      <c r="I1096" s="111" t="s">
        <v>9</v>
      </c>
      <c r="J1096" s="112" t="str">
        <f t="shared" si="88"/>
        <v>L</v>
      </c>
      <c r="K1096" s="103">
        <v>0</v>
      </c>
      <c r="L1096" s="103">
        <v>4</v>
      </c>
      <c r="M1096" s="103" t="s">
        <v>25</v>
      </c>
      <c r="O1096" s="103" t="s">
        <v>531</v>
      </c>
      <c r="P1096" s="103"/>
      <c r="T1096" s="112"/>
    </row>
    <row r="1097" spans="1:20">
      <c r="A1097" s="103" t="s">
        <v>530</v>
      </c>
      <c r="B1097" s="149">
        <v>34</v>
      </c>
      <c r="C1097" s="136">
        <v>35889</v>
      </c>
      <c r="D1097" s="141">
        <f t="shared" si="89"/>
        <v>35889</v>
      </c>
      <c r="E1097" s="103" t="s">
        <v>19</v>
      </c>
      <c r="G1097" s="116" t="s">
        <v>1468</v>
      </c>
      <c r="H1097" s="103" t="s">
        <v>124</v>
      </c>
      <c r="I1097" s="111" t="s">
        <v>21</v>
      </c>
      <c r="J1097" s="112" t="str">
        <f t="shared" si="88"/>
        <v>L</v>
      </c>
      <c r="K1097" s="103">
        <v>2</v>
      </c>
      <c r="L1097" s="103">
        <v>4</v>
      </c>
      <c r="M1097" s="103" t="s">
        <v>534</v>
      </c>
      <c r="O1097" s="103" t="s">
        <v>531</v>
      </c>
      <c r="P1097" s="103"/>
      <c r="T1097" s="112"/>
    </row>
    <row r="1098" spans="1:20">
      <c r="A1098" s="103" t="s">
        <v>530</v>
      </c>
      <c r="B1098" s="149">
        <v>33</v>
      </c>
      <c r="C1098" s="136">
        <v>35882</v>
      </c>
      <c r="D1098" s="141">
        <f t="shared" si="89"/>
        <v>35882</v>
      </c>
      <c r="E1098" s="103" t="s">
        <v>19</v>
      </c>
      <c r="H1098" s="103" t="s">
        <v>144</v>
      </c>
      <c r="I1098" s="111" t="s">
        <v>21</v>
      </c>
      <c r="J1098" s="112" t="str">
        <f t="shared" si="88"/>
        <v>L</v>
      </c>
      <c r="K1098" s="103">
        <v>0</v>
      </c>
      <c r="L1098" s="103">
        <v>1</v>
      </c>
      <c r="M1098" s="103" t="s">
        <v>25</v>
      </c>
      <c r="O1098" s="103" t="s">
        <v>531</v>
      </c>
      <c r="P1098" s="103"/>
      <c r="T1098" s="112"/>
    </row>
    <row r="1099" spans="1:20">
      <c r="A1099" s="103" t="s">
        <v>530</v>
      </c>
      <c r="B1099" s="149">
        <v>32</v>
      </c>
      <c r="C1099" s="136">
        <v>35875</v>
      </c>
      <c r="D1099" s="141">
        <f t="shared" si="89"/>
        <v>35875</v>
      </c>
      <c r="E1099" s="103" t="s">
        <v>19</v>
      </c>
      <c r="H1099" s="103" t="s">
        <v>426</v>
      </c>
      <c r="I1099" s="111" t="s">
        <v>9</v>
      </c>
      <c r="J1099" s="112" t="str">
        <f t="shared" si="88"/>
        <v>L</v>
      </c>
      <c r="K1099" s="103">
        <v>0</v>
      </c>
      <c r="L1099" s="103">
        <v>9</v>
      </c>
      <c r="M1099" s="103" t="s">
        <v>25</v>
      </c>
      <c r="O1099" s="103" t="s">
        <v>531</v>
      </c>
      <c r="P1099" s="103"/>
      <c r="T1099" s="112"/>
    </row>
    <row r="1100" spans="1:20">
      <c r="A1100" s="103" t="s">
        <v>530</v>
      </c>
      <c r="B1100" s="149">
        <v>31</v>
      </c>
      <c r="C1100" s="136">
        <v>35868</v>
      </c>
      <c r="D1100" s="141">
        <f t="shared" si="89"/>
        <v>35868</v>
      </c>
      <c r="E1100" s="103" t="s">
        <v>19</v>
      </c>
      <c r="H1100" s="103" t="s">
        <v>87</v>
      </c>
      <c r="I1100" s="111" t="s">
        <v>21</v>
      </c>
      <c r="J1100" s="112" t="str">
        <f t="shared" si="88"/>
        <v>L</v>
      </c>
      <c r="K1100" s="103">
        <v>1</v>
      </c>
      <c r="L1100" s="103">
        <v>5</v>
      </c>
      <c r="M1100" s="103" t="s">
        <v>535</v>
      </c>
      <c r="O1100" s="103" t="s">
        <v>531</v>
      </c>
      <c r="P1100" s="103"/>
      <c r="T1100" s="112"/>
    </row>
    <row r="1101" spans="1:20">
      <c r="A1101" s="103" t="s">
        <v>530</v>
      </c>
      <c r="B1101" s="149">
        <v>30</v>
      </c>
      <c r="C1101" s="136">
        <v>35854</v>
      </c>
      <c r="D1101" s="141">
        <f t="shared" si="89"/>
        <v>35854</v>
      </c>
      <c r="E1101" s="103" t="s">
        <v>19</v>
      </c>
      <c r="G1101" s="116" t="s">
        <v>1468</v>
      </c>
      <c r="H1101" s="103" t="s">
        <v>35</v>
      </c>
      <c r="I1101" s="111" t="s">
        <v>21</v>
      </c>
      <c r="J1101" s="112" t="str">
        <f t="shared" si="88"/>
        <v>L</v>
      </c>
      <c r="K1101" s="103">
        <v>1</v>
      </c>
      <c r="L1101" s="103">
        <v>3</v>
      </c>
      <c r="M1101" s="103" t="s">
        <v>531</v>
      </c>
      <c r="O1101" s="103" t="s">
        <v>531</v>
      </c>
      <c r="P1101" s="103"/>
      <c r="T1101" s="112"/>
    </row>
    <row r="1102" spans="1:20">
      <c r="A1102" s="103" t="s">
        <v>530</v>
      </c>
      <c r="B1102" s="149">
        <v>29</v>
      </c>
      <c r="C1102" s="136">
        <v>35847</v>
      </c>
      <c r="D1102" s="141">
        <f t="shared" si="89"/>
        <v>35847</v>
      </c>
      <c r="E1102" s="103" t="s">
        <v>19</v>
      </c>
      <c r="H1102" s="103" t="s">
        <v>528</v>
      </c>
      <c r="I1102" s="111" t="s">
        <v>9</v>
      </c>
      <c r="J1102" s="112" t="str">
        <f t="shared" si="88"/>
        <v>D</v>
      </c>
      <c r="K1102" s="103">
        <v>2</v>
      </c>
      <c r="L1102" s="103">
        <v>2</v>
      </c>
      <c r="M1102" s="103" t="s">
        <v>1609</v>
      </c>
      <c r="O1102" s="103" t="s">
        <v>531</v>
      </c>
      <c r="P1102" s="103"/>
      <c r="T1102" s="112" t="s">
        <v>1864</v>
      </c>
    </row>
    <row r="1103" spans="1:20">
      <c r="A1103" s="103" t="s">
        <v>530</v>
      </c>
      <c r="B1103" s="149">
        <v>28</v>
      </c>
      <c r="C1103" s="136">
        <v>35840</v>
      </c>
      <c r="D1103" s="141">
        <f t="shared" si="89"/>
        <v>35840</v>
      </c>
      <c r="E1103" s="103" t="s">
        <v>19</v>
      </c>
      <c r="H1103" s="103" t="s">
        <v>288</v>
      </c>
      <c r="I1103" s="111" t="s">
        <v>9</v>
      </c>
      <c r="J1103" s="112" t="str">
        <f t="shared" si="88"/>
        <v>L</v>
      </c>
      <c r="K1103" s="103">
        <v>0</v>
      </c>
      <c r="L1103" s="103">
        <v>4</v>
      </c>
      <c r="M1103" s="103" t="s">
        <v>25</v>
      </c>
      <c r="O1103" s="103" t="s">
        <v>531</v>
      </c>
      <c r="P1103" s="103"/>
      <c r="T1103" s="112"/>
    </row>
    <row r="1104" spans="1:20">
      <c r="A1104" s="103" t="s">
        <v>530</v>
      </c>
      <c r="B1104" s="149">
        <v>27</v>
      </c>
      <c r="C1104" s="136">
        <v>35833</v>
      </c>
      <c r="D1104" s="141">
        <f t="shared" si="89"/>
        <v>35833</v>
      </c>
      <c r="E1104" s="103" t="s">
        <v>19</v>
      </c>
      <c r="H1104" s="103" t="s">
        <v>532</v>
      </c>
      <c r="I1104" s="111" t="s">
        <v>21</v>
      </c>
      <c r="J1104" s="112" t="str">
        <f t="shared" si="88"/>
        <v>D</v>
      </c>
      <c r="K1104" s="103">
        <v>1</v>
      </c>
      <c r="L1104" s="103">
        <v>1</v>
      </c>
      <c r="M1104" s="103" t="s">
        <v>536</v>
      </c>
      <c r="O1104" s="103" t="s">
        <v>531</v>
      </c>
      <c r="P1104" s="103"/>
      <c r="T1104" s="112"/>
    </row>
    <row r="1105" spans="1:20">
      <c r="A1105" s="103" t="s">
        <v>530</v>
      </c>
      <c r="B1105" s="149">
        <v>26</v>
      </c>
      <c r="C1105" s="136">
        <v>35826</v>
      </c>
      <c r="D1105" s="141">
        <f t="shared" si="89"/>
        <v>35826</v>
      </c>
      <c r="E1105" s="103" t="s">
        <v>19</v>
      </c>
      <c r="H1105" s="126" t="s">
        <v>526</v>
      </c>
      <c r="I1105" s="111" t="s">
        <v>9</v>
      </c>
      <c r="J1105" s="112" t="str">
        <f t="shared" si="88"/>
        <v>D</v>
      </c>
      <c r="K1105" s="103">
        <v>1</v>
      </c>
      <c r="L1105" s="103">
        <v>1</v>
      </c>
      <c r="M1105" s="103" t="s">
        <v>537</v>
      </c>
      <c r="O1105" s="103" t="s">
        <v>531</v>
      </c>
      <c r="P1105" s="103"/>
      <c r="T1105" s="112"/>
    </row>
    <row r="1106" spans="1:20">
      <c r="A1106" s="103" t="s">
        <v>530</v>
      </c>
      <c r="B1106" s="149">
        <v>25</v>
      </c>
      <c r="C1106" s="136">
        <v>35819</v>
      </c>
      <c r="D1106" s="141">
        <f t="shared" si="89"/>
        <v>35819</v>
      </c>
      <c r="E1106" s="103" t="s">
        <v>19</v>
      </c>
      <c r="G1106" s="116" t="s">
        <v>1468</v>
      </c>
      <c r="H1106" s="125" t="s">
        <v>494</v>
      </c>
      <c r="I1106" s="111" t="s">
        <v>21</v>
      </c>
      <c r="J1106" s="112" t="str">
        <f t="shared" si="88"/>
        <v>L</v>
      </c>
      <c r="K1106" s="103">
        <v>0</v>
      </c>
      <c r="L1106" s="103">
        <v>1</v>
      </c>
      <c r="M1106" s="103" t="s">
        <v>25</v>
      </c>
      <c r="O1106" s="103" t="s">
        <v>531</v>
      </c>
      <c r="P1106" s="103"/>
      <c r="T1106" s="112"/>
    </row>
    <row r="1107" spans="1:20">
      <c r="A1107" s="103" t="s">
        <v>530</v>
      </c>
      <c r="B1107" s="149">
        <v>24</v>
      </c>
      <c r="C1107" s="136">
        <v>35816</v>
      </c>
      <c r="D1107" s="141">
        <f t="shared" si="89"/>
        <v>35816</v>
      </c>
      <c r="E1107" s="103" t="s">
        <v>19</v>
      </c>
      <c r="H1107" s="103" t="s">
        <v>87</v>
      </c>
      <c r="I1107" s="111" t="s">
        <v>9</v>
      </c>
      <c r="J1107" s="112" t="str">
        <f t="shared" si="88"/>
        <v>W</v>
      </c>
      <c r="K1107" s="103">
        <v>2</v>
      </c>
      <c r="L1107" s="103">
        <v>1</v>
      </c>
      <c r="M1107" s="103" t="s">
        <v>538</v>
      </c>
      <c r="O1107" s="103" t="s">
        <v>531</v>
      </c>
      <c r="P1107" s="103"/>
      <c r="T1107" s="112"/>
    </row>
    <row r="1108" spans="1:20">
      <c r="A1108" s="103" t="s">
        <v>530</v>
      </c>
      <c r="B1108" s="149">
        <v>23</v>
      </c>
      <c r="C1108" s="136">
        <v>35805</v>
      </c>
      <c r="D1108" s="141">
        <f t="shared" si="89"/>
        <v>35805</v>
      </c>
      <c r="E1108" s="103" t="s">
        <v>19</v>
      </c>
      <c r="H1108" s="103" t="s">
        <v>286</v>
      </c>
      <c r="I1108" s="111" t="s">
        <v>21</v>
      </c>
      <c r="J1108" s="112" t="str">
        <f t="shared" si="88"/>
        <v>W</v>
      </c>
      <c r="K1108" s="103">
        <v>4</v>
      </c>
      <c r="L1108" s="103">
        <v>0</v>
      </c>
      <c r="M1108" s="103" t="s">
        <v>1671</v>
      </c>
      <c r="O1108" s="103" t="s">
        <v>531</v>
      </c>
      <c r="P1108" s="103"/>
      <c r="T1108" s="112"/>
    </row>
    <row r="1109" spans="1:20">
      <c r="A1109" s="103" t="s">
        <v>530</v>
      </c>
      <c r="B1109" s="149">
        <v>22</v>
      </c>
      <c r="C1109" s="136">
        <v>35791</v>
      </c>
      <c r="D1109" s="141">
        <f t="shared" si="89"/>
        <v>35791</v>
      </c>
      <c r="E1109" s="103" t="s">
        <v>19</v>
      </c>
      <c r="H1109" s="103" t="s">
        <v>32</v>
      </c>
      <c r="I1109" s="111" t="s">
        <v>21</v>
      </c>
      <c r="J1109" s="112" t="str">
        <f t="shared" si="88"/>
        <v>L</v>
      </c>
      <c r="K1109" s="103">
        <v>1</v>
      </c>
      <c r="L1109" s="103">
        <v>2</v>
      </c>
      <c r="M1109" s="103" t="s">
        <v>537</v>
      </c>
      <c r="O1109" s="103" t="s">
        <v>531</v>
      </c>
      <c r="P1109" s="103"/>
      <c r="T1109" s="112"/>
    </row>
    <row r="1110" spans="1:20">
      <c r="A1110" s="103" t="s">
        <v>530</v>
      </c>
      <c r="B1110" s="149">
        <v>21</v>
      </c>
      <c r="C1110" s="136">
        <v>35784</v>
      </c>
      <c r="D1110" s="141">
        <f t="shared" si="89"/>
        <v>35784</v>
      </c>
      <c r="E1110" s="103" t="s">
        <v>19</v>
      </c>
      <c r="H1110" s="103" t="s">
        <v>49</v>
      </c>
      <c r="I1110" s="111" t="s">
        <v>9</v>
      </c>
      <c r="J1110" s="112" t="str">
        <f t="shared" si="88"/>
        <v>L</v>
      </c>
      <c r="K1110" s="103">
        <v>0</v>
      </c>
      <c r="L1110" s="103">
        <v>2</v>
      </c>
      <c r="M1110" s="103" t="s">
        <v>25</v>
      </c>
      <c r="O1110" s="103" t="s">
        <v>531</v>
      </c>
      <c r="P1110" s="103"/>
      <c r="T1110" s="112"/>
    </row>
    <row r="1111" spans="1:20">
      <c r="A1111" s="103" t="s">
        <v>530</v>
      </c>
      <c r="B1111" s="149">
        <v>20</v>
      </c>
      <c r="C1111" s="136">
        <v>35777</v>
      </c>
      <c r="D1111" s="141">
        <f t="shared" si="89"/>
        <v>35777</v>
      </c>
      <c r="E1111" s="103" t="s">
        <v>19</v>
      </c>
      <c r="H1111" s="103" t="s">
        <v>426</v>
      </c>
      <c r="I1111" s="111" t="s">
        <v>21</v>
      </c>
      <c r="J1111" s="112" t="str">
        <f t="shared" si="88"/>
        <v>W</v>
      </c>
      <c r="K1111" s="103">
        <v>1</v>
      </c>
      <c r="L1111" s="103">
        <v>0</v>
      </c>
      <c r="M1111" s="103" t="s">
        <v>1673</v>
      </c>
      <c r="O1111" s="103" t="s">
        <v>531</v>
      </c>
      <c r="P1111" s="103"/>
      <c r="T1111" s="112"/>
    </row>
    <row r="1112" spans="1:20">
      <c r="A1112" s="103" t="s">
        <v>530</v>
      </c>
      <c r="B1112" s="149">
        <v>19</v>
      </c>
      <c r="C1112" s="136">
        <v>35772</v>
      </c>
      <c r="D1112" s="141">
        <f t="shared" si="89"/>
        <v>35772</v>
      </c>
      <c r="E1112" s="103" t="s">
        <v>15</v>
      </c>
      <c r="F1112" s="111">
        <v>2</v>
      </c>
      <c r="G1112" s="111"/>
      <c r="H1112" s="103" t="s">
        <v>539</v>
      </c>
      <c r="I1112" s="111" t="s">
        <v>21</v>
      </c>
      <c r="J1112" s="112" t="str">
        <f t="shared" si="88"/>
        <v>L</v>
      </c>
      <c r="K1112" s="103">
        <v>2</v>
      </c>
      <c r="L1112" s="103">
        <v>3</v>
      </c>
      <c r="M1112" s="103" t="s">
        <v>1610</v>
      </c>
      <c r="O1112" s="103" t="s">
        <v>531</v>
      </c>
      <c r="P1112" s="103"/>
      <c r="T1112" s="112"/>
    </row>
    <row r="1113" spans="1:20">
      <c r="A1113" s="103" t="s">
        <v>530</v>
      </c>
      <c r="B1113" s="149">
        <v>18</v>
      </c>
      <c r="C1113" s="136">
        <v>35770</v>
      </c>
      <c r="D1113" s="141">
        <f t="shared" si="89"/>
        <v>35770</v>
      </c>
      <c r="E1113" s="103" t="s">
        <v>19</v>
      </c>
      <c r="H1113" s="103" t="s">
        <v>528</v>
      </c>
      <c r="I1113" s="111" t="s">
        <v>21</v>
      </c>
      <c r="J1113" s="112" t="str">
        <f t="shared" si="88"/>
        <v>W</v>
      </c>
      <c r="K1113" s="103">
        <v>4</v>
      </c>
      <c r="L1113" s="103">
        <v>1</v>
      </c>
      <c r="M1113" s="103" t="s">
        <v>1611</v>
      </c>
      <c r="O1113" s="103" t="s">
        <v>531</v>
      </c>
      <c r="P1113" s="103"/>
      <c r="T1113" s="112"/>
    </row>
    <row r="1114" spans="1:20">
      <c r="A1114" s="103" t="s">
        <v>530</v>
      </c>
      <c r="B1114" s="149">
        <v>17</v>
      </c>
      <c r="C1114" s="136">
        <v>35751</v>
      </c>
      <c r="D1114" s="141">
        <f t="shared" si="89"/>
        <v>35751</v>
      </c>
      <c r="E1114" s="103" t="s">
        <v>16</v>
      </c>
      <c r="F1114" s="111">
        <v>1</v>
      </c>
      <c r="G1114" s="111"/>
      <c r="H1114" s="103" t="s">
        <v>112</v>
      </c>
      <c r="I1114" s="111" t="s">
        <v>21</v>
      </c>
      <c r="J1114" s="112" t="str">
        <f t="shared" si="88"/>
        <v>L</v>
      </c>
      <c r="K1114" s="103">
        <v>0</v>
      </c>
      <c r="L1114" s="103">
        <v>3</v>
      </c>
      <c r="M1114" s="103" t="s">
        <v>25</v>
      </c>
      <c r="O1114" s="103" t="s">
        <v>531</v>
      </c>
      <c r="P1114" s="103"/>
      <c r="T1114" s="112"/>
    </row>
    <row r="1115" spans="1:20">
      <c r="A1115" s="103" t="s">
        <v>530</v>
      </c>
      <c r="B1115" s="149">
        <v>16</v>
      </c>
      <c r="C1115" s="136">
        <v>35749</v>
      </c>
      <c r="D1115" s="141">
        <f t="shared" si="89"/>
        <v>35749</v>
      </c>
      <c r="E1115" s="103" t="s">
        <v>19</v>
      </c>
      <c r="H1115" s="103" t="s">
        <v>35</v>
      </c>
      <c r="I1115" s="111" t="s">
        <v>9</v>
      </c>
      <c r="J1115" s="112" t="str">
        <f t="shared" si="88"/>
        <v>D</v>
      </c>
      <c r="K1115" s="103">
        <v>1</v>
      </c>
      <c r="L1115" s="103">
        <v>1</v>
      </c>
      <c r="M1115" s="103" t="s">
        <v>540</v>
      </c>
      <c r="O1115" s="103" t="s">
        <v>531</v>
      </c>
      <c r="P1115" s="103"/>
      <c r="T1115" s="112"/>
    </row>
    <row r="1116" spans="1:20">
      <c r="A1116" s="103" t="s">
        <v>530</v>
      </c>
      <c r="B1116" s="149">
        <v>15</v>
      </c>
      <c r="C1116" s="136">
        <v>35742</v>
      </c>
      <c r="D1116" s="141">
        <f t="shared" si="89"/>
        <v>35742</v>
      </c>
      <c r="E1116" s="103" t="s">
        <v>19</v>
      </c>
      <c r="H1116" s="103" t="s">
        <v>52</v>
      </c>
      <c r="I1116" s="111" t="s">
        <v>9</v>
      </c>
      <c r="J1116" s="112" t="str">
        <f t="shared" si="88"/>
        <v>W</v>
      </c>
      <c r="K1116" s="103">
        <v>4</v>
      </c>
      <c r="L1116" s="103">
        <v>1</v>
      </c>
      <c r="M1116" s="103" t="s">
        <v>541</v>
      </c>
      <c r="O1116" s="103" t="s">
        <v>531</v>
      </c>
      <c r="P1116" s="103"/>
      <c r="T1116" s="112"/>
    </row>
    <row r="1117" spans="1:20">
      <c r="A1117" s="103" t="s">
        <v>530</v>
      </c>
      <c r="B1117" s="149">
        <v>14</v>
      </c>
      <c r="C1117" s="136">
        <v>35739</v>
      </c>
      <c r="D1117" s="141">
        <f t="shared" si="89"/>
        <v>35739</v>
      </c>
      <c r="E1117" s="103" t="s">
        <v>19</v>
      </c>
      <c r="H1117" s="103" t="s">
        <v>529</v>
      </c>
      <c r="I1117" s="111" t="s">
        <v>9</v>
      </c>
      <c r="J1117" s="112" t="str">
        <f t="shared" si="88"/>
        <v>W</v>
      </c>
      <c r="K1117" s="103">
        <v>4</v>
      </c>
      <c r="L1117" s="103">
        <v>0</v>
      </c>
      <c r="M1117" s="103" t="s">
        <v>542</v>
      </c>
      <c r="O1117" s="103" t="s">
        <v>531</v>
      </c>
      <c r="P1117" s="103"/>
      <c r="T1117" s="112"/>
    </row>
    <row r="1118" spans="1:20">
      <c r="A1118" s="103" t="s">
        <v>530</v>
      </c>
      <c r="B1118" s="149">
        <v>13</v>
      </c>
      <c r="C1118" s="136">
        <v>35735</v>
      </c>
      <c r="D1118" s="141">
        <f t="shared" si="89"/>
        <v>35735</v>
      </c>
      <c r="E1118" s="103" t="s">
        <v>19</v>
      </c>
      <c r="H1118" s="103" t="s">
        <v>526</v>
      </c>
      <c r="I1118" s="111" t="s">
        <v>21</v>
      </c>
      <c r="J1118" s="112" t="str">
        <f t="shared" ref="J1118:J1181" si="90">IF(K1118&gt;L1118,"W",IF(K1118&lt;L1118,"L","D"))</f>
        <v>D</v>
      </c>
      <c r="K1118" s="103">
        <v>2</v>
      </c>
      <c r="L1118" s="103">
        <v>2</v>
      </c>
      <c r="M1118" s="103" t="s">
        <v>1612</v>
      </c>
      <c r="O1118" s="103" t="s">
        <v>531</v>
      </c>
      <c r="P1118" s="103"/>
      <c r="T1118" s="112"/>
    </row>
    <row r="1119" spans="1:20">
      <c r="A1119" s="103" t="s">
        <v>530</v>
      </c>
      <c r="B1119" s="149">
        <v>12</v>
      </c>
      <c r="C1119" s="136">
        <v>35730</v>
      </c>
      <c r="D1119" s="141">
        <f t="shared" si="89"/>
        <v>35730</v>
      </c>
      <c r="E1119" s="103" t="s">
        <v>19</v>
      </c>
      <c r="H1119" s="103" t="s">
        <v>504</v>
      </c>
      <c r="I1119" s="111" t="s">
        <v>21</v>
      </c>
      <c r="J1119" s="112" t="str">
        <f t="shared" si="90"/>
        <v>L</v>
      </c>
      <c r="K1119" s="103">
        <v>0</v>
      </c>
      <c r="L1119" s="103">
        <v>2</v>
      </c>
      <c r="M1119" s="103" t="s">
        <v>25</v>
      </c>
      <c r="O1119" s="103" t="s">
        <v>531</v>
      </c>
      <c r="P1119" s="103"/>
      <c r="T1119" s="112"/>
    </row>
    <row r="1120" spans="1:20">
      <c r="A1120" s="103" t="s">
        <v>530</v>
      </c>
      <c r="B1120" s="149">
        <v>11</v>
      </c>
      <c r="C1120" s="136">
        <v>35728</v>
      </c>
      <c r="D1120" s="141">
        <f t="shared" si="89"/>
        <v>35728</v>
      </c>
      <c r="E1120" s="103" t="s">
        <v>19</v>
      </c>
      <c r="H1120" s="103" t="s">
        <v>124</v>
      </c>
      <c r="I1120" s="111" t="s">
        <v>9</v>
      </c>
      <c r="J1120" s="112" t="str">
        <f t="shared" si="90"/>
        <v>L</v>
      </c>
      <c r="K1120" s="103">
        <v>0</v>
      </c>
      <c r="L1120" s="103">
        <v>1</v>
      </c>
      <c r="M1120" s="103" t="s">
        <v>25</v>
      </c>
      <c r="O1120" s="103" t="s">
        <v>531</v>
      </c>
      <c r="P1120" s="103"/>
      <c r="T1120" s="112"/>
    </row>
    <row r="1121" spans="1:20">
      <c r="A1121" s="103" t="s">
        <v>530</v>
      </c>
      <c r="B1121" s="149">
        <v>10</v>
      </c>
      <c r="C1121" s="136">
        <v>35721</v>
      </c>
      <c r="D1121" s="141">
        <f t="shared" si="89"/>
        <v>35721</v>
      </c>
      <c r="E1121" s="103" t="s">
        <v>19</v>
      </c>
      <c r="H1121" s="103" t="s">
        <v>529</v>
      </c>
      <c r="I1121" s="111" t="s">
        <v>21</v>
      </c>
      <c r="J1121" s="112" t="str">
        <f t="shared" si="90"/>
        <v>W</v>
      </c>
      <c r="K1121" s="103">
        <v>2</v>
      </c>
      <c r="L1121" s="103">
        <v>0</v>
      </c>
      <c r="M1121" s="103" t="s">
        <v>2015</v>
      </c>
      <c r="O1121" s="103" t="s">
        <v>531</v>
      </c>
      <c r="P1121" s="103"/>
      <c r="T1121" s="112"/>
    </row>
    <row r="1122" spans="1:20">
      <c r="A1122" s="103" t="s">
        <v>530</v>
      </c>
      <c r="B1122" s="149">
        <v>9</v>
      </c>
      <c r="C1122" s="136">
        <v>35714</v>
      </c>
      <c r="D1122" s="141">
        <f t="shared" si="89"/>
        <v>35714</v>
      </c>
      <c r="E1122" s="103" t="s">
        <v>19</v>
      </c>
      <c r="H1122" s="103" t="s">
        <v>52</v>
      </c>
      <c r="I1122" s="111" t="s">
        <v>21</v>
      </c>
      <c r="J1122" s="112" t="str">
        <f t="shared" si="90"/>
        <v>W</v>
      </c>
      <c r="K1122" s="103">
        <v>3</v>
      </c>
      <c r="L1122" s="103">
        <v>1</v>
      </c>
      <c r="M1122" s="103" t="s">
        <v>1613</v>
      </c>
      <c r="O1122" s="103" t="s">
        <v>531</v>
      </c>
      <c r="P1122" s="103"/>
      <c r="T1122" s="112"/>
    </row>
    <row r="1123" spans="1:20">
      <c r="A1123" s="103" t="s">
        <v>530</v>
      </c>
      <c r="B1123" s="149">
        <v>8</v>
      </c>
      <c r="C1123" s="136">
        <v>35707</v>
      </c>
      <c r="D1123" s="141">
        <f t="shared" si="89"/>
        <v>35707</v>
      </c>
      <c r="E1123" s="103" t="s">
        <v>13</v>
      </c>
      <c r="F1123" s="111" t="s">
        <v>543</v>
      </c>
      <c r="G1123" s="111"/>
      <c r="H1123" s="103" t="s">
        <v>130</v>
      </c>
      <c r="I1123" s="111" t="s">
        <v>21</v>
      </c>
      <c r="J1123" s="112" t="str">
        <f t="shared" si="90"/>
        <v>L</v>
      </c>
      <c r="K1123" s="103">
        <v>1</v>
      </c>
      <c r="L1123" s="103">
        <v>3</v>
      </c>
      <c r="M1123" s="103" t="s">
        <v>544</v>
      </c>
      <c r="O1123" s="103" t="s">
        <v>531</v>
      </c>
      <c r="P1123" s="103"/>
      <c r="T1123" s="112"/>
    </row>
    <row r="1124" spans="1:20">
      <c r="A1124" s="103" t="s">
        <v>530</v>
      </c>
      <c r="B1124" s="149">
        <v>7</v>
      </c>
      <c r="C1124" s="136">
        <v>35704</v>
      </c>
      <c r="D1124" s="141">
        <f t="shared" si="89"/>
        <v>35704</v>
      </c>
      <c r="E1124" s="103" t="s">
        <v>19</v>
      </c>
      <c r="H1124" s="103" t="s">
        <v>494</v>
      </c>
      <c r="I1124" s="111" t="s">
        <v>9</v>
      </c>
      <c r="J1124" s="112" t="str">
        <f t="shared" si="90"/>
        <v>L</v>
      </c>
      <c r="K1124" s="103">
        <v>1</v>
      </c>
      <c r="L1124" s="103">
        <v>2</v>
      </c>
      <c r="M1124" s="103" t="s">
        <v>496</v>
      </c>
      <c r="O1124" s="103" t="s">
        <v>531</v>
      </c>
      <c r="P1124" s="103"/>
      <c r="T1124" s="112"/>
    </row>
    <row r="1125" spans="1:20">
      <c r="A1125" s="103" t="s">
        <v>530</v>
      </c>
      <c r="B1125" s="149">
        <v>6</v>
      </c>
      <c r="C1125" s="136">
        <v>35700</v>
      </c>
      <c r="D1125" s="141">
        <f t="shared" si="89"/>
        <v>35700</v>
      </c>
      <c r="E1125" s="103" t="s">
        <v>19</v>
      </c>
      <c r="H1125" s="103" t="s">
        <v>186</v>
      </c>
      <c r="I1125" s="111" t="s">
        <v>9</v>
      </c>
      <c r="J1125" s="112" t="str">
        <f t="shared" si="90"/>
        <v>L</v>
      </c>
      <c r="K1125" s="103">
        <v>1</v>
      </c>
      <c r="L1125" s="103">
        <v>2</v>
      </c>
      <c r="M1125" s="103" t="s">
        <v>540</v>
      </c>
      <c r="O1125" s="103" t="s">
        <v>531</v>
      </c>
      <c r="P1125" s="103"/>
      <c r="T1125" s="112"/>
    </row>
    <row r="1126" spans="1:20">
      <c r="A1126" s="103" t="s">
        <v>530</v>
      </c>
      <c r="B1126" s="149">
        <v>5</v>
      </c>
      <c r="C1126" s="136">
        <v>35693</v>
      </c>
      <c r="D1126" s="141">
        <f t="shared" si="89"/>
        <v>35693</v>
      </c>
      <c r="E1126" s="103" t="s">
        <v>19</v>
      </c>
      <c r="H1126" s="103" t="s">
        <v>62</v>
      </c>
      <c r="I1126" s="111" t="s">
        <v>9</v>
      </c>
      <c r="J1126" s="112" t="str">
        <f t="shared" si="90"/>
        <v>L</v>
      </c>
      <c r="K1126" s="103">
        <v>0</v>
      </c>
      <c r="L1126" s="103">
        <v>1</v>
      </c>
      <c r="M1126" s="103" t="s">
        <v>25</v>
      </c>
      <c r="O1126" s="103" t="s">
        <v>531</v>
      </c>
      <c r="P1126" s="103"/>
      <c r="T1126" s="112"/>
    </row>
    <row r="1127" spans="1:20">
      <c r="A1127" s="103" t="s">
        <v>530</v>
      </c>
      <c r="B1127" s="149">
        <v>4</v>
      </c>
      <c r="C1127" s="136">
        <v>35686</v>
      </c>
      <c r="D1127" s="141">
        <f t="shared" si="89"/>
        <v>35686</v>
      </c>
      <c r="E1127" s="103" t="s">
        <v>19</v>
      </c>
      <c r="H1127" s="103" t="s">
        <v>49</v>
      </c>
      <c r="I1127" s="111" t="s">
        <v>21</v>
      </c>
      <c r="J1127" s="112" t="str">
        <f t="shared" si="90"/>
        <v>L</v>
      </c>
      <c r="K1127" s="103">
        <v>0</v>
      </c>
      <c r="L1127" s="103">
        <v>2</v>
      </c>
      <c r="M1127" s="103" t="s">
        <v>25</v>
      </c>
      <c r="O1127" s="103" t="s">
        <v>531</v>
      </c>
      <c r="P1127" s="103"/>
      <c r="T1127" s="112"/>
    </row>
    <row r="1128" spans="1:20">
      <c r="A1128" s="103" t="s">
        <v>530</v>
      </c>
      <c r="B1128" s="149">
        <v>3</v>
      </c>
      <c r="C1128" s="136">
        <v>35672</v>
      </c>
      <c r="D1128" s="141">
        <f t="shared" si="89"/>
        <v>35672</v>
      </c>
      <c r="E1128" s="103" t="s">
        <v>12</v>
      </c>
      <c r="F1128" s="111" t="s">
        <v>256</v>
      </c>
      <c r="G1128" s="111"/>
      <c r="H1128" s="103" t="s">
        <v>47</v>
      </c>
      <c r="I1128" s="111" t="s">
        <v>21</v>
      </c>
      <c r="J1128" s="112" t="str">
        <f t="shared" si="90"/>
        <v>L</v>
      </c>
      <c r="K1128" s="103">
        <v>1</v>
      </c>
      <c r="L1128" s="103">
        <v>5</v>
      </c>
      <c r="M1128" s="103" t="s">
        <v>540</v>
      </c>
      <c r="O1128" s="103" t="s">
        <v>531</v>
      </c>
      <c r="P1128" s="103"/>
      <c r="T1128" s="112"/>
    </row>
    <row r="1129" spans="1:20">
      <c r="A1129" s="103" t="s">
        <v>530</v>
      </c>
      <c r="B1129" s="149">
        <v>2</v>
      </c>
      <c r="C1129" s="136">
        <v>35665</v>
      </c>
      <c r="D1129" s="141">
        <f t="shared" si="89"/>
        <v>35665</v>
      </c>
      <c r="E1129" s="103" t="s">
        <v>19</v>
      </c>
      <c r="H1129" s="103" t="s">
        <v>504</v>
      </c>
      <c r="I1129" s="111" t="s">
        <v>9</v>
      </c>
      <c r="J1129" s="112" t="str">
        <f t="shared" si="90"/>
        <v>D</v>
      </c>
      <c r="K1129" s="103">
        <v>2</v>
      </c>
      <c r="L1129" s="103">
        <v>2</v>
      </c>
      <c r="M1129" s="103" t="s">
        <v>2016</v>
      </c>
      <c r="O1129" s="103" t="s">
        <v>531</v>
      </c>
      <c r="P1129" s="103"/>
      <c r="T1129" s="112"/>
    </row>
    <row r="1130" spans="1:20">
      <c r="A1130" s="103" t="s">
        <v>530</v>
      </c>
      <c r="B1130" s="149">
        <v>1</v>
      </c>
      <c r="C1130" s="136">
        <v>35658</v>
      </c>
      <c r="D1130" s="141">
        <f t="shared" si="89"/>
        <v>35658</v>
      </c>
      <c r="E1130" s="103" t="s">
        <v>19</v>
      </c>
      <c r="H1130" s="103" t="s">
        <v>144</v>
      </c>
      <c r="I1130" s="111" t="s">
        <v>9</v>
      </c>
      <c r="J1130" s="112" t="str">
        <f t="shared" si="90"/>
        <v>L</v>
      </c>
      <c r="K1130" s="103">
        <v>1</v>
      </c>
      <c r="L1130" s="103">
        <v>2</v>
      </c>
      <c r="M1130" s="103" t="s">
        <v>1672</v>
      </c>
      <c r="O1130" s="103" t="s">
        <v>531</v>
      </c>
      <c r="P1130" s="103"/>
      <c r="T1130" s="112"/>
    </row>
    <row r="1131" spans="1:20">
      <c r="A1131" s="103" t="s">
        <v>545</v>
      </c>
      <c r="B1131" s="149">
        <v>43</v>
      </c>
      <c r="C1131" s="136">
        <v>35539</v>
      </c>
      <c r="D1131" s="141">
        <f t="shared" si="89"/>
        <v>35539</v>
      </c>
      <c r="E1131" s="103" t="s">
        <v>19</v>
      </c>
      <c r="H1131" s="103" t="s">
        <v>426</v>
      </c>
      <c r="I1131" s="111" t="s">
        <v>21</v>
      </c>
      <c r="J1131" s="112" t="str">
        <f t="shared" si="90"/>
        <v>L</v>
      </c>
      <c r="K1131" s="103">
        <v>0</v>
      </c>
      <c r="L1131" s="103">
        <v>2</v>
      </c>
      <c r="M1131" s="103" t="s">
        <v>25</v>
      </c>
      <c r="O1131" s="103" t="s">
        <v>531</v>
      </c>
      <c r="P1131" s="103"/>
      <c r="T1131" s="112"/>
    </row>
    <row r="1132" spans="1:20">
      <c r="A1132" s="103" t="s">
        <v>545</v>
      </c>
      <c r="B1132" s="149">
        <v>42</v>
      </c>
      <c r="C1132" s="136">
        <v>35536</v>
      </c>
      <c r="D1132" s="141">
        <f t="shared" si="89"/>
        <v>35536</v>
      </c>
      <c r="E1132" s="103" t="s">
        <v>19</v>
      </c>
      <c r="H1132" s="103" t="s">
        <v>186</v>
      </c>
      <c r="I1132" s="111" t="s">
        <v>9</v>
      </c>
      <c r="J1132" s="112" t="str">
        <f t="shared" si="90"/>
        <v>L</v>
      </c>
      <c r="K1132" s="103">
        <v>1</v>
      </c>
      <c r="L1132" s="103">
        <v>2</v>
      </c>
      <c r="M1132" s="103" t="s">
        <v>453</v>
      </c>
      <c r="O1132" s="103" t="s">
        <v>531</v>
      </c>
      <c r="P1132" s="103"/>
      <c r="T1132" s="112"/>
    </row>
    <row r="1133" spans="1:20">
      <c r="A1133" s="103" t="s">
        <v>545</v>
      </c>
      <c r="B1133" s="149">
        <v>41</v>
      </c>
      <c r="C1133" s="136">
        <v>35525</v>
      </c>
      <c r="D1133" s="141">
        <f t="shared" si="89"/>
        <v>35525</v>
      </c>
      <c r="E1133" s="103" t="s">
        <v>19</v>
      </c>
      <c r="H1133" s="103" t="s">
        <v>532</v>
      </c>
      <c r="I1133" s="111" t="s">
        <v>21</v>
      </c>
      <c r="J1133" s="112" t="str">
        <f t="shared" si="90"/>
        <v>L</v>
      </c>
      <c r="K1133" s="103">
        <v>0</v>
      </c>
      <c r="L1133" s="103">
        <v>1</v>
      </c>
      <c r="M1133" s="103" t="s">
        <v>25</v>
      </c>
      <c r="O1133" s="103" t="s">
        <v>531</v>
      </c>
      <c r="P1133" s="103"/>
      <c r="T1133" s="112"/>
    </row>
    <row r="1134" spans="1:20">
      <c r="A1134" s="103" t="s">
        <v>545</v>
      </c>
      <c r="B1134" s="149">
        <v>40</v>
      </c>
      <c r="C1134" s="136">
        <v>35520</v>
      </c>
      <c r="D1134" s="141">
        <f t="shared" si="89"/>
        <v>35520</v>
      </c>
      <c r="E1134" s="103" t="s">
        <v>19</v>
      </c>
      <c r="H1134" s="103" t="s">
        <v>529</v>
      </c>
      <c r="I1134" s="111" t="s">
        <v>9</v>
      </c>
      <c r="J1134" s="112" t="str">
        <f t="shared" si="90"/>
        <v>L</v>
      </c>
      <c r="K1134" s="103">
        <v>1</v>
      </c>
      <c r="L1134" s="103">
        <v>2</v>
      </c>
      <c r="M1134" s="103" t="s">
        <v>540</v>
      </c>
      <c r="O1134" s="103" t="s">
        <v>531</v>
      </c>
      <c r="P1134" s="103"/>
      <c r="T1134" s="112"/>
    </row>
    <row r="1135" spans="1:20">
      <c r="A1135" s="103" t="s">
        <v>545</v>
      </c>
      <c r="B1135" s="149">
        <v>39</v>
      </c>
      <c r="C1135" s="136">
        <v>35518</v>
      </c>
      <c r="D1135" s="141">
        <f t="shared" si="89"/>
        <v>35518</v>
      </c>
      <c r="E1135" s="103" t="s">
        <v>19</v>
      </c>
      <c r="H1135" s="103" t="s">
        <v>286</v>
      </c>
      <c r="I1135" s="111" t="s">
        <v>21</v>
      </c>
      <c r="J1135" s="112" t="str">
        <f t="shared" si="90"/>
        <v>L</v>
      </c>
      <c r="K1135" s="103">
        <v>0</v>
      </c>
      <c r="L1135" s="103">
        <v>3</v>
      </c>
      <c r="M1135" s="103" t="s">
        <v>25</v>
      </c>
      <c r="O1135" s="103" t="s">
        <v>531</v>
      </c>
      <c r="P1135" s="103"/>
      <c r="T1135" s="112"/>
    </row>
    <row r="1136" spans="1:20">
      <c r="A1136" s="103" t="s">
        <v>545</v>
      </c>
      <c r="B1136" s="149">
        <v>38</v>
      </c>
      <c r="C1136" s="136">
        <v>35511</v>
      </c>
      <c r="D1136" s="141">
        <f t="shared" si="89"/>
        <v>35511</v>
      </c>
      <c r="E1136" s="103" t="s">
        <v>19</v>
      </c>
      <c r="H1136" s="103" t="s">
        <v>288</v>
      </c>
      <c r="I1136" s="111" t="s">
        <v>21</v>
      </c>
      <c r="J1136" s="112" t="str">
        <f t="shared" si="90"/>
        <v>L</v>
      </c>
      <c r="K1136" s="103">
        <v>1</v>
      </c>
      <c r="L1136" s="103">
        <v>3</v>
      </c>
      <c r="M1136" s="103" t="s">
        <v>546</v>
      </c>
      <c r="O1136" s="103" t="s">
        <v>531</v>
      </c>
      <c r="P1136" s="103"/>
      <c r="T1136" s="112"/>
    </row>
    <row r="1137" spans="1:20">
      <c r="A1137" s="103" t="s">
        <v>545</v>
      </c>
      <c r="B1137" s="149">
        <v>37</v>
      </c>
      <c r="C1137" s="136">
        <v>35506</v>
      </c>
      <c r="D1137" s="141">
        <f t="shared" si="89"/>
        <v>35506</v>
      </c>
      <c r="E1137" s="103" t="s">
        <v>19</v>
      </c>
      <c r="H1137" s="103" t="s">
        <v>35</v>
      </c>
      <c r="I1137" s="111" t="s">
        <v>21</v>
      </c>
      <c r="J1137" s="112" t="str">
        <f t="shared" si="90"/>
        <v>L</v>
      </c>
      <c r="K1137" s="103">
        <v>1</v>
      </c>
      <c r="L1137" s="103">
        <v>2</v>
      </c>
      <c r="M1137" s="103" t="s">
        <v>540</v>
      </c>
      <c r="O1137" s="103" t="s">
        <v>531</v>
      </c>
      <c r="P1137" s="103"/>
      <c r="T1137" s="112"/>
    </row>
    <row r="1138" spans="1:20">
      <c r="A1138" s="103" t="s">
        <v>545</v>
      </c>
      <c r="B1138" s="149">
        <v>36</v>
      </c>
      <c r="C1138" s="136">
        <v>35504</v>
      </c>
      <c r="D1138" s="141">
        <f t="shared" si="89"/>
        <v>35504</v>
      </c>
      <c r="E1138" s="103" t="s">
        <v>19</v>
      </c>
      <c r="H1138" s="103" t="s">
        <v>49</v>
      </c>
      <c r="I1138" s="111" t="s">
        <v>9</v>
      </c>
      <c r="J1138" s="112" t="str">
        <f t="shared" si="90"/>
        <v>L</v>
      </c>
      <c r="K1138" s="103">
        <v>0</v>
      </c>
      <c r="L1138" s="103">
        <v>2</v>
      </c>
      <c r="M1138" s="103" t="s">
        <v>25</v>
      </c>
      <c r="O1138" s="103" t="s">
        <v>531</v>
      </c>
      <c r="P1138" s="103"/>
      <c r="T1138" s="112"/>
    </row>
    <row r="1139" spans="1:20">
      <c r="A1139" s="103" t="s">
        <v>545</v>
      </c>
      <c r="B1139" s="149">
        <v>35</v>
      </c>
      <c r="C1139" s="136">
        <v>35499</v>
      </c>
      <c r="D1139" s="141">
        <f t="shared" si="89"/>
        <v>35499</v>
      </c>
      <c r="E1139" s="103" t="s">
        <v>19</v>
      </c>
      <c r="H1139" s="103" t="s">
        <v>45</v>
      </c>
      <c r="I1139" s="111" t="s">
        <v>21</v>
      </c>
      <c r="J1139" s="112" t="str">
        <f t="shared" si="90"/>
        <v>D</v>
      </c>
      <c r="K1139" s="103">
        <v>1</v>
      </c>
      <c r="L1139" s="103">
        <v>1</v>
      </c>
      <c r="M1139" s="103" t="s">
        <v>546</v>
      </c>
      <c r="O1139" s="103" t="s">
        <v>531</v>
      </c>
      <c r="P1139" s="103"/>
      <c r="T1139" s="112"/>
    </row>
    <row r="1140" spans="1:20">
      <c r="A1140" s="103" t="s">
        <v>545</v>
      </c>
      <c r="B1140" s="149">
        <v>34</v>
      </c>
      <c r="C1140" s="136">
        <v>35497</v>
      </c>
      <c r="D1140" s="141">
        <f t="shared" si="89"/>
        <v>35497</v>
      </c>
      <c r="E1140" s="103" t="s">
        <v>19</v>
      </c>
      <c r="H1140" s="103" t="s">
        <v>35</v>
      </c>
      <c r="I1140" s="111" t="s">
        <v>9</v>
      </c>
      <c r="J1140" s="112" t="str">
        <f t="shared" si="90"/>
        <v>W</v>
      </c>
      <c r="K1140" s="103">
        <v>4</v>
      </c>
      <c r="L1140" s="103">
        <v>0</v>
      </c>
      <c r="M1140" s="103" t="s">
        <v>1915</v>
      </c>
      <c r="O1140" s="103" t="s">
        <v>531</v>
      </c>
      <c r="P1140" s="103"/>
      <c r="T1140" s="112"/>
    </row>
    <row r="1141" spans="1:20">
      <c r="A1141" s="103" t="s">
        <v>545</v>
      </c>
      <c r="B1141" s="149">
        <v>33</v>
      </c>
      <c r="C1141" s="136">
        <v>35483</v>
      </c>
      <c r="D1141" s="141">
        <f t="shared" si="89"/>
        <v>35483</v>
      </c>
      <c r="E1141" s="103" t="s">
        <v>19</v>
      </c>
      <c r="H1141" s="103" t="s">
        <v>52</v>
      </c>
      <c r="I1141" s="111" t="s">
        <v>21</v>
      </c>
      <c r="J1141" s="112" t="str">
        <f t="shared" si="90"/>
        <v>L</v>
      </c>
      <c r="K1141" s="103">
        <v>0</v>
      </c>
      <c r="L1141" s="103">
        <v>3</v>
      </c>
      <c r="M1141" s="103" t="s">
        <v>25</v>
      </c>
      <c r="O1141" s="103" t="s">
        <v>531</v>
      </c>
      <c r="P1141" s="103"/>
      <c r="T1141" s="112"/>
    </row>
    <row r="1142" spans="1:20">
      <c r="A1142" s="103" t="s">
        <v>545</v>
      </c>
      <c r="B1142" s="149">
        <v>32</v>
      </c>
      <c r="C1142" s="136">
        <v>35476</v>
      </c>
      <c r="D1142" s="141">
        <f t="shared" si="89"/>
        <v>35476</v>
      </c>
      <c r="E1142" s="103" t="s">
        <v>19</v>
      </c>
      <c r="H1142" s="103" t="s">
        <v>504</v>
      </c>
      <c r="I1142" s="111" t="s">
        <v>9</v>
      </c>
      <c r="J1142" s="112" t="str">
        <f t="shared" si="90"/>
        <v>W</v>
      </c>
      <c r="K1142" s="103">
        <v>1</v>
      </c>
      <c r="L1142" s="103">
        <v>0</v>
      </c>
      <c r="M1142" s="103" t="s">
        <v>496</v>
      </c>
      <c r="O1142" s="103" t="s">
        <v>531</v>
      </c>
      <c r="P1142" s="103"/>
      <c r="T1142" s="112"/>
    </row>
    <row r="1143" spans="1:20">
      <c r="A1143" s="103" t="s">
        <v>545</v>
      </c>
      <c r="B1143" s="149">
        <v>31</v>
      </c>
      <c r="C1143" s="136">
        <v>35472</v>
      </c>
      <c r="D1143" s="141">
        <f t="shared" si="89"/>
        <v>35472</v>
      </c>
      <c r="E1143" s="103" t="s">
        <v>19</v>
      </c>
      <c r="H1143" s="103" t="s">
        <v>128</v>
      </c>
      <c r="I1143" s="111" t="s">
        <v>9</v>
      </c>
      <c r="J1143" s="112" t="str">
        <f t="shared" si="90"/>
        <v>D</v>
      </c>
      <c r="K1143" s="103">
        <v>2</v>
      </c>
      <c r="L1143" s="103">
        <v>2</v>
      </c>
      <c r="M1143" s="103" t="s">
        <v>547</v>
      </c>
      <c r="O1143" s="103" t="s">
        <v>531</v>
      </c>
      <c r="P1143" s="103"/>
      <c r="T1143" s="112"/>
    </row>
    <row r="1144" spans="1:20">
      <c r="A1144" s="103" t="s">
        <v>545</v>
      </c>
      <c r="B1144" s="149">
        <v>30</v>
      </c>
      <c r="C1144" s="136">
        <v>35462</v>
      </c>
      <c r="D1144" s="141">
        <f t="shared" si="89"/>
        <v>35462</v>
      </c>
      <c r="E1144" s="103" t="s">
        <v>19</v>
      </c>
      <c r="H1144" s="103" t="s">
        <v>494</v>
      </c>
      <c r="I1144" s="111" t="s">
        <v>21</v>
      </c>
      <c r="J1144" s="112" t="str">
        <f t="shared" si="90"/>
        <v>D</v>
      </c>
      <c r="K1144" s="103">
        <v>2</v>
      </c>
      <c r="L1144" s="103">
        <v>2</v>
      </c>
      <c r="M1144" s="103" t="s">
        <v>1063</v>
      </c>
      <c r="O1144" s="103" t="s">
        <v>531</v>
      </c>
      <c r="P1144" s="103"/>
      <c r="T1144" s="112"/>
    </row>
    <row r="1145" spans="1:20">
      <c r="A1145" s="103" t="s">
        <v>545</v>
      </c>
      <c r="B1145" s="149">
        <v>29</v>
      </c>
      <c r="C1145" s="136">
        <v>35455</v>
      </c>
      <c r="D1145" s="141">
        <f t="shared" si="89"/>
        <v>35455</v>
      </c>
      <c r="E1145" s="103" t="s">
        <v>19</v>
      </c>
      <c r="H1145" s="103" t="s">
        <v>528</v>
      </c>
      <c r="I1145" s="111" t="s">
        <v>9</v>
      </c>
      <c r="J1145" s="112" t="str">
        <f t="shared" si="90"/>
        <v>W</v>
      </c>
      <c r="K1145" s="103">
        <v>5</v>
      </c>
      <c r="L1145" s="103">
        <v>0</v>
      </c>
      <c r="M1145" s="103" t="s">
        <v>2022</v>
      </c>
      <c r="O1145" s="103" t="s">
        <v>531</v>
      </c>
      <c r="P1145" s="103"/>
      <c r="T1145" s="112"/>
    </row>
    <row r="1146" spans="1:20">
      <c r="A1146" s="103" t="s">
        <v>545</v>
      </c>
      <c r="B1146" s="149">
        <v>28</v>
      </c>
      <c r="C1146" s="136">
        <v>35448</v>
      </c>
      <c r="D1146" s="141">
        <f t="shared" si="89"/>
        <v>35448</v>
      </c>
      <c r="E1146" s="103" t="s">
        <v>19</v>
      </c>
      <c r="H1146" s="103" t="s">
        <v>32</v>
      </c>
      <c r="I1146" s="111" t="s">
        <v>9</v>
      </c>
      <c r="J1146" s="112" t="str">
        <f t="shared" si="90"/>
        <v>L</v>
      </c>
      <c r="K1146" s="103">
        <v>1</v>
      </c>
      <c r="L1146" s="103">
        <v>2</v>
      </c>
      <c r="M1146" s="103" t="s">
        <v>536</v>
      </c>
      <c r="O1146" s="103" t="s">
        <v>531</v>
      </c>
      <c r="P1146" s="103"/>
      <c r="T1146" s="112"/>
    </row>
    <row r="1147" spans="1:20">
      <c r="A1147" s="103" t="s">
        <v>545</v>
      </c>
      <c r="B1147" s="149">
        <v>27</v>
      </c>
      <c r="C1147" s="136">
        <v>35445</v>
      </c>
      <c r="D1147" s="141">
        <f t="shared" si="89"/>
        <v>35445</v>
      </c>
      <c r="E1147" s="103" t="s">
        <v>16</v>
      </c>
      <c r="F1147" s="111">
        <v>2</v>
      </c>
      <c r="G1147" s="111"/>
      <c r="H1147" s="103" t="s">
        <v>548</v>
      </c>
      <c r="I1147" s="111" t="s">
        <v>9</v>
      </c>
      <c r="J1147" s="112" t="str">
        <f t="shared" si="90"/>
        <v>L</v>
      </c>
      <c r="K1147" s="103">
        <v>0</v>
      </c>
      <c r="L1147" s="103">
        <v>10</v>
      </c>
      <c r="M1147" s="103" t="s">
        <v>25</v>
      </c>
      <c r="O1147" s="103" t="s">
        <v>531</v>
      </c>
      <c r="P1147" s="103"/>
      <c r="T1147" s="112"/>
    </row>
    <row r="1148" spans="1:20">
      <c r="A1148" s="103" t="s">
        <v>545</v>
      </c>
      <c r="B1148" s="149">
        <v>26</v>
      </c>
      <c r="C1148" s="136">
        <v>35427</v>
      </c>
      <c r="D1148" s="141">
        <f t="shared" si="89"/>
        <v>35427</v>
      </c>
      <c r="E1148" s="103" t="s">
        <v>19</v>
      </c>
      <c r="H1148" s="103" t="s">
        <v>549</v>
      </c>
      <c r="I1148" s="111" t="s">
        <v>9</v>
      </c>
      <c r="J1148" s="112" t="str">
        <f t="shared" si="90"/>
        <v>D</v>
      </c>
      <c r="K1148" s="103">
        <v>3</v>
      </c>
      <c r="L1148" s="103">
        <v>3</v>
      </c>
      <c r="M1148" s="103" t="s">
        <v>2021</v>
      </c>
      <c r="O1148" s="103" t="s">
        <v>531</v>
      </c>
      <c r="P1148" s="103"/>
      <c r="T1148" s="112"/>
    </row>
    <row r="1149" spans="1:20">
      <c r="A1149" s="103" t="s">
        <v>545</v>
      </c>
      <c r="B1149" s="149">
        <v>25</v>
      </c>
      <c r="C1149" s="136">
        <v>35420</v>
      </c>
      <c r="D1149" s="141">
        <f t="shared" si="89"/>
        <v>35420</v>
      </c>
      <c r="E1149" s="103" t="s">
        <v>19</v>
      </c>
      <c r="H1149" s="103" t="s">
        <v>526</v>
      </c>
      <c r="I1149" s="111" t="s">
        <v>9</v>
      </c>
      <c r="J1149" s="112" t="str">
        <f t="shared" si="90"/>
        <v>W</v>
      </c>
      <c r="K1149" s="103">
        <v>4</v>
      </c>
      <c r="L1149" s="103">
        <v>0</v>
      </c>
      <c r="M1149" s="103" t="s">
        <v>2018</v>
      </c>
      <c r="O1149" s="103" t="s">
        <v>531</v>
      </c>
      <c r="P1149" s="103"/>
      <c r="T1149" s="112"/>
    </row>
    <row r="1150" spans="1:20">
      <c r="A1150" s="103" t="s">
        <v>545</v>
      </c>
      <c r="B1150" s="149">
        <v>24</v>
      </c>
      <c r="C1150" s="136">
        <v>35408</v>
      </c>
      <c r="D1150" s="141">
        <f t="shared" si="89"/>
        <v>35408</v>
      </c>
      <c r="E1150" s="103" t="s">
        <v>19</v>
      </c>
      <c r="H1150" s="103" t="s">
        <v>128</v>
      </c>
      <c r="I1150" s="111" t="s">
        <v>21</v>
      </c>
      <c r="J1150" s="112" t="str">
        <f t="shared" si="90"/>
        <v>L</v>
      </c>
      <c r="K1150" s="103">
        <v>0</v>
      </c>
      <c r="L1150" s="103">
        <v>3</v>
      </c>
      <c r="M1150" s="103" t="s">
        <v>25</v>
      </c>
      <c r="O1150" s="103" t="s">
        <v>531</v>
      </c>
      <c r="P1150" s="103"/>
      <c r="T1150" s="112"/>
    </row>
    <row r="1151" spans="1:20">
      <c r="A1151" s="103" t="s">
        <v>545</v>
      </c>
      <c r="B1151" s="149">
        <v>23</v>
      </c>
      <c r="C1151" s="136">
        <v>35406</v>
      </c>
      <c r="D1151" s="141">
        <f t="shared" si="89"/>
        <v>35406</v>
      </c>
      <c r="E1151" s="103" t="s">
        <v>19</v>
      </c>
      <c r="H1151" s="103" t="s">
        <v>144</v>
      </c>
      <c r="I1151" s="111" t="s">
        <v>9</v>
      </c>
      <c r="J1151" s="112" t="str">
        <f t="shared" si="90"/>
        <v>D</v>
      </c>
      <c r="K1151" s="103">
        <v>2</v>
      </c>
      <c r="L1151" s="103">
        <v>2</v>
      </c>
      <c r="M1151" s="103" t="s">
        <v>550</v>
      </c>
      <c r="O1151" s="103" t="s">
        <v>531</v>
      </c>
      <c r="P1151" s="103"/>
      <c r="T1151" s="112"/>
    </row>
    <row r="1152" spans="1:20">
      <c r="A1152" s="103" t="s">
        <v>545</v>
      </c>
      <c r="B1152" s="149">
        <v>22</v>
      </c>
      <c r="C1152" s="136">
        <v>35399</v>
      </c>
      <c r="D1152" s="141">
        <f t="shared" si="89"/>
        <v>35399</v>
      </c>
      <c r="E1152" s="103" t="s">
        <v>19</v>
      </c>
      <c r="H1152" s="103" t="s">
        <v>87</v>
      </c>
      <c r="I1152" s="111" t="s">
        <v>21</v>
      </c>
      <c r="J1152" s="112" t="str">
        <f t="shared" si="90"/>
        <v>D</v>
      </c>
      <c r="K1152" s="103">
        <v>1</v>
      </c>
      <c r="L1152" s="103">
        <v>1</v>
      </c>
      <c r="M1152" s="103" t="s">
        <v>540</v>
      </c>
      <c r="O1152" s="103" t="s">
        <v>531</v>
      </c>
      <c r="P1152" s="103"/>
      <c r="T1152" s="112"/>
    </row>
    <row r="1153" spans="1:20">
      <c r="A1153" s="103" t="s">
        <v>545</v>
      </c>
      <c r="B1153" s="149">
        <v>21</v>
      </c>
      <c r="C1153" s="136">
        <v>35392</v>
      </c>
      <c r="D1153" s="141">
        <f t="shared" si="89"/>
        <v>35392</v>
      </c>
      <c r="E1153" s="103" t="s">
        <v>19</v>
      </c>
      <c r="H1153" s="103" t="s">
        <v>494</v>
      </c>
      <c r="I1153" s="111" t="s">
        <v>9</v>
      </c>
      <c r="J1153" s="112" t="str">
        <f t="shared" si="90"/>
        <v>W</v>
      </c>
      <c r="K1153" s="103">
        <v>4</v>
      </c>
      <c r="L1153" s="103">
        <v>2</v>
      </c>
      <c r="M1153" s="103" t="s">
        <v>2017</v>
      </c>
      <c r="O1153" s="103" t="s">
        <v>531</v>
      </c>
      <c r="P1153" s="103"/>
      <c r="T1153" s="112"/>
    </row>
    <row r="1154" spans="1:20">
      <c r="A1154" s="103" t="s">
        <v>545</v>
      </c>
      <c r="B1154" s="149">
        <v>20</v>
      </c>
      <c r="C1154" s="136">
        <v>35382</v>
      </c>
      <c r="D1154" s="141">
        <f t="shared" si="89"/>
        <v>35382</v>
      </c>
      <c r="E1154" s="103" t="s">
        <v>19</v>
      </c>
      <c r="H1154" s="103" t="s">
        <v>87</v>
      </c>
      <c r="I1154" s="111" t="s">
        <v>9</v>
      </c>
      <c r="J1154" s="112" t="str">
        <f t="shared" si="90"/>
        <v>D</v>
      </c>
      <c r="K1154" s="103">
        <v>2</v>
      </c>
      <c r="L1154" s="103">
        <v>2</v>
      </c>
      <c r="M1154" s="103" t="s">
        <v>551</v>
      </c>
      <c r="O1154" s="103" t="s">
        <v>531</v>
      </c>
      <c r="P1154" s="103"/>
      <c r="T1154" s="112"/>
    </row>
    <row r="1155" spans="1:20">
      <c r="A1155" s="103" t="s">
        <v>545</v>
      </c>
      <c r="B1155" s="149">
        <v>19</v>
      </c>
      <c r="C1155" s="136">
        <v>35378</v>
      </c>
      <c r="D1155" s="141">
        <f t="shared" si="89"/>
        <v>35378</v>
      </c>
      <c r="E1155" s="103" t="s">
        <v>19</v>
      </c>
      <c r="H1155" s="103" t="s">
        <v>288</v>
      </c>
      <c r="I1155" s="111" t="s">
        <v>9</v>
      </c>
      <c r="J1155" s="112" t="str">
        <f t="shared" si="90"/>
        <v>L</v>
      </c>
      <c r="K1155" s="103">
        <v>0</v>
      </c>
      <c r="L1155" s="103">
        <v>2</v>
      </c>
      <c r="M1155" s="103" t="s">
        <v>25</v>
      </c>
      <c r="O1155" s="103" t="s">
        <v>531</v>
      </c>
      <c r="P1155" s="103"/>
      <c r="T1155" s="112"/>
    </row>
    <row r="1156" spans="1:20">
      <c r="A1156" s="103" t="s">
        <v>545</v>
      </c>
      <c r="B1156" s="149">
        <v>18</v>
      </c>
      <c r="C1156" s="136">
        <v>35371</v>
      </c>
      <c r="D1156" s="141">
        <f t="shared" si="89"/>
        <v>35371</v>
      </c>
      <c r="E1156" s="103" t="s">
        <v>19</v>
      </c>
      <c r="H1156" s="103" t="s">
        <v>529</v>
      </c>
      <c r="I1156" s="111" t="s">
        <v>21</v>
      </c>
      <c r="J1156" s="112" t="str">
        <f t="shared" si="90"/>
        <v>L</v>
      </c>
      <c r="K1156" s="103">
        <v>0</v>
      </c>
      <c r="L1156" s="103">
        <v>3</v>
      </c>
      <c r="M1156" s="103" t="s">
        <v>25</v>
      </c>
      <c r="O1156" s="103" t="s">
        <v>531</v>
      </c>
      <c r="P1156" s="103"/>
      <c r="T1156" s="112"/>
    </row>
    <row r="1157" spans="1:20">
      <c r="A1157" s="103" t="s">
        <v>545</v>
      </c>
      <c r="B1157" s="149">
        <v>17</v>
      </c>
      <c r="C1157" s="136">
        <v>35364</v>
      </c>
      <c r="D1157" s="141">
        <f t="shared" si="89"/>
        <v>35364</v>
      </c>
      <c r="E1157" s="103" t="s">
        <v>19</v>
      </c>
      <c r="H1157" s="103" t="s">
        <v>504</v>
      </c>
      <c r="I1157" s="111" t="s">
        <v>21</v>
      </c>
      <c r="J1157" s="112" t="str">
        <f t="shared" si="90"/>
        <v>W</v>
      </c>
      <c r="K1157" s="103">
        <v>1</v>
      </c>
      <c r="L1157" s="103">
        <v>0</v>
      </c>
      <c r="M1157" s="103" t="s">
        <v>540</v>
      </c>
      <c r="O1157" s="103" t="s">
        <v>531</v>
      </c>
      <c r="P1157" s="103"/>
      <c r="T1157" s="112"/>
    </row>
    <row r="1158" spans="1:20">
      <c r="A1158" s="103" t="s">
        <v>545</v>
      </c>
      <c r="B1158" s="149">
        <v>16</v>
      </c>
      <c r="C1158" s="136">
        <v>35359</v>
      </c>
      <c r="D1158" s="141">
        <f t="shared" ref="D1158:D1221" si="91">C1158</f>
        <v>35359</v>
      </c>
      <c r="E1158" s="103" t="s">
        <v>19</v>
      </c>
      <c r="H1158" s="103" t="s">
        <v>549</v>
      </c>
      <c r="I1158" s="111" t="s">
        <v>21</v>
      </c>
      <c r="J1158" s="112" t="str">
        <f t="shared" si="90"/>
        <v>W</v>
      </c>
      <c r="K1158" s="103">
        <v>4</v>
      </c>
      <c r="L1158" s="103">
        <v>1</v>
      </c>
      <c r="M1158" s="103" t="s">
        <v>2225</v>
      </c>
      <c r="O1158" s="103" t="s">
        <v>531</v>
      </c>
      <c r="P1158" s="103"/>
      <c r="T1158" s="112"/>
    </row>
    <row r="1159" spans="1:20">
      <c r="A1159" s="103" t="s">
        <v>545</v>
      </c>
      <c r="B1159" s="149">
        <v>15</v>
      </c>
      <c r="C1159" s="136">
        <v>35357</v>
      </c>
      <c r="D1159" s="141">
        <f t="shared" si="91"/>
        <v>35357</v>
      </c>
      <c r="E1159" s="103" t="s">
        <v>19</v>
      </c>
      <c r="H1159" s="103" t="s">
        <v>528</v>
      </c>
      <c r="I1159" s="111" t="s">
        <v>21</v>
      </c>
      <c r="J1159" s="112" t="str">
        <f t="shared" si="90"/>
        <v>W</v>
      </c>
      <c r="K1159" s="103">
        <v>3</v>
      </c>
      <c r="L1159" s="103">
        <v>0</v>
      </c>
      <c r="M1159" s="103" t="s">
        <v>2019</v>
      </c>
      <c r="O1159" s="103" t="s">
        <v>531</v>
      </c>
      <c r="P1159" s="103"/>
      <c r="T1159" s="112"/>
    </row>
    <row r="1160" spans="1:20">
      <c r="A1160" s="103" t="s">
        <v>545</v>
      </c>
      <c r="B1160" s="149">
        <v>14</v>
      </c>
      <c r="C1160" s="136">
        <v>35353</v>
      </c>
      <c r="D1160" s="141">
        <f t="shared" si="91"/>
        <v>35353</v>
      </c>
      <c r="E1160" s="103" t="s">
        <v>19</v>
      </c>
      <c r="H1160" s="103" t="s">
        <v>45</v>
      </c>
      <c r="I1160" s="111" t="s">
        <v>9</v>
      </c>
      <c r="J1160" s="112" t="str">
        <f t="shared" si="90"/>
        <v>W</v>
      </c>
      <c r="K1160" s="103">
        <v>1</v>
      </c>
      <c r="L1160" s="103">
        <v>0</v>
      </c>
      <c r="M1160" s="103" t="s">
        <v>540</v>
      </c>
      <c r="O1160" s="103" t="s">
        <v>531</v>
      </c>
      <c r="P1160" s="103"/>
      <c r="T1160" s="112"/>
    </row>
    <row r="1161" spans="1:20">
      <c r="A1161" s="103" t="s">
        <v>545</v>
      </c>
      <c r="B1161" s="149">
        <v>13</v>
      </c>
      <c r="C1161" s="136">
        <v>35345</v>
      </c>
      <c r="D1161" s="141">
        <f t="shared" si="91"/>
        <v>35345</v>
      </c>
      <c r="E1161" s="103" t="s">
        <v>15</v>
      </c>
      <c r="H1161" s="103" t="s">
        <v>552</v>
      </c>
      <c r="I1161" s="111" t="s">
        <v>21</v>
      </c>
      <c r="J1161" s="112" t="str">
        <f t="shared" si="90"/>
        <v>L</v>
      </c>
      <c r="K1161" s="103">
        <v>0</v>
      </c>
      <c r="L1161" s="103">
        <v>5</v>
      </c>
      <c r="M1161" s="103" t="s">
        <v>25</v>
      </c>
      <c r="O1161" s="103" t="s">
        <v>531</v>
      </c>
      <c r="P1161" s="103"/>
      <c r="T1161" s="112"/>
    </row>
    <row r="1162" spans="1:20">
      <c r="A1162" s="103" t="s">
        <v>545</v>
      </c>
      <c r="B1162" s="149">
        <v>12</v>
      </c>
      <c r="C1162" s="136">
        <v>35343</v>
      </c>
      <c r="D1162" s="141">
        <f t="shared" si="91"/>
        <v>35343</v>
      </c>
      <c r="E1162" s="103" t="s">
        <v>13</v>
      </c>
      <c r="H1162" s="103" t="s">
        <v>553</v>
      </c>
      <c r="I1162" s="111" t="s">
        <v>9</v>
      </c>
      <c r="J1162" s="112" t="str">
        <f t="shared" si="90"/>
        <v>L</v>
      </c>
      <c r="K1162" s="103">
        <v>1</v>
      </c>
      <c r="L1162" s="103">
        <v>2</v>
      </c>
      <c r="M1162" s="103" t="s">
        <v>496</v>
      </c>
      <c r="O1162" s="103" t="s">
        <v>531</v>
      </c>
      <c r="P1162" s="103"/>
      <c r="T1162" s="112"/>
    </row>
    <row r="1163" spans="1:20">
      <c r="A1163" s="103" t="s">
        <v>545</v>
      </c>
      <c r="B1163" s="149">
        <v>11</v>
      </c>
      <c r="C1163" s="136">
        <v>35338</v>
      </c>
      <c r="D1163" s="141">
        <f t="shared" si="91"/>
        <v>35338</v>
      </c>
      <c r="E1163" s="103" t="s">
        <v>19</v>
      </c>
      <c r="H1163" s="103" t="s">
        <v>32</v>
      </c>
      <c r="I1163" s="111" t="s">
        <v>21</v>
      </c>
      <c r="J1163" s="112" t="str">
        <f t="shared" si="90"/>
        <v>L</v>
      </c>
      <c r="K1163" s="103">
        <v>1</v>
      </c>
      <c r="L1163" s="103">
        <v>4</v>
      </c>
      <c r="M1163" s="103" t="s">
        <v>540</v>
      </c>
      <c r="O1163" s="103" t="s">
        <v>531</v>
      </c>
      <c r="P1163" s="103"/>
      <c r="T1163" s="112"/>
    </row>
    <row r="1164" spans="1:20">
      <c r="A1164" s="103" t="s">
        <v>545</v>
      </c>
      <c r="B1164" s="149">
        <v>10</v>
      </c>
      <c r="C1164" s="136">
        <v>35336</v>
      </c>
      <c r="D1164" s="141">
        <f t="shared" si="91"/>
        <v>35336</v>
      </c>
      <c r="E1164" s="103" t="s">
        <v>19</v>
      </c>
      <c r="H1164" s="103" t="s">
        <v>532</v>
      </c>
      <c r="I1164" s="111" t="s">
        <v>9</v>
      </c>
      <c r="J1164" s="112" t="str">
        <f t="shared" si="90"/>
        <v>W</v>
      </c>
      <c r="K1164" s="103">
        <v>7</v>
      </c>
      <c r="L1164" s="103">
        <v>0</v>
      </c>
      <c r="M1164" s="103" t="s">
        <v>2058</v>
      </c>
      <c r="O1164" s="103" t="s">
        <v>531</v>
      </c>
      <c r="P1164" s="103"/>
      <c r="T1164" s="112"/>
    </row>
    <row r="1165" spans="1:20">
      <c r="A1165" s="103" t="s">
        <v>545</v>
      </c>
      <c r="B1165" s="149">
        <v>9</v>
      </c>
      <c r="C1165" s="136">
        <v>35331</v>
      </c>
      <c r="D1165" s="141">
        <f t="shared" si="91"/>
        <v>35331</v>
      </c>
      <c r="E1165" s="103" t="s">
        <v>19</v>
      </c>
      <c r="H1165" s="103" t="s">
        <v>526</v>
      </c>
      <c r="I1165" s="111" t="s">
        <v>21</v>
      </c>
      <c r="J1165" s="112" t="str">
        <f t="shared" si="90"/>
        <v>W</v>
      </c>
      <c r="K1165" s="103">
        <v>2</v>
      </c>
      <c r="L1165" s="103">
        <v>0</v>
      </c>
      <c r="M1165" s="103" t="s">
        <v>550</v>
      </c>
      <c r="O1165" s="103" t="s">
        <v>531</v>
      </c>
      <c r="P1165" s="103"/>
      <c r="T1165" s="112"/>
    </row>
    <row r="1166" spans="1:20">
      <c r="A1166" s="103" t="s">
        <v>545</v>
      </c>
      <c r="B1166" s="149">
        <v>8</v>
      </c>
      <c r="C1166" s="136">
        <v>35329</v>
      </c>
      <c r="D1166" s="141">
        <f t="shared" si="91"/>
        <v>35329</v>
      </c>
      <c r="E1166" s="103" t="s">
        <v>19</v>
      </c>
      <c r="H1166" s="103" t="s">
        <v>49</v>
      </c>
      <c r="I1166" s="111" t="s">
        <v>21</v>
      </c>
      <c r="J1166" s="112" t="str">
        <f t="shared" si="90"/>
        <v>W</v>
      </c>
      <c r="K1166" s="103">
        <v>4</v>
      </c>
      <c r="L1166" s="103">
        <v>2</v>
      </c>
      <c r="M1166" s="103" t="s">
        <v>554</v>
      </c>
      <c r="O1166" s="103" t="s">
        <v>531</v>
      </c>
      <c r="P1166" s="103"/>
      <c r="T1166" s="112"/>
    </row>
    <row r="1167" spans="1:20">
      <c r="A1167" s="103" t="s">
        <v>545</v>
      </c>
      <c r="B1167" s="149">
        <v>7</v>
      </c>
      <c r="C1167" s="136">
        <v>35322</v>
      </c>
      <c r="D1167" s="141">
        <f t="shared" si="91"/>
        <v>35322</v>
      </c>
      <c r="E1167" s="103" t="s">
        <v>12</v>
      </c>
      <c r="F1167" s="111" t="s">
        <v>61</v>
      </c>
      <c r="G1167" s="111"/>
      <c r="H1167" s="103" t="s">
        <v>226</v>
      </c>
      <c r="I1167" s="111" t="s">
        <v>21</v>
      </c>
      <c r="J1167" s="112" t="str">
        <f t="shared" si="90"/>
        <v>L</v>
      </c>
      <c r="K1167" s="103">
        <v>0</v>
      </c>
      <c r="L1167" s="103">
        <v>6</v>
      </c>
      <c r="M1167" s="103" t="s">
        <v>25</v>
      </c>
      <c r="O1167" s="103" t="s">
        <v>531</v>
      </c>
      <c r="P1167" s="103"/>
      <c r="T1167" s="112"/>
    </row>
    <row r="1168" spans="1:20">
      <c r="A1168" s="103" t="s">
        <v>545</v>
      </c>
      <c r="B1168" s="149">
        <v>6</v>
      </c>
      <c r="C1168" s="136">
        <v>35315</v>
      </c>
      <c r="D1168" s="141">
        <f t="shared" si="91"/>
        <v>35315</v>
      </c>
      <c r="E1168" s="103" t="s">
        <v>19</v>
      </c>
      <c r="H1168" s="103" t="s">
        <v>286</v>
      </c>
      <c r="I1168" s="111" t="s">
        <v>9</v>
      </c>
      <c r="J1168" s="112" t="str">
        <f t="shared" si="90"/>
        <v>L</v>
      </c>
      <c r="K1168" s="103">
        <v>1</v>
      </c>
      <c r="L1168" s="103">
        <v>3</v>
      </c>
      <c r="M1168" s="103" t="s">
        <v>540</v>
      </c>
      <c r="O1168" s="103" t="s">
        <v>531</v>
      </c>
      <c r="P1168" s="103"/>
      <c r="T1168" s="112"/>
    </row>
    <row r="1169" spans="1:20">
      <c r="A1169" s="103" t="s">
        <v>545</v>
      </c>
      <c r="B1169" s="149">
        <v>5</v>
      </c>
      <c r="C1169" s="136">
        <v>35308</v>
      </c>
      <c r="D1169" s="141">
        <f t="shared" si="91"/>
        <v>35308</v>
      </c>
      <c r="E1169" s="103" t="s">
        <v>12</v>
      </c>
      <c r="F1169" s="111" t="s">
        <v>256</v>
      </c>
      <c r="G1169" s="111"/>
      <c r="H1169" s="103" t="s">
        <v>193</v>
      </c>
      <c r="I1169" s="111" t="s">
        <v>21</v>
      </c>
      <c r="J1169" s="112" t="str">
        <f t="shared" si="90"/>
        <v>W</v>
      </c>
      <c r="K1169" s="103">
        <v>3</v>
      </c>
      <c r="L1169" s="103">
        <v>2</v>
      </c>
      <c r="M1169" s="103" t="s">
        <v>555</v>
      </c>
      <c r="O1169" s="103" t="s">
        <v>531</v>
      </c>
      <c r="P1169" s="103"/>
      <c r="T1169" s="112"/>
    </row>
    <row r="1170" spans="1:20">
      <c r="A1170" s="103" t="s">
        <v>545</v>
      </c>
      <c r="B1170" s="149">
        <v>4</v>
      </c>
      <c r="C1170" s="136">
        <v>35303</v>
      </c>
      <c r="D1170" s="141">
        <f t="shared" si="91"/>
        <v>35303</v>
      </c>
      <c r="E1170" s="103" t="s">
        <v>19</v>
      </c>
      <c r="H1170" s="103" t="s">
        <v>52</v>
      </c>
      <c r="I1170" s="111" t="s">
        <v>9</v>
      </c>
      <c r="J1170" s="112" t="str">
        <f t="shared" si="90"/>
        <v>W</v>
      </c>
      <c r="K1170" s="103">
        <v>3</v>
      </c>
      <c r="L1170" s="103">
        <v>1</v>
      </c>
      <c r="M1170" s="103" t="s">
        <v>2020</v>
      </c>
      <c r="O1170" s="103" t="s">
        <v>531</v>
      </c>
      <c r="P1170" s="103"/>
      <c r="T1170" s="112"/>
    </row>
    <row r="1171" spans="1:20">
      <c r="A1171" s="103" t="s">
        <v>545</v>
      </c>
      <c r="B1171" s="149">
        <v>3</v>
      </c>
      <c r="C1171" s="136">
        <v>35301</v>
      </c>
      <c r="D1171" s="141">
        <f t="shared" si="91"/>
        <v>35301</v>
      </c>
      <c r="E1171" s="103" t="s">
        <v>19</v>
      </c>
      <c r="H1171" s="103" t="s">
        <v>144</v>
      </c>
      <c r="I1171" s="111" t="s">
        <v>21</v>
      </c>
      <c r="J1171" s="112" t="str">
        <f t="shared" si="90"/>
        <v>W</v>
      </c>
      <c r="K1171" s="103">
        <v>3</v>
      </c>
      <c r="L1171" s="103">
        <v>1</v>
      </c>
      <c r="M1171" s="103" t="s">
        <v>556</v>
      </c>
      <c r="O1171" s="103" t="s">
        <v>531</v>
      </c>
      <c r="P1171" s="103"/>
      <c r="T1171" s="112"/>
    </row>
    <row r="1172" spans="1:20">
      <c r="A1172" s="103" t="s">
        <v>545</v>
      </c>
      <c r="B1172" s="149">
        <v>2</v>
      </c>
      <c r="C1172" s="136">
        <v>35296</v>
      </c>
      <c r="D1172" s="141">
        <f t="shared" si="91"/>
        <v>35296</v>
      </c>
      <c r="E1172" s="103" t="s">
        <v>19</v>
      </c>
      <c r="H1172" s="103" t="s">
        <v>186</v>
      </c>
      <c r="I1172" s="111" t="s">
        <v>21</v>
      </c>
      <c r="J1172" s="112" t="str">
        <f t="shared" si="90"/>
        <v>L</v>
      </c>
      <c r="K1172" s="103">
        <v>1</v>
      </c>
      <c r="L1172" s="103">
        <v>2</v>
      </c>
      <c r="M1172" s="103" t="s">
        <v>536</v>
      </c>
      <c r="O1172" s="103" t="s">
        <v>531</v>
      </c>
      <c r="P1172" s="103"/>
      <c r="T1172" s="112"/>
    </row>
    <row r="1173" spans="1:20">
      <c r="A1173" s="103" t="s">
        <v>545</v>
      </c>
      <c r="B1173" s="149">
        <v>1</v>
      </c>
      <c r="C1173" s="136">
        <v>35294</v>
      </c>
      <c r="D1173" s="141">
        <f t="shared" si="91"/>
        <v>35294</v>
      </c>
      <c r="E1173" s="103" t="s">
        <v>19</v>
      </c>
      <c r="H1173" s="103" t="s">
        <v>426</v>
      </c>
      <c r="I1173" s="111" t="s">
        <v>9</v>
      </c>
      <c r="J1173" s="112" t="str">
        <f t="shared" si="90"/>
        <v>W</v>
      </c>
      <c r="K1173" s="103">
        <v>1</v>
      </c>
      <c r="L1173" s="103">
        <v>0</v>
      </c>
      <c r="M1173" s="103" t="s">
        <v>1651</v>
      </c>
      <c r="O1173" s="103" t="s">
        <v>531</v>
      </c>
      <c r="P1173" s="103"/>
      <c r="T1173" s="112"/>
    </row>
    <row r="1174" spans="1:20">
      <c r="A1174" s="103" t="s">
        <v>557</v>
      </c>
      <c r="B1174" s="149">
        <v>44</v>
      </c>
      <c r="C1174" s="136">
        <v>35177</v>
      </c>
      <c r="D1174" s="141">
        <f t="shared" si="91"/>
        <v>35177</v>
      </c>
      <c r="E1174" s="103" t="s">
        <v>19</v>
      </c>
      <c r="G1174" s="116" t="s">
        <v>1468</v>
      </c>
      <c r="H1174" s="103" t="s">
        <v>49</v>
      </c>
      <c r="I1174" s="111" t="s">
        <v>21</v>
      </c>
      <c r="J1174" s="112" t="str">
        <f t="shared" si="90"/>
        <v>L</v>
      </c>
      <c r="K1174" s="103">
        <v>1</v>
      </c>
      <c r="L1174" s="103">
        <v>4</v>
      </c>
      <c r="M1174" s="103" t="s">
        <v>558</v>
      </c>
      <c r="O1174" s="103" t="s">
        <v>531</v>
      </c>
      <c r="P1174" s="103"/>
      <c r="T1174" s="112"/>
    </row>
    <row r="1175" spans="1:20">
      <c r="A1175" s="103" t="s">
        <v>557</v>
      </c>
      <c r="B1175" s="149">
        <v>43</v>
      </c>
      <c r="C1175" s="136">
        <v>35175</v>
      </c>
      <c r="D1175" s="141">
        <f t="shared" si="91"/>
        <v>35175</v>
      </c>
      <c r="E1175" s="103" t="s">
        <v>19</v>
      </c>
      <c r="H1175" s="103" t="s">
        <v>528</v>
      </c>
      <c r="I1175" s="111" t="s">
        <v>21</v>
      </c>
      <c r="J1175" s="112" t="str">
        <f t="shared" si="90"/>
        <v>D</v>
      </c>
      <c r="K1175" s="103">
        <v>0</v>
      </c>
      <c r="L1175" s="103">
        <v>0</v>
      </c>
      <c r="M1175" s="103" t="s">
        <v>25</v>
      </c>
      <c r="O1175" s="103" t="s">
        <v>531</v>
      </c>
      <c r="P1175" s="103"/>
      <c r="T1175" s="112"/>
    </row>
    <row r="1176" spans="1:20">
      <c r="A1176" s="103" t="s">
        <v>557</v>
      </c>
      <c r="B1176" s="149">
        <v>42</v>
      </c>
      <c r="C1176" s="136">
        <v>35171</v>
      </c>
      <c r="D1176" s="141">
        <f t="shared" si="91"/>
        <v>35171</v>
      </c>
      <c r="E1176" s="103" t="s">
        <v>19</v>
      </c>
      <c r="H1176" s="103" t="s">
        <v>32</v>
      </c>
      <c r="I1176" s="111" t="s">
        <v>9</v>
      </c>
      <c r="J1176" s="112" t="str">
        <f t="shared" si="90"/>
        <v>D</v>
      </c>
      <c r="K1176" s="103">
        <v>0</v>
      </c>
      <c r="L1176" s="103">
        <v>0</v>
      </c>
      <c r="M1176" s="103" t="s">
        <v>25</v>
      </c>
      <c r="O1176" s="103" t="s">
        <v>531</v>
      </c>
      <c r="P1176" s="103"/>
      <c r="T1176" s="112"/>
    </row>
    <row r="1177" spans="1:20">
      <c r="A1177" s="103" t="s">
        <v>557</v>
      </c>
      <c r="B1177" s="149">
        <v>41</v>
      </c>
      <c r="C1177" s="136">
        <v>35168</v>
      </c>
      <c r="D1177" s="141">
        <f t="shared" si="91"/>
        <v>35168</v>
      </c>
      <c r="E1177" s="103" t="s">
        <v>19</v>
      </c>
      <c r="H1177" s="103" t="s">
        <v>426</v>
      </c>
      <c r="I1177" s="111" t="s">
        <v>21</v>
      </c>
      <c r="J1177" s="112" t="str">
        <f t="shared" si="90"/>
        <v>L</v>
      </c>
      <c r="K1177" s="103">
        <v>1</v>
      </c>
      <c r="L1177" s="103">
        <v>2</v>
      </c>
      <c r="M1177" s="103" t="s">
        <v>537</v>
      </c>
      <c r="O1177" s="103" t="s">
        <v>531</v>
      </c>
      <c r="P1177" s="103"/>
      <c r="T1177" s="112"/>
    </row>
    <row r="1178" spans="1:20">
      <c r="A1178" s="103" t="s">
        <v>557</v>
      </c>
      <c r="B1178" s="149">
        <v>40</v>
      </c>
      <c r="C1178" s="136">
        <v>35163</v>
      </c>
      <c r="D1178" s="141">
        <f t="shared" si="91"/>
        <v>35163</v>
      </c>
      <c r="E1178" s="103" t="s">
        <v>19</v>
      </c>
      <c r="H1178" s="103" t="s">
        <v>49</v>
      </c>
      <c r="I1178" s="111" t="s">
        <v>9</v>
      </c>
      <c r="J1178" s="112" t="str">
        <f t="shared" si="90"/>
        <v>L</v>
      </c>
      <c r="K1178" s="103">
        <v>0</v>
      </c>
      <c r="L1178" s="103">
        <v>4</v>
      </c>
      <c r="M1178" s="103" t="s">
        <v>25</v>
      </c>
      <c r="O1178" s="103" t="s">
        <v>531</v>
      </c>
      <c r="P1178" s="103"/>
      <c r="T1178" s="112"/>
    </row>
    <row r="1179" spans="1:20">
      <c r="A1179" s="103" t="s">
        <v>557</v>
      </c>
      <c r="B1179" s="149">
        <v>39</v>
      </c>
      <c r="C1179" s="136">
        <v>35160</v>
      </c>
      <c r="D1179" s="141">
        <f t="shared" si="91"/>
        <v>35160</v>
      </c>
      <c r="E1179" s="103" t="s">
        <v>19</v>
      </c>
      <c r="G1179" s="116" t="s">
        <v>1468</v>
      </c>
      <c r="H1179" s="103" t="s">
        <v>35</v>
      </c>
      <c r="I1179" s="111" t="s">
        <v>21</v>
      </c>
      <c r="J1179" s="112" t="str">
        <f t="shared" si="90"/>
        <v>L</v>
      </c>
      <c r="K1179" s="103">
        <v>1</v>
      </c>
      <c r="L1179" s="103">
        <v>2</v>
      </c>
      <c r="M1179" s="103" t="s">
        <v>537</v>
      </c>
      <c r="O1179" s="103" t="s">
        <v>531</v>
      </c>
      <c r="P1179" s="103"/>
      <c r="T1179" s="112"/>
    </row>
    <row r="1180" spans="1:20">
      <c r="A1180" s="103" t="s">
        <v>557</v>
      </c>
      <c r="B1180" s="149">
        <v>38</v>
      </c>
      <c r="C1180" s="136">
        <v>35156</v>
      </c>
      <c r="D1180" s="141">
        <f t="shared" si="91"/>
        <v>35156</v>
      </c>
      <c r="E1180" s="103" t="s">
        <v>19</v>
      </c>
      <c r="H1180" s="103" t="s">
        <v>45</v>
      </c>
      <c r="I1180" s="111" t="s">
        <v>21</v>
      </c>
      <c r="J1180" s="112" t="str">
        <f t="shared" si="90"/>
        <v>L</v>
      </c>
      <c r="K1180" s="103">
        <v>1</v>
      </c>
      <c r="L1180" s="103">
        <v>3</v>
      </c>
      <c r="M1180" s="103" t="s">
        <v>578</v>
      </c>
      <c r="O1180" s="103" t="s">
        <v>531</v>
      </c>
      <c r="P1180" s="103"/>
      <c r="T1180" s="112"/>
    </row>
    <row r="1181" spans="1:20">
      <c r="A1181" s="103" t="s">
        <v>557</v>
      </c>
      <c r="B1181" s="149">
        <v>37</v>
      </c>
      <c r="C1181" s="136">
        <v>35154</v>
      </c>
      <c r="D1181" s="141">
        <f t="shared" si="91"/>
        <v>35154</v>
      </c>
      <c r="E1181" s="103" t="s">
        <v>19</v>
      </c>
      <c r="G1181" s="116" t="s">
        <v>1468</v>
      </c>
      <c r="H1181" s="103" t="s">
        <v>529</v>
      </c>
      <c r="I1181" s="111" t="s">
        <v>21</v>
      </c>
      <c r="J1181" s="112" t="str">
        <f t="shared" si="90"/>
        <v>D</v>
      </c>
      <c r="K1181" s="103">
        <v>1</v>
      </c>
      <c r="L1181" s="103">
        <v>1</v>
      </c>
      <c r="M1181" s="103" t="s">
        <v>537</v>
      </c>
      <c r="O1181" s="103" t="s">
        <v>531</v>
      </c>
      <c r="P1181" s="103"/>
      <c r="T1181" s="112"/>
    </row>
    <row r="1182" spans="1:20">
      <c r="A1182" s="103" t="s">
        <v>557</v>
      </c>
      <c r="B1182" s="149">
        <v>36</v>
      </c>
      <c r="C1182" s="136">
        <v>35143</v>
      </c>
      <c r="D1182" s="141">
        <f t="shared" si="91"/>
        <v>35143</v>
      </c>
      <c r="E1182" s="103" t="s">
        <v>19</v>
      </c>
      <c r="H1182" s="103" t="s">
        <v>128</v>
      </c>
      <c r="I1182" s="111" t="s">
        <v>9</v>
      </c>
      <c r="J1182" s="112" t="str">
        <f t="shared" ref="J1182:J1245" si="92">IF(K1182&gt;L1182,"W",IF(K1182&lt;L1182,"L","D"))</f>
        <v>D</v>
      </c>
      <c r="K1182" s="103">
        <v>1</v>
      </c>
      <c r="L1182" s="103">
        <v>1</v>
      </c>
      <c r="M1182" s="103" t="s">
        <v>2224</v>
      </c>
      <c r="O1182" s="103" t="s">
        <v>531</v>
      </c>
      <c r="P1182" s="103"/>
      <c r="T1182" s="112"/>
    </row>
    <row r="1183" spans="1:20">
      <c r="A1183" s="103" t="s">
        <v>557</v>
      </c>
      <c r="B1183" s="149">
        <v>35</v>
      </c>
      <c r="C1183" s="136">
        <v>35140</v>
      </c>
      <c r="D1183" s="141">
        <f t="shared" si="91"/>
        <v>35140</v>
      </c>
      <c r="E1183" s="103" t="s">
        <v>19</v>
      </c>
      <c r="H1183" s="103" t="s">
        <v>144</v>
      </c>
      <c r="I1183" s="111" t="s">
        <v>9</v>
      </c>
      <c r="J1183" s="112" t="str">
        <f t="shared" si="92"/>
        <v>W</v>
      </c>
      <c r="K1183" s="103">
        <v>3</v>
      </c>
      <c r="L1183" s="103">
        <v>1</v>
      </c>
      <c r="M1183" s="103" t="s">
        <v>2226</v>
      </c>
      <c r="O1183" s="103" t="s">
        <v>531</v>
      </c>
      <c r="P1183" s="103"/>
      <c r="T1183" s="112"/>
    </row>
    <row r="1184" spans="1:20">
      <c r="A1184" s="103" t="s">
        <v>557</v>
      </c>
      <c r="B1184" s="149">
        <v>34</v>
      </c>
      <c r="C1184" s="136">
        <v>35133</v>
      </c>
      <c r="D1184" s="141">
        <f t="shared" si="91"/>
        <v>35133</v>
      </c>
      <c r="E1184" s="103" t="s">
        <v>19</v>
      </c>
      <c r="G1184" s="116" t="s">
        <v>1468</v>
      </c>
      <c r="H1184" s="103" t="s">
        <v>54</v>
      </c>
      <c r="I1184" s="111" t="s">
        <v>21</v>
      </c>
      <c r="J1184" s="112" t="str">
        <f t="shared" si="92"/>
        <v>D</v>
      </c>
      <c r="K1184" s="103">
        <v>2</v>
      </c>
      <c r="L1184" s="103">
        <v>2</v>
      </c>
      <c r="M1184" s="103" t="s">
        <v>2227</v>
      </c>
      <c r="O1184" s="103" t="s">
        <v>531</v>
      </c>
      <c r="P1184" s="103"/>
      <c r="T1184" s="112"/>
    </row>
    <row r="1185" spans="1:20">
      <c r="A1185" s="103" t="s">
        <v>557</v>
      </c>
      <c r="B1185" s="149">
        <v>33</v>
      </c>
      <c r="C1185" s="136">
        <v>35126</v>
      </c>
      <c r="D1185" s="141">
        <f t="shared" si="91"/>
        <v>35126</v>
      </c>
      <c r="E1185" s="103" t="s">
        <v>19</v>
      </c>
      <c r="H1185" s="103" t="s">
        <v>286</v>
      </c>
      <c r="I1185" s="111" t="s">
        <v>21</v>
      </c>
      <c r="J1185" s="112" t="str">
        <f t="shared" si="92"/>
        <v>W</v>
      </c>
      <c r="K1185" s="103">
        <v>2</v>
      </c>
      <c r="L1185" s="103">
        <v>1</v>
      </c>
      <c r="M1185" s="103" t="s">
        <v>550</v>
      </c>
      <c r="O1185" s="103" t="s">
        <v>531</v>
      </c>
      <c r="P1185" s="103"/>
      <c r="T1185" s="112"/>
    </row>
    <row r="1186" spans="1:20">
      <c r="A1186" s="103" t="s">
        <v>557</v>
      </c>
      <c r="B1186" s="149">
        <v>32</v>
      </c>
      <c r="C1186" s="136">
        <v>35119</v>
      </c>
      <c r="D1186" s="141">
        <f t="shared" si="91"/>
        <v>35119</v>
      </c>
      <c r="E1186" s="103" t="s">
        <v>19</v>
      </c>
      <c r="H1186" s="103" t="s">
        <v>426</v>
      </c>
      <c r="I1186" s="111" t="s">
        <v>9</v>
      </c>
      <c r="J1186" s="112" t="str">
        <f t="shared" si="92"/>
        <v>D</v>
      </c>
      <c r="K1186" s="103">
        <v>0</v>
      </c>
      <c r="L1186" s="103">
        <v>0</v>
      </c>
      <c r="M1186" s="103" t="s">
        <v>25</v>
      </c>
      <c r="O1186" s="103" t="s">
        <v>531</v>
      </c>
      <c r="P1186" s="103"/>
      <c r="T1186" s="112"/>
    </row>
    <row r="1187" spans="1:20">
      <c r="A1187" s="103" t="s">
        <v>557</v>
      </c>
      <c r="B1187" s="149">
        <v>31</v>
      </c>
      <c r="C1187" s="136">
        <v>35112</v>
      </c>
      <c r="D1187" s="141">
        <f t="shared" si="91"/>
        <v>35112</v>
      </c>
      <c r="E1187" s="103" t="s">
        <v>19</v>
      </c>
      <c r="H1187" s="103" t="s">
        <v>54</v>
      </c>
      <c r="I1187" s="111" t="s">
        <v>9</v>
      </c>
      <c r="J1187" s="112" t="str">
        <f t="shared" si="92"/>
        <v>L</v>
      </c>
      <c r="K1187" s="103">
        <v>0</v>
      </c>
      <c r="L1187" s="103">
        <v>1</v>
      </c>
      <c r="M1187" s="103" t="s">
        <v>25</v>
      </c>
      <c r="O1187" s="103" t="s">
        <v>531</v>
      </c>
      <c r="P1187" s="103"/>
      <c r="T1187" s="112"/>
    </row>
    <row r="1188" spans="1:20">
      <c r="A1188" s="103" t="s">
        <v>557</v>
      </c>
      <c r="B1188" s="149">
        <v>30</v>
      </c>
      <c r="C1188" s="136">
        <v>35098</v>
      </c>
      <c r="D1188" s="141">
        <f t="shared" si="91"/>
        <v>35098</v>
      </c>
      <c r="E1188" s="103" t="s">
        <v>19</v>
      </c>
      <c r="H1188" s="103" t="s">
        <v>288</v>
      </c>
      <c r="I1188" s="111" t="s">
        <v>9</v>
      </c>
      <c r="J1188" s="112" t="str">
        <f t="shared" si="92"/>
        <v>L</v>
      </c>
      <c r="K1188" s="103">
        <v>0</v>
      </c>
      <c r="L1188" s="103">
        <v>1</v>
      </c>
      <c r="M1188" s="103" t="s">
        <v>25</v>
      </c>
      <c r="O1188" s="103" t="s">
        <v>531</v>
      </c>
      <c r="P1188" s="103"/>
      <c r="T1188" s="112"/>
    </row>
    <row r="1189" spans="1:20">
      <c r="A1189" s="103" t="s">
        <v>557</v>
      </c>
      <c r="B1189" s="149">
        <v>29</v>
      </c>
      <c r="C1189" s="136">
        <v>35084</v>
      </c>
      <c r="D1189" s="141">
        <f t="shared" si="91"/>
        <v>35084</v>
      </c>
      <c r="E1189" s="103" t="s">
        <v>19</v>
      </c>
      <c r="H1189" s="103" t="s">
        <v>52</v>
      </c>
      <c r="I1189" s="111" t="s">
        <v>9</v>
      </c>
      <c r="J1189" s="112" t="str">
        <f t="shared" si="92"/>
        <v>W</v>
      </c>
      <c r="K1189" s="103">
        <v>2</v>
      </c>
      <c r="L1189" s="103">
        <v>1</v>
      </c>
      <c r="M1189" s="103" t="s">
        <v>1572</v>
      </c>
      <c r="O1189" s="103" t="s">
        <v>531</v>
      </c>
      <c r="P1189" s="103"/>
      <c r="T1189" s="112"/>
    </row>
    <row r="1190" spans="1:20">
      <c r="A1190" s="103" t="s">
        <v>557</v>
      </c>
      <c r="B1190" s="149">
        <v>28</v>
      </c>
      <c r="C1190" s="136">
        <v>35070</v>
      </c>
      <c r="D1190" s="141">
        <f t="shared" si="91"/>
        <v>35070</v>
      </c>
      <c r="E1190" s="103" t="s">
        <v>19</v>
      </c>
      <c r="H1190" s="103" t="s">
        <v>87</v>
      </c>
      <c r="I1190" s="111" t="s">
        <v>9</v>
      </c>
      <c r="J1190" s="112" t="str">
        <f t="shared" si="92"/>
        <v>W</v>
      </c>
      <c r="K1190" s="103">
        <v>5</v>
      </c>
      <c r="L1190" s="103">
        <v>2</v>
      </c>
      <c r="M1190" s="103" t="s">
        <v>1684</v>
      </c>
      <c r="O1190" s="103" t="s">
        <v>531</v>
      </c>
      <c r="P1190" s="103"/>
      <c r="T1190" s="112"/>
    </row>
    <row r="1191" spans="1:20">
      <c r="A1191" s="103" t="s">
        <v>557</v>
      </c>
      <c r="B1191" s="149">
        <v>27</v>
      </c>
      <c r="C1191" s="136">
        <v>35059</v>
      </c>
      <c r="D1191" s="141">
        <f t="shared" si="91"/>
        <v>35059</v>
      </c>
      <c r="E1191" s="103" t="s">
        <v>19</v>
      </c>
      <c r="H1191" s="103" t="s">
        <v>35</v>
      </c>
      <c r="I1191" s="111" t="s">
        <v>9</v>
      </c>
      <c r="J1191" s="112" t="str">
        <f t="shared" si="92"/>
        <v>W</v>
      </c>
      <c r="K1191" s="103">
        <v>2</v>
      </c>
      <c r="L1191" s="103">
        <v>0</v>
      </c>
      <c r="M1191" s="103" t="s">
        <v>2228</v>
      </c>
      <c r="O1191" s="103" t="s">
        <v>531</v>
      </c>
      <c r="P1191" s="103"/>
      <c r="T1191" s="112"/>
    </row>
    <row r="1192" spans="1:20">
      <c r="A1192" s="103" t="s">
        <v>557</v>
      </c>
      <c r="B1192" s="149">
        <v>26</v>
      </c>
      <c r="C1192" s="136">
        <v>35049</v>
      </c>
      <c r="D1192" s="141">
        <f t="shared" si="91"/>
        <v>35049</v>
      </c>
      <c r="E1192" s="103" t="s">
        <v>19</v>
      </c>
      <c r="H1192" s="103" t="s">
        <v>549</v>
      </c>
      <c r="I1192" s="111" t="s">
        <v>9</v>
      </c>
      <c r="J1192" s="112" t="str">
        <f t="shared" si="92"/>
        <v>W</v>
      </c>
      <c r="K1192" s="103">
        <v>1</v>
      </c>
      <c r="L1192" s="103">
        <v>0</v>
      </c>
      <c r="M1192" s="103" t="s">
        <v>540</v>
      </c>
      <c r="O1192" s="103" t="s">
        <v>531</v>
      </c>
      <c r="P1192" s="103"/>
      <c r="T1192" s="112"/>
    </row>
    <row r="1193" spans="1:20">
      <c r="A1193" s="103" t="s">
        <v>557</v>
      </c>
      <c r="B1193" s="149">
        <v>25</v>
      </c>
      <c r="C1193" s="136">
        <v>35042</v>
      </c>
      <c r="D1193" s="141">
        <f t="shared" si="91"/>
        <v>35042</v>
      </c>
      <c r="E1193" s="103" t="s">
        <v>19</v>
      </c>
      <c r="H1193" s="103" t="s">
        <v>94</v>
      </c>
      <c r="I1193" s="111" t="s">
        <v>9</v>
      </c>
      <c r="J1193" s="112" t="str">
        <f t="shared" si="92"/>
        <v>L</v>
      </c>
      <c r="K1193" s="103">
        <v>1</v>
      </c>
      <c r="L1193" s="103">
        <v>3</v>
      </c>
      <c r="M1193" s="103" t="s">
        <v>537</v>
      </c>
      <c r="O1193" s="103" t="s">
        <v>531</v>
      </c>
      <c r="P1193" s="103"/>
      <c r="T1193" s="112"/>
    </row>
    <row r="1194" spans="1:20">
      <c r="A1194" s="103" t="s">
        <v>557</v>
      </c>
      <c r="B1194" s="149">
        <v>24</v>
      </c>
      <c r="C1194" s="136">
        <v>35035</v>
      </c>
      <c r="D1194" s="141">
        <f t="shared" si="91"/>
        <v>35035</v>
      </c>
      <c r="E1194" s="103" t="s">
        <v>19</v>
      </c>
      <c r="H1194" s="103" t="s">
        <v>526</v>
      </c>
      <c r="I1194" s="111" t="s">
        <v>9</v>
      </c>
      <c r="J1194" s="112" t="str">
        <f t="shared" si="92"/>
        <v>W</v>
      </c>
      <c r="K1194" s="103">
        <v>2</v>
      </c>
      <c r="L1194" s="103">
        <v>1</v>
      </c>
      <c r="M1194" s="103" t="s">
        <v>2228</v>
      </c>
      <c r="O1194" s="103" t="s">
        <v>531</v>
      </c>
      <c r="P1194" s="103"/>
      <c r="T1194" s="112"/>
    </row>
    <row r="1195" spans="1:20">
      <c r="A1195" s="103" t="s">
        <v>557</v>
      </c>
      <c r="B1195" s="149">
        <v>23</v>
      </c>
      <c r="C1195" s="136">
        <v>35028</v>
      </c>
      <c r="D1195" s="141">
        <f t="shared" si="91"/>
        <v>35028</v>
      </c>
      <c r="E1195" s="103" t="s">
        <v>19</v>
      </c>
      <c r="H1195" s="103" t="s">
        <v>94</v>
      </c>
      <c r="I1195" s="111" t="s">
        <v>21</v>
      </c>
      <c r="J1195" s="112" t="str">
        <f t="shared" si="92"/>
        <v>D</v>
      </c>
      <c r="K1195" s="103">
        <v>1</v>
      </c>
      <c r="L1195" s="103">
        <v>1</v>
      </c>
      <c r="M1195" s="103" t="s">
        <v>540</v>
      </c>
      <c r="O1195" s="103" t="s">
        <v>531</v>
      </c>
      <c r="P1195" s="103"/>
      <c r="T1195" s="112"/>
    </row>
    <row r="1196" spans="1:20">
      <c r="A1196" s="103" t="s">
        <v>557</v>
      </c>
      <c r="B1196" s="149">
        <v>22</v>
      </c>
      <c r="C1196" s="136">
        <v>35023</v>
      </c>
      <c r="D1196" s="141">
        <f t="shared" si="91"/>
        <v>35023</v>
      </c>
      <c r="E1196" s="103" t="s">
        <v>19</v>
      </c>
      <c r="H1196" s="103" t="s">
        <v>32</v>
      </c>
      <c r="I1196" s="111" t="s">
        <v>21</v>
      </c>
      <c r="J1196" s="112" t="str">
        <f t="shared" si="92"/>
        <v>W</v>
      </c>
      <c r="K1196" s="103">
        <v>2</v>
      </c>
      <c r="L1196" s="103">
        <v>0</v>
      </c>
      <c r="M1196" s="103" t="s">
        <v>1652</v>
      </c>
      <c r="O1196" s="103" t="s">
        <v>531</v>
      </c>
      <c r="P1196" s="103"/>
      <c r="T1196" s="112"/>
    </row>
    <row r="1197" spans="1:20">
      <c r="A1197" s="103" t="s">
        <v>557</v>
      </c>
      <c r="B1197" s="149">
        <v>21</v>
      </c>
      <c r="C1197" s="136">
        <v>35016</v>
      </c>
      <c r="D1197" s="141">
        <f t="shared" si="91"/>
        <v>35016</v>
      </c>
      <c r="E1197" s="103" t="s">
        <v>16</v>
      </c>
      <c r="H1197" s="103" t="s">
        <v>226</v>
      </c>
      <c r="I1197" s="111" t="s">
        <v>9</v>
      </c>
      <c r="J1197" s="112" t="str">
        <f t="shared" si="92"/>
        <v>L</v>
      </c>
      <c r="K1197" s="103">
        <v>1</v>
      </c>
      <c r="L1197" s="103">
        <v>4</v>
      </c>
      <c r="M1197" s="103" t="s">
        <v>592</v>
      </c>
      <c r="O1197" s="103" t="s">
        <v>531</v>
      </c>
      <c r="P1197" s="103"/>
      <c r="T1197" s="112"/>
    </row>
    <row r="1198" spans="1:20">
      <c r="A1198" s="103" t="s">
        <v>557</v>
      </c>
      <c r="B1198" s="149">
        <v>20</v>
      </c>
      <c r="C1198" s="136">
        <v>35014</v>
      </c>
      <c r="D1198" s="141">
        <f t="shared" si="91"/>
        <v>35014</v>
      </c>
      <c r="E1198" s="103" t="s">
        <v>19</v>
      </c>
      <c r="H1198" s="103" t="s">
        <v>87</v>
      </c>
      <c r="I1198" s="111" t="s">
        <v>21</v>
      </c>
      <c r="J1198" s="112" t="str">
        <f t="shared" si="92"/>
        <v>D</v>
      </c>
      <c r="K1198" s="103">
        <v>2</v>
      </c>
      <c r="L1198" s="103">
        <v>2</v>
      </c>
      <c r="M1198" s="103" t="s">
        <v>1573</v>
      </c>
      <c r="O1198" s="103" t="s">
        <v>531</v>
      </c>
      <c r="P1198" s="103"/>
      <c r="T1198" s="112"/>
    </row>
    <row r="1199" spans="1:20">
      <c r="A1199" s="103" t="s">
        <v>557</v>
      </c>
      <c r="B1199" s="149">
        <v>19</v>
      </c>
      <c r="C1199" s="136">
        <v>35009</v>
      </c>
      <c r="D1199" s="141">
        <f t="shared" si="91"/>
        <v>35009</v>
      </c>
      <c r="E1199" s="103" t="s">
        <v>19</v>
      </c>
      <c r="H1199" s="103" t="s">
        <v>45</v>
      </c>
      <c r="I1199" s="111" t="s">
        <v>9</v>
      </c>
      <c r="J1199" s="112" t="str">
        <f t="shared" si="92"/>
        <v>W</v>
      </c>
      <c r="K1199" s="103">
        <v>1</v>
      </c>
      <c r="L1199" s="103">
        <v>0</v>
      </c>
      <c r="M1199" s="103" t="s">
        <v>1061</v>
      </c>
      <c r="O1199" s="103" t="s">
        <v>531</v>
      </c>
      <c r="P1199" s="103"/>
      <c r="T1199" s="112"/>
    </row>
    <row r="1200" spans="1:20">
      <c r="A1200" s="103" t="s">
        <v>557</v>
      </c>
      <c r="B1200" s="149">
        <v>18</v>
      </c>
      <c r="C1200" s="136">
        <v>35007</v>
      </c>
      <c r="D1200" s="141">
        <f t="shared" si="91"/>
        <v>35007</v>
      </c>
      <c r="E1200" s="103" t="s">
        <v>19</v>
      </c>
      <c r="H1200" s="103" t="s">
        <v>528</v>
      </c>
      <c r="I1200" s="111" t="s">
        <v>9</v>
      </c>
      <c r="J1200" s="112" t="str">
        <f t="shared" si="92"/>
        <v>W</v>
      </c>
      <c r="K1200" s="103">
        <v>3</v>
      </c>
      <c r="L1200" s="103">
        <v>0</v>
      </c>
      <c r="M1200" s="103" t="s">
        <v>1062</v>
      </c>
      <c r="O1200" s="103" t="s">
        <v>531</v>
      </c>
      <c r="P1200" s="103"/>
      <c r="T1200" s="112"/>
    </row>
    <row r="1201" spans="1:20">
      <c r="A1201" s="103" t="s">
        <v>557</v>
      </c>
      <c r="B1201" s="149">
        <v>17</v>
      </c>
      <c r="C1201" s="136">
        <v>35000</v>
      </c>
      <c r="D1201" s="141">
        <f t="shared" si="91"/>
        <v>35000</v>
      </c>
      <c r="E1201" s="103" t="s">
        <v>19</v>
      </c>
      <c r="G1201" s="116" t="s">
        <v>1468</v>
      </c>
      <c r="H1201" s="103" t="s">
        <v>144</v>
      </c>
      <c r="I1201" s="111" t="s">
        <v>21</v>
      </c>
      <c r="J1201" s="112" t="str">
        <f t="shared" si="92"/>
        <v>W</v>
      </c>
      <c r="K1201" s="103">
        <v>1</v>
      </c>
      <c r="L1201" s="103">
        <v>0</v>
      </c>
      <c r="M1201" s="103" t="s">
        <v>540</v>
      </c>
      <c r="O1201" s="103" t="s">
        <v>531</v>
      </c>
      <c r="P1201" s="103"/>
      <c r="T1201" s="112"/>
    </row>
    <row r="1202" spans="1:20">
      <c r="A1202" s="103" t="s">
        <v>557</v>
      </c>
      <c r="B1202" s="149">
        <v>16</v>
      </c>
      <c r="C1202" s="136">
        <v>34995</v>
      </c>
      <c r="D1202" s="141">
        <f t="shared" si="91"/>
        <v>34995</v>
      </c>
      <c r="E1202" s="103" t="s">
        <v>19</v>
      </c>
      <c r="G1202" s="116" t="s">
        <v>1468</v>
      </c>
      <c r="H1202" s="103" t="s">
        <v>549</v>
      </c>
      <c r="I1202" s="111" t="s">
        <v>21</v>
      </c>
      <c r="J1202" s="112" t="str">
        <f t="shared" si="92"/>
        <v>W</v>
      </c>
      <c r="K1202" s="103">
        <v>3</v>
      </c>
      <c r="L1202" s="103">
        <v>2</v>
      </c>
      <c r="M1202" s="103" t="s">
        <v>2229</v>
      </c>
      <c r="O1202" s="103" t="s">
        <v>531</v>
      </c>
      <c r="P1202" s="103"/>
      <c r="T1202" s="112"/>
    </row>
    <row r="1203" spans="1:20">
      <c r="A1203" s="103" t="s">
        <v>557</v>
      </c>
      <c r="B1203" s="149">
        <v>15</v>
      </c>
      <c r="C1203" s="136">
        <v>34993</v>
      </c>
      <c r="D1203" s="141">
        <f t="shared" si="91"/>
        <v>34993</v>
      </c>
      <c r="E1203" s="103" t="s">
        <v>19</v>
      </c>
      <c r="H1203" s="103" t="s">
        <v>504</v>
      </c>
      <c r="I1203" s="111" t="s">
        <v>9</v>
      </c>
      <c r="J1203" s="112" t="str">
        <f t="shared" si="92"/>
        <v>L</v>
      </c>
      <c r="K1203" s="103">
        <v>0</v>
      </c>
      <c r="L1203" s="103">
        <v>2</v>
      </c>
      <c r="M1203" s="103" t="s">
        <v>25</v>
      </c>
      <c r="O1203" s="103" t="s">
        <v>531</v>
      </c>
      <c r="P1203" s="103"/>
      <c r="T1203" s="112"/>
    </row>
    <row r="1204" spans="1:20">
      <c r="A1204" s="103" t="s">
        <v>557</v>
      </c>
      <c r="B1204" s="149">
        <v>14</v>
      </c>
      <c r="C1204" s="136">
        <v>34988</v>
      </c>
      <c r="D1204" s="141">
        <f t="shared" si="91"/>
        <v>34988</v>
      </c>
      <c r="E1204" s="103" t="s">
        <v>19</v>
      </c>
      <c r="H1204" s="103" t="s">
        <v>526</v>
      </c>
      <c r="I1204" s="111" t="s">
        <v>21</v>
      </c>
      <c r="J1204" s="112" t="str">
        <f t="shared" si="92"/>
        <v>W</v>
      </c>
      <c r="K1204" s="103">
        <v>3</v>
      </c>
      <c r="L1204" s="103">
        <v>2</v>
      </c>
      <c r="M1204" s="103" t="s">
        <v>1060</v>
      </c>
      <c r="O1204" s="103" t="s">
        <v>531</v>
      </c>
      <c r="P1204" s="103"/>
      <c r="T1204" s="112"/>
    </row>
    <row r="1205" spans="1:20">
      <c r="A1205" s="103" t="s">
        <v>557</v>
      </c>
      <c r="B1205" s="149">
        <v>13</v>
      </c>
      <c r="C1205" s="136">
        <v>34986</v>
      </c>
      <c r="D1205" s="141">
        <f t="shared" si="91"/>
        <v>34986</v>
      </c>
      <c r="E1205" s="103" t="s">
        <v>15</v>
      </c>
      <c r="F1205" s="111">
        <v>1</v>
      </c>
      <c r="G1205" s="111"/>
      <c r="H1205" s="103" t="s">
        <v>552</v>
      </c>
      <c r="I1205" s="111" t="s">
        <v>9</v>
      </c>
      <c r="J1205" s="112" t="str">
        <f t="shared" si="92"/>
        <v>L</v>
      </c>
      <c r="K1205" s="103">
        <v>1</v>
      </c>
      <c r="L1205" s="103">
        <v>7</v>
      </c>
      <c r="M1205" s="103" t="s">
        <v>578</v>
      </c>
      <c r="O1205" s="103" t="s">
        <v>531</v>
      </c>
      <c r="P1205" s="103"/>
      <c r="T1205" s="112"/>
    </row>
    <row r="1206" spans="1:20">
      <c r="A1206" s="103" t="s">
        <v>557</v>
      </c>
      <c r="B1206" s="149">
        <v>12</v>
      </c>
      <c r="C1206" s="136">
        <v>34974</v>
      </c>
      <c r="D1206" s="141">
        <f t="shared" si="91"/>
        <v>34974</v>
      </c>
      <c r="E1206" s="103" t="s">
        <v>13</v>
      </c>
      <c r="F1206" s="111" t="s">
        <v>384</v>
      </c>
      <c r="G1206" s="111"/>
      <c r="H1206" s="103" t="s">
        <v>32</v>
      </c>
      <c r="I1206" s="111" t="s">
        <v>21</v>
      </c>
      <c r="J1206" s="112" t="str">
        <f t="shared" si="92"/>
        <v>L</v>
      </c>
      <c r="K1206" s="103">
        <v>0</v>
      </c>
      <c r="L1206" s="103">
        <v>1</v>
      </c>
      <c r="M1206" s="103" t="s">
        <v>25</v>
      </c>
      <c r="O1206" s="103" t="s">
        <v>531</v>
      </c>
      <c r="P1206" s="103"/>
      <c r="T1206" s="112"/>
    </row>
    <row r="1207" spans="1:20">
      <c r="A1207" s="103" t="s">
        <v>557</v>
      </c>
      <c r="B1207" s="149">
        <v>11</v>
      </c>
      <c r="C1207" s="136">
        <v>34972</v>
      </c>
      <c r="D1207" s="141">
        <f t="shared" si="91"/>
        <v>34972</v>
      </c>
      <c r="E1207" s="103" t="s">
        <v>13</v>
      </c>
      <c r="F1207" s="111" t="s">
        <v>143</v>
      </c>
      <c r="G1207" s="111"/>
      <c r="H1207" s="103" t="s">
        <v>32</v>
      </c>
      <c r="I1207" s="111" t="s">
        <v>9</v>
      </c>
      <c r="J1207" s="112" t="str">
        <f t="shared" si="92"/>
        <v>D</v>
      </c>
      <c r="K1207" s="103">
        <v>2</v>
      </c>
      <c r="L1207" s="103">
        <v>2</v>
      </c>
      <c r="M1207" s="103" t="s">
        <v>2230</v>
      </c>
      <c r="O1207" s="103" t="s">
        <v>531</v>
      </c>
      <c r="P1207" s="103"/>
      <c r="T1207" s="112"/>
    </row>
    <row r="1208" spans="1:20">
      <c r="A1208" s="103" t="s">
        <v>557</v>
      </c>
      <c r="B1208" s="149">
        <v>10</v>
      </c>
      <c r="C1208" s="136">
        <v>34965</v>
      </c>
      <c r="D1208" s="141">
        <f t="shared" si="91"/>
        <v>34965</v>
      </c>
      <c r="E1208" s="103" t="s">
        <v>12</v>
      </c>
      <c r="F1208" s="111" t="s">
        <v>143</v>
      </c>
      <c r="G1208" s="111"/>
      <c r="H1208" s="103" t="s">
        <v>559</v>
      </c>
      <c r="I1208" s="111" t="s">
        <v>21</v>
      </c>
      <c r="J1208" s="112" t="str">
        <f t="shared" si="92"/>
        <v>L</v>
      </c>
      <c r="K1208" s="103">
        <v>1</v>
      </c>
      <c r="L1208" s="103">
        <v>2</v>
      </c>
      <c r="M1208" s="103" t="s">
        <v>2224</v>
      </c>
      <c r="N1208" s="112" t="s">
        <v>2254</v>
      </c>
      <c r="O1208" s="103" t="s">
        <v>531</v>
      </c>
      <c r="P1208" s="103"/>
      <c r="T1208" s="112"/>
    </row>
    <row r="1209" spans="1:20">
      <c r="A1209" s="103" t="s">
        <v>557</v>
      </c>
      <c r="B1209" s="149">
        <v>9</v>
      </c>
      <c r="C1209" s="136">
        <v>34960</v>
      </c>
      <c r="D1209" s="141">
        <f t="shared" si="91"/>
        <v>34960</v>
      </c>
      <c r="E1209" s="103" t="s">
        <v>19</v>
      </c>
      <c r="G1209" s="116" t="s">
        <v>1468</v>
      </c>
      <c r="H1209" s="103" t="s">
        <v>52</v>
      </c>
      <c r="I1209" s="111" t="s">
        <v>21</v>
      </c>
      <c r="J1209" s="112" t="str">
        <f t="shared" si="92"/>
        <v>L</v>
      </c>
      <c r="K1209" s="103">
        <v>1</v>
      </c>
      <c r="L1209" s="103">
        <v>2</v>
      </c>
      <c r="M1209" s="103" t="s">
        <v>540</v>
      </c>
      <c r="O1209" s="103" t="s">
        <v>531</v>
      </c>
      <c r="P1209" s="103"/>
      <c r="T1209" s="112"/>
    </row>
    <row r="1210" spans="1:20">
      <c r="A1210" s="103" t="s">
        <v>557</v>
      </c>
      <c r="B1210" s="149">
        <v>8</v>
      </c>
      <c r="C1210" s="136">
        <v>34958</v>
      </c>
      <c r="D1210" s="141">
        <f t="shared" si="91"/>
        <v>34958</v>
      </c>
      <c r="E1210" s="103" t="s">
        <v>19</v>
      </c>
      <c r="H1210" s="103" t="s">
        <v>286</v>
      </c>
      <c r="I1210" s="111" t="s">
        <v>9</v>
      </c>
      <c r="J1210" s="112" t="str">
        <f t="shared" si="92"/>
        <v>W</v>
      </c>
      <c r="K1210" s="103">
        <v>1</v>
      </c>
      <c r="L1210" s="103">
        <v>0</v>
      </c>
      <c r="M1210" s="103" t="s">
        <v>1651</v>
      </c>
      <c r="O1210" s="103" t="s">
        <v>531</v>
      </c>
      <c r="P1210" s="103"/>
      <c r="T1210" s="112"/>
    </row>
    <row r="1211" spans="1:20">
      <c r="A1211" s="103" t="s">
        <v>557</v>
      </c>
      <c r="B1211" s="149">
        <v>7</v>
      </c>
      <c r="C1211" s="136">
        <v>34953</v>
      </c>
      <c r="D1211" s="141">
        <f t="shared" si="91"/>
        <v>34953</v>
      </c>
      <c r="E1211" s="103" t="s">
        <v>12</v>
      </c>
      <c r="F1211" s="111" t="s">
        <v>452</v>
      </c>
      <c r="G1211" s="111" t="s">
        <v>1468</v>
      </c>
      <c r="H1211" s="103" t="s">
        <v>332</v>
      </c>
      <c r="I1211" s="111" t="s">
        <v>21</v>
      </c>
      <c r="J1211" s="112" t="str">
        <f t="shared" si="92"/>
        <v>W</v>
      </c>
      <c r="K1211" s="103">
        <v>2</v>
      </c>
      <c r="L1211" s="103">
        <v>1</v>
      </c>
      <c r="M1211" s="103" t="s">
        <v>2223</v>
      </c>
      <c r="O1211" s="103" t="s">
        <v>531</v>
      </c>
      <c r="P1211" s="103"/>
      <c r="T1211" s="112"/>
    </row>
    <row r="1212" spans="1:20">
      <c r="A1212" s="103" t="s">
        <v>557</v>
      </c>
      <c r="B1212" s="149">
        <v>6</v>
      </c>
      <c r="C1212" s="136">
        <v>34951</v>
      </c>
      <c r="D1212" s="141">
        <f t="shared" si="91"/>
        <v>34951</v>
      </c>
      <c r="E1212" s="103" t="s">
        <v>12</v>
      </c>
      <c r="F1212" s="111" t="s">
        <v>61</v>
      </c>
      <c r="G1212" s="111"/>
      <c r="H1212" s="103" t="s">
        <v>332</v>
      </c>
      <c r="I1212" s="111" t="s">
        <v>9</v>
      </c>
      <c r="J1212" s="112" t="str">
        <f t="shared" si="92"/>
        <v>D</v>
      </c>
      <c r="K1212" s="103">
        <v>1</v>
      </c>
      <c r="L1212" s="103">
        <v>1</v>
      </c>
      <c r="M1212" s="103" t="s">
        <v>540</v>
      </c>
      <c r="O1212" s="103" t="s">
        <v>531</v>
      </c>
      <c r="P1212" s="103"/>
      <c r="T1212" s="112"/>
    </row>
    <row r="1213" spans="1:20">
      <c r="A1213" s="103" t="s">
        <v>557</v>
      </c>
      <c r="B1213" s="149">
        <v>5</v>
      </c>
      <c r="C1213" s="136">
        <v>34944</v>
      </c>
      <c r="D1213" s="141">
        <f t="shared" si="91"/>
        <v>34944</v>
      </c>
      <c r="E1213" s="103" t="s">
        <v>19</v>
      </c>
      <c r="H1213" s="103" t="s">
        <v>504</v>
      </c>
      <c r="I1213" s="111" t="s">
        <v>21</v>
      </c>
      <c r="J1213" s="112" t="str">
        <f t="shared" si="92"/>
        <v>W</v>
      </c>
      <c r="K1213" s="103">
        <v>5</v>
      </c>
      <c r="L1213" s="103">
        <v>0</v>
      </c>
      <c r="M1213" s="103" t="s">
        <v>1574</v>
      </c>
      <c r="O1213" s="103" t="s">
        <v>531</v>
      </c>
      <c r="P1213" s="103"/>
      <c r="T1213" s="112"/>
    </row>
    <row r="1214" spans="1:20">
      <c r="A1214" s="103" t="s">
        <v>557</v>
      </c>
      <c r="B1214" s="149">
        <v>4</v>
      </c>
      <c r="C1214" s="136">
        <v>34939</v>
      </c>
      <c r="D1214" s="141">
        <f t="shared" si="91"/>
        <v>34939</v>
      </c>
      <c r="E1214" s="103" t="s">
        <v>19</v>
      </c>
      <c r="G1214" s="116" t="s">
        <v>1468</v>
      </c>
      <c r="H1214" s="103" t="s">
        <v>128</v>
      </c>
      <c r="I1214" s="111" t="s">
        <v>21</v>
      </c>
      <c r="J1214" s="112" t="str">
        <f t="shared" si="92"/>
        <v>D</v>
      </c>
      <c r="K1214" s="103">
        <v>2</v>
      </c>
      <c r="L1214" s="103">
        <v>2</v>
      </c>
      <c r="M1214" s="103" t="s">
        <v>1575</v>
      </c>
      <c r="O1214" s="103" t="s">
        <v>531</v>
      </c>
      <c r="P1214" s="103"/>
      <c r="T1214" s="112"/>
    </row>
    <row r="1215" spans="1:20">
      <c r="A1215" s="103" t="s">
        <v>557</v>
      </c>
      <c r="B1215" s="149">
        <v>3</v>
      </c>
      <c r="C1215" s="136">
        <v>34937</v>
      </c>
      <c r="D1215" s="141">
        <f t="shared" si="91"/>
        <v>34937</v>
      </c>
      <c r="E1215" s="103" t="s">
        <v>12</v>
      </c>
      <c r="F1215" s="111" t="s">
        <v>256</v>
      </c>
      <c r="G1215" s="111" t="s">
        <v>1468</v>
      </c>
      <c r="H1215" s="103" t="s">
        <v>107</v>
      </c>
      <c r="I1215" s="111" t="s">
        <v>21</v>
      </c>
      <c r="J1215" s="112" t="str">
        <f t="shared" si="92"/>
        <v>W</v>
      </c>
      <c r="K1215" s="103">
        <v>2</v>
      </c>
      <c r="L1215" s="103">
        <v>0</v>
      </c>
      <c r="M1215" s="103" t="s">
        <v>1650</v>
      </c>
      <c r="O1215" s="103" t="s">
        <v>531</v>
      </c>
      <c r="P1215" s="103"/>
      <c r="T1215" s="112"/>
    </row>
    <row r="1216" spans="1:20">
      <c r="A1216" s="103" t="s">
        <v>557</v>
      </c>
      <c r="B1216" s="149">
        <v>2</v>
      </c>
      <c r="C1216" s="136">
        <v>34934</v>
      </c>
      <c r="D1216" s="141">
        <f t="shared" si="91"/>
        <v>34934</v>
      </c>
      <c r="E1216" s="103" t="s">
        <v>19</v>
      </c>
      <c r="H1216" s="103" t="s">
        <v>529</v>
      </c>
      <c r="I1216" s="111" t="s">
        <v>9</v>
      </c>
      <c r="J1216" s="112" t="str">
        <f t="shared" si="92"/>
        <v>D</v>
      </c>
      <c r="K1216" s="103">
        <v>1</v>
      </c>
      <c r="L1216" s="103">
        <v>1</v>
      </c>
      <c r="M1216" s="103" t="s">
        <v>2224</v>
      </c>
      <c r="O1216" s="103" t="s">
        <v>531</v>
      </c>
      <c r="P1216" s="103"/>
      <c r="T1216" s="112"/>
    </row>
    <row r="1217" spans="1:20">
      <c r="A1217" s="103" t="s">
        <v>557</v>
      </c>
      <c r="B1217" s="149">
        <v>1</v>
      </c>
      <c r="C1217" s="136">
        <v>34930</v>
      </c>
      <c r="D1217" s="141">
        <f t="shared" si="91"/>
        <v>34930</v>
      </c>
      <c r="E1217" s="103" t="s">
        <v>19</v>
      </c>
      <c r="H1217" s="103" t="s">
        <v>288</v>
      </c>
      <c r="I1217" s="111" t="s">
        <v>21</v>
      </c>
      <c r="J1217" s="112" t="str">
        <f t="shared" si="92"/>
        <v>D</v>
      </c>
      <c r="K1217" s="103">
        <v>0</v>
      </c>
      <c r="L1217" s="103">
        <v>0</v>
      </c>
      <c r="M1217" s="103" t="s">
        <v>25</v>
      </c>
      <c r="O1217" s="103" t="s">
        <v>531</v>
      </c>
      <c r="P1217" s="103"/>
      <c r="T1217" s="112"/>
    </row>
    <row r="1218" spans="1:20">
      <c r="A1218" s="103" t="s">
        <v>560</v>
      </c>
      <c r="B1218" s="149">
        <v>45</v>
      </c>
      <c r="C1218" s="136">
        <v>34818</v>
      </c>
      <c r="D1218" s="141">
        <f t="shared" si="91"/>
        <v>34818</v>
      </c>
      <c r="E1218" s="103" t="s">
        <v>19</v>
      </c>
      <c r="H1218" s="103" t="s">
        <v>529</v>
      </c>
      <c r="I1218" s="111" t="s">
        <v>9</v>
      </c>
      <c r="J1218" s="112" t="str">
        <f t="shared" si="92"/>
        <v>L</v>
      </c>
      <c r="K1218" s="103">
        <v>0</v>
      </c>
      <c r="L1218" s="103">
        <v>3</v>
      </c>
      <c r="M1218" s="103" t="s">
        <v>25</v>
      </c>
      <c r="O1218" s="103" t="s">
        <v>531</v>
      </c>
      <c r="P1218" s="103"/>
      <c r="T1218" s="112"/>
    </row>
    <row r="1219" spans="1:20">
      <c r="A1219" s="103" t="s">
        <v>560</v>
      </c>
      <c r="B1219" s="149">
        <v>44</v>
      </c>
      <c r="C1219" s="136">
        <v>34812</v>
      </c>
      <c r="D1219" s="141">
        <f t="shared" si="91"/>
        <v>34812</v>
      </c>
      <c r="E1219" s="103" t="s">
        <v>19</v>
      </c>
      <c r="H1219" s="103" t="s">
        <v>52</v>
      </c>
      <c r="I1219" s="111" t="s">
        <v>9</v>
      </c>
      <c r="J1219" s="112" t="str">
        <f t="shared" si="92"/>
        <v>L</v>
      </c>
      <c r="K1219" s="103">
        <v>0</v>
      </c>
      <c r="L1219" s="103">
        <v>1</v>
      </c>
      <c r="M1219" s="103" t="s">
        <v>25</v>
      </c>
      <c r="O1219" s="103" t="s">
        <v>531</v>
      </c>
      <c r="P1219" s="103"/>
      <c r="T1219" s="112"/>
    </row>
    <row r="1220" spans="1:20">
      <c r="A1220" s="103" t="s">
        <v>560</v>
      </c>
      <c r="B1220" s="149">
        <v>43</v>
      </c>
      <c r="C1220" s="136">
        <v>34811</v>
      </c>
      <c r="D1220" s="141">
        <f t="shared" si="91"/>
        <v>34811</v>
      </c>
      <c r="E1220" s="103" t="s">
        <v>19</v>
      </c>
      <c r="H1220" s="103" t="s">
        <v>32</v>
      </c>
      <c r="I1220" s="111" t="s">
        <v>21</v>
      </c>
      <c r="J1220" s="112" t="str">
        <f t="shared" si="92"/>
        <v>W</v>
      </c>
      <c r="K1220" s="103">
        <v>1</v>
      </c>
      <c r="L1220" s="103">
        <v>0</v>
      </c>
      <c r="M1220" s="103" t="s">
        <v>578</v>
      </c>
      <c r="O1220" s="103" t="s">
        <v>531</v>
      </c>
      <c r="P1220" s="103"/>
      <c r="T1220" s="112"/>
    </row>
    <row r="1221" spans="1:20">
      <c r="A1221" s="103" t="s">
        <v>560</v>
      </c>
      <c r="B1221" s="149">
        <v>42</v>
      </c>
      <c r="C1221" s="136">
        <v>34803</v>
      </c>
      <c r="D1221" s="141">
        <f t="shared" si="91"/>
        <v>34803</v>
      </c>
      <c r="E1221" s="103" t="s">
        <v>19</v>
      </c>
      <c r="H1221" s="103" t="s">
        <v>35</v>
      </c>
      <c r="I1221" s="111" t="s">
        <v>9</v>
      </c>
      <c r="J1221" s="112" t="str">
        <f t="shared" si="92"/>
        <v>D</v>
      </c>
      <c r="K1221" s="103">
        <v>1</v>
      </c>
      <c r="L1221" s="103">
        <v>1</v>
      </c>
      <c r="M1221" s="103" t="s">
        <v>2224</v>
      </c>
      <c r="O1221" s="103" t="s">
        <v>531</v>
      </c>
      <c r="P1221" s="103"/>
      <c r="T1221" s="112"/>
    </row>
    <row r="1222" spans="1:20">
      <c r="A1222" s="103" t="s">
        <v>560</v>
      </c>
      <c r="B1222" s="149">
        <v>41</v>
      </c>
      <c r="C1222" s="136">
        <v>34798</v>
      </c>
      <c r="D1222" s="141">
        <f t="shared" ref="D1222:D1285" si="93">C1222</f>
        <v>34798</v>
      </c>
      <c r="E1222" s="103" t="s">
        <v>19</v>
      </c>
      <c r="H1222" s="103" t="s">
        <v>144</v>
      </c>
      <c r="I1222" s="111" t="s">
        <v>9</v>
      </c>
      <c r="J1222" s="112" t="str">
        <f t="shared" si="92"/>
        <v>L</v>
      </c>
      <c r="K1222" s="103">
        <v>1</v>
      </c>
      <c r="L1222" s="103">
        <v>2</v>
      </c>
      <c r="M1222" s="103" t="s">
        <v>578</v>
      </c>
      <c r="O1222" s="103" t="s">
        <v>531</v>
      </c>
      <c r="P1222" s="103"/>
      <c r="T1222" s="112"/>
    </row>
    <row r="1223" spans="1:20">
      <c r="A1223" s="103" t="s">
        <v>560</v>
      </c>
      <c r="B1223" s="149">
        <v>40</v>
      </c>
      <c r="C1223" s="136">
        <v>34790</v>
      </c>
      <c r="D1223" s="141">
        <f t="shared" si="93"/>
        <v>34790</v>
      </c>
      <c r="E1223" s="103" t="s">
        <v>19</v>
      </c>
      <c r="H1223" s="103" t="s">
        <v>288</v>
      </c>
      <c r="I1223" s="111" t="s">
        <v>21</v>
      </c>
      <c r="J1223" s="112" t="str">
        <f t="shared" si="92"/>
        <v>W</v>
      </c>
      <c r="K1223" s="103">
        <v>3</v>
      </c>
      <c r="L1223" s="103">
        <v>0</v>
      </c>
      <c r="M1223" s="103" t="s">
        <v>1034</v>
      </c>
      <c r="O1223" s="103" t="s">
        <v>531</v>
      </c>
      <c r="P1223" s="103"/>
      <c r="T1223" s="112"/>
    </row>
    <row r="1224" spans="1:20">
      <c r="A1224" s="103" t="s">
        <v>560</v>
      </c>
      <c r="B1224" s="149">
        <v>39</v>
      </c>
      <c r="C1224" s="136">
        <v>34785</v>
      </c>
      <c r="D1224" s="141">
        <f t="shared" si="93"/>
        <v>34785</v>
      </c>
      <c r="E1224" s="103" t="s">
        <v>19</v>
      </c>
      <c r="H1224" s="103" t="s">
        <v>426</v>
      </c>
      <c r="I1224" s="111" t="s">
        <v>21</v>
      </c>
      <c r="J1224" s="112" t="str">
        <f t="shared" si="92"/>
        <v>W</v>
      </c>
      <c r="K1224" s="103">
        <v>2</v>
      </c>
      <c r="L1224" s="103">
        <v>0</v>
      </c>
      <c r="M1224" s="103" t="s">
        <v>561</v>
      </c>
      <c r="O1224" s="103" t="s">
        <v>531</v>
      </c>
      <c r="P1224" s="103"/>
      <c r="T1224" s="112"/>
    </row>
    <row r="1225" spans="1:20">
      <c r="A1225" s="103" t="s">
        <v>560</v>
      </c>
      <c r="B1225" s="149">
        <v>38</v>
      </c>
      <c r="C1225" s="136">
        <v>34783</v>
      </c>
      <c r="D1225" s="141">
        <f t="shared" si="93"/>
        <v>34783</v>
      </c>
      <c r="E1225" s="103" t="s">
        <v>19</v>
      </c>
      <c r="H1225" s="103" t="s">
        <v>286</v>
      </c>
      <c r="I1225" s="111" t="s">
        <v>9</v>
      </c>
      <c r="J1225" s="112" t="str">
        <f t="shared" si="92"/>
        <v>W</v>
      </c>
      <c r="K1225" s="103">
        <v>4</v>
      </c>
      <c r="L1225" s="103">
        <v>1</v>
      </c>
      <c r="M1225" s="103" t="s">
        <v>2059</v>
      </c>
      <c r="O1225" s="103" t="s">
        <v>531</v>
      </c>
      <c r="P1225" s="103"/>
      <c r="T1225" s="112"/>
    </row>
    <row r="1226" spans="1:20">
      <c r="A1226" s="103" t="s">
        <v>560</v>
      </c>
      <c r="B1226" s="149">
        <v>37</v>
      </c>
      <c r="C1226" s="136">
        <v>34776</v>
      </c>
      <c r="D1226" s="141">
        <f t="shared" si="93"/>
        <v>34776</v>
      </c>
      <c r="E1226" s="103" t="s">
        <v>19</v>
      </c>
      <c r="H1226" s="103" t="s">
        <v>504</v>
      </c>
      <c r="I1226" s="111" t="s">
        <v>9</v>
      </c>
      <c r="J1226" s="112" t="str">
        <f t="shared" si="92"/>
        <v>W</v>
      </c>
      <c r="K1226" s="103">
        <v>2</v>
      </c>
      <c r="L1226" s="103">
        <v>1</v>
      </c>
      <c r="M1226" s="103" t="s">
        <v>550</v>
      </c>
      <c r="O1226" s="103" t="s">
        <v>531</v>
      </c>
      <c r="P1226" s="103"/>
      <c r="T1226" s="112"/>
    </row>
    <row r="1227" spans="1:20">
      <c r="A1227" s="103" t="s">
        <v>560</v>
      </c>
      <c r="B1227" s="149">
        <v>36</v>
      </c>
      <c r="C1227" s="136">
        <v>34771</v>
      </c>
      <c r="D1227" s="141">
        <f t="shared" si="93"/>
        <v>34771</v>
      </c>
      <c r="E1227" s="103" t="s">
        <v>19</v>
      </c>
      <c r="H1227" s="103" t="s">
        <v>94</v>
      </c>
      <c r="I1227" s="111" t="s">
        <v>21</v>
      </c>
      <c r="J1227" s="112" t="str">
        <f t="shared" si="92"/>
        <v>D</v>
      </c>
      <c r="K1227" s="103">
        <v>1</v>
      </c>
      <c r="L1227" s="103">
        <v>1</v>
      </c>
      <c r="M1227" s="103" t="s">
        <v>2224</v>
      </c>
      <c r="O1227" s="103" t="s">
        <v>531</v>
      </c>
      <c r="P1227" s="103"/>
      <c r="T1227" s="112" t="s">
        <v>1148</v>
      </c>
    </row>
    <row r="1228" spans="1:20">
      <c r="A1228" s="103" t="s">
        <v>560</v>
      </c>
      <c r="B1228" s="149">
        <v>35</v>
      </c>
      <c r="C1228" s="136">
        <v>34764</v>
      </c>
      <c r="D1228" s="141">
        <f t="shared" si="93"/>
        <v>34764</v>
      </c>
      <c r="E1228" s="103" t="s">
        <v>19</v>
      </c>
      <c r="H1228" s="103" t="s">
        <v>112</v>
      </c>
      <c r="I1228" s="111" t="s">
        <v>21</v>
      </c>
      <c r="J1228" s="112" t="str">
        <f t="shared" si="92"/>
        <v>L</v>
      </c>
      <c r="K1228" s="103">
        <v>0</v>
      </c>
      <c r="L1228" s="103">
        <v>1</v>
      </c>
      <c r="M1228" s="103" t="s">
        <v>25</v>
      </c>
      <c r="O1228" s="103" t="s">
        <v>531</v>
      </c>
      <c r="P1228" s="103"/>
      <c r="T1228" s="112"/>
    </row>
    <row r="1229" spans="1:20">
      <c r="A1229" s="103" t="s">
        <v>560</v>
      </c>
      <c r="B1229" s="149">
        <v>34</v>
      </c>
      <c r="C1229" s="136">
        <v>34762</v>
      </c>
      <c r="D1229" s="141">
        <f t="shared" si="93"/>
        <v>34762</v>
      </c>
      <c r="E1229" s="103" t="s">
        <v>19</v>
      </c>
      <c r="H1229" s="103" t="s">
        <v>528</v>
      </c>
      <c r="I1229" s="111" t="s">
        <v>21</v>
      </c>
      <c r="J1229" s="112" t="str">
        <f t="shared" si="92"/>
        <v>L</v>
      </c>
      <c r="K1229" s="103">
        <v>1</v>
      </c>
      <c r="L1229" s="103">
        <v>2</v>
      </c>
      <c r="M1229" s="103" t="s">
        <v>562</v>
      </c>
      <c r="O1229" s="103" t="s">
        <v>563</v>
      </c>
      <c r="P1229" s="103"/>
      <c r="T1229" s="112"/>
    </row>
    <row r="1230" spans="1:20">
      <c r="A1230" s="103" t="s">
        <v>560</v>
      </c>
      <c r="B1230" s="149">
        <v>33</v>
      </c>
      <c r="C1230" s="136">
        <v>34752</v>
      </c>
      <c r="D1230" s="141">
        <f t="shared" si="93"/>
        <v>34752</v>
      </c>
      <c r="E1230" s="103" t="s">
        <v>19</v>
      </c>
      <c r="H1230" s="103" t="s">
        <v>45</v>
      </c>
      <c r="I1230" s="111" t="s">
        <v>9</v>
      </c>
      <c r="J1230" s="112" t="str">
        <f t="shared" si="92"/>
        <v>W</v>
      </c>
      <c r="K1230" s="103">
        <v>2</v>
      </c>
      <c r="L1230" s="103">
        <v>1</v>
      </c>
      <c r="M1230" s="103" t="s">
        <v>564</v>
      </c>
      <c r="O1230" s="103" t="s">
        <v>563</v>
      </c>
      <c r="P1230" s="103"/>
      <c r="T1230" s="112"/>
    </row>
    <row r="1231" spans="1:20">
      <c r="A1231" s="103" t="s">
        <v>560</v>
      </c>
      <c r="B1231" s="149">
        <v>32</v>
      </c>
      <c r="C1231" s="136">
        <v>34734</v>
      </c>
      <c r="D1231" s="141">
        <f t="shared" si="93"/>
        <v>34734</v>
      </c>
      <c r="E1231" s="103" t="s">
        <v>19</v>
      </c>
      <c r="H1231" s="103" t="s">
        <v>45</v>
      </c>
      <c r="I1231" s="111" t="s">
        <v>21</v>
      </c>
      <c r="J1231" s="112" t="str">
        <f t="shared" si="92"/>
        <v>L</v>
      </c>
      <c r="K1231" s="103">
        <v>0</v>
      </c>
      <c r="L1231" s="103">
        <v>1</v>
      </c>
      <c r="M1231" s="103" t="s">
        <v>25</v>
      </c>
      <c r="O1231" s="103" t="s">
        <v>563</v>
      </c>
      <c r="P1231" s="103"/>
      <c r="T1231" s="112"/>
    </row>
    <row r="1232" spans="1:20">
      <c r="A1232" s="103" t="s">
        <v>560</v>
      </c>
      <c r="B1232" s="149">
        <v>31</v>
      </c>
      <c r="C1232" s="136">
        <v>34713</v>
      </c>
      <c r="D1232" s="141">
        <f t="shared" si="93"/>
        <v>34713</v>
      </c>
      <c r="E1232" s="103" t="s">
        <v>19</v>
      </c>
      <c r="H1232" s="103" t="s">
        <v>286</v>
      </c>
      <c r="I1232" s="111" t="s">
        <v>21</v>
      </c>
      <c r="J1232" s="112" t="str">
        <f t="shared" si="92"/>
        <v>W</v>
      </c>
      <c r="K1232" s="103">
        <v>2</v>
      </c>
      <c r="L1232" s="103">
        <v>1</v>
      </c>
      <c r="M1232" s="103" t="s">
        <v>2014</v>
      </c>
      <c r="O1232" s="103" t="s">
        <v>563</v>
      </c>
      <c r="P1232" s="103"/>
      <c r="T1232" s="112"/>
    </row>
    <row r="1233" spans="1:20">
      <c r="A1233" s="103" t="s">
        <v>560</v>
      </c>
      <c r="B1233" s="149">
        <v>30</v>
      </c>
      <c r="C1233" s="136">
        <v>34706</v>
      </c>
      <c r="D1233" s="141">
        <f t="shared" si="93"/>
        <v>34706</v>
      </c>
      <c r="E1233" s="103" t="s">
        <v>19</v>
      </c>
      <c r="H1233" s="103" t="s">
        <v>54</v>
      </c>
      <c r="I1233" s="111" t="s">
        <v>9</v>
      </c>
      <c r="J1233" s="112" t="str">
        <f t="shared" si="92"/>
        <v>D</v>
      </c>
      <c r="K1233" s="103">
        <v>2</v>
      </c>
      <c r="L1233" s="103">
        <v>2</v>
      </c>
      <c r="M1233" s="103" t="s">
        <v>565</v>
      </c>
      <c r="O1233" s="103" t="s">
        <v>563</v>
      </c>
      <c r="P1233" s="103"/>
      <c r="T1233" s="112"/>
    </row>
    <row r="1234" spans="1:20">
      <c r="A1234" s="103" t="s">
        <v>560</v>
      </c>
      <c r="B1234" s="149">
        <v>29</v>
      </c>
      <c r="C1234" s="136">
        <v>34701</v>
      </c>
      <c r="D1234" s="141">
        <f t="shared" si="93"/>
        <v>34701</v>
      </c>
      <c r="E1234" s="103" t="s">
        <v>19</v>
      </c>
      <c r="H1234" s="103" t="s">
        <v>378</v>
      </c>
      <c r="I1234" s="111" t="s">
        <v>9</v>
      </c>
      <c r="J1234" s="112" t="str">
        <f t="shared" si="92"/>
        <v>L</v>
      </c>
      <c r="K1234" s="103">
        <v>0</v>
      </c>
      <c r="L1234" s="103">
        <v>2</v>
      </c>
      <c r="M1234" s="103" t="s">
        <v>25</v>
      </c>
      <c r="O1234" s="103" t="s">
        <v>563</v>
      </c>
      <c r="P1234" s="103"/>
      <c r="T1234" s="112"/>
    </row>
    <row r="1235" spans="1:20">
      <c r="A1235" s="103" t="s">
        <v>560</v>
      </c>
      <c r="B1235" s="149">
        <v>28</v>
      </c>
      <c r="C1235" s="136">
        <v>34694</v>
      </c>
      <c r="D1235" s="141">
        <f t="shared" si="93"/>
        <v>34694</v>
      </c>
      <c r="E1235" s="103" t="s">
        <v>19</v>
      </c>
      <c r="H1235" s="103" t="s">
        <v>35</v>
      </c>
      <c r="I1235" s="111" t="s">
        <v>21</v>
      </c>
      <c r="J1235" s="112" t="str">
        <f t="shared" si="92"/>
        <v>W</v>
      </c>
      <c r="K1235" s="103">
        <v>3</v>
      </c>
      <c r="L1235" s="103">
        <v>0</v>
      </c>
      <c r="M1235" s="103" t="s">
        <v>566</v>
      </c>
      <c r="O1235" s="103" t="s">
        <v>563</v>
      </c>
      <c r="P1235" s="103"/>
      <c r="T1235" s="112"/>
    </row>
    <row r="1236" spans="1:20">
      <c r="A1236" s="103" t="s">
        <v>560</v>
      </c>
      <c r="B1236" s="149">
        <v>27</v>
      </c>
      <c r="C1236" s="136">
        <v>34685</v>
      </c>
      <c r="D1236" s="141">
        <f t="shared" si="93"/>
        <v>34685</v>
      </c>
      <c r="E1236" s="103" t="s">
        <v>19</v>
      </c>
      <c r="H1236" s="103" t="s">
        <v>32</v>
      </c>
      <c r="I1236" s="111" t="s">
        <v>9</v>
      </c>
      <c r="J1236" s="112" t="str">
        <f t="shared" si="92"/>
        <v>L</v>
      </c>
      <c r="K1236" s="103">
        <v>0</v>
      </c>
      <c r="L1236" s="103">
        <v>3</v>
      </c>
      <c r="M1236" s="103" t="s">
        <v>25</v>
      </c>
      <c r="O1236" s="103" t="s">
        <v>563</v>
      </c>
      <c r="P1236" s="103"/>
      <c r="T1236" s="112"/>
    </row>
    <row r="1237" spans="1:20">
      <c r="A1237" s="103" t="s">
        <v>560</v>
      </c>
      <c r="B1237" s="149">
        <v>26</v>
      </c>
      <c r="C1237" s="136">
        <v>34680</v>
      </c>
      <c r="D1237" s="141">
        <f t="shared" si="93"/>
        <v>34680</v>
      </c>
      <c r="E1237" s="103" t="s">
        <v>19</v>
      </c>
      <c r="H1237" s="103" t="s">
        <v>87</v>
      </c>
      <c r="I1237" s="111" t="s">
        <v>21</v>
      </c>
      <c r="J1237" s="112" t="str">
        <f t="shared" si="92"/>
        <v>W</v>
      </c>
      <c r="K1237" s="103">
        <v>1</v>
      </c>
      <c r="L1237" s="103">
        <v>0</v>
      </c>
      <c r="M1237" s="103" t="s">
        <v>562</v>
      </c>
      <c r="O1237" s="103" t="s">
        <v>563</v>
      </c>
      <c r="P1237" s="103"/>
      <c r="T1237" s="112"/>
    </row>
    <row r="1238" spans="1:20">
      <c r="A1238" s="103" t="s">
        <v>560</v>
      </c>
      <c r="B1238" s="149">
        <v>25</v>
      </c>
      <c r="C1238" s="136">
        <v>34678</v>
      </c>
      <c r="D1238" s="141">
        <f t="shared" si="93"/>
        <v>34678</v>
      </c>
      <c r="E1238" s="103" t="s">
        <v>19</v>
      </c>
      <c r="H1238" s="103" t="s">
        <v>426</v>
      </c>
      <c r="I1238" s="111" t="s">
        <v>9</v>
      </c>
      <c r="J1238" s="112" t="str">
        <f t="shared" si="92"/>
        <v>L</v>
      </c>
      <c r="K1238" s="103">
        <v>0</v>
      </c>
      <c r="L1238" s="103">
        <v>1</v>
      </c>
      <c r="M1238" s="103" t="s">
        <v>25</v>
      </c>
      <c r="O1238" s="103" t="s">
        <v>563</v>
      </c>
      <c r="P1238" s="103"/>
      <c r="T1238" s="112"/>
    </row>
    <row r="1239" spans="1:20">
      <c r="A1239" s="103" t="s">
        <v>560</v>
      </c>
      <c r="B1239" s="149">
        <v>24</v>
      </c>
      <c r="C1239" s="136">
        <v>34674</v>
      </c>
      <c r="D1239" s="141">
        <f t="shared" si="93"/>
        <v>34674</v>
      </c>
      <c r="E1239" s="103" t="s">
        <v>19</v>
      </c>
      <c r="H1239" s="103" t="s">
        <v>49</v>
      </c>
      <c r="I1239" s="111" t="s">
        <v>9</v>
      </c>
      <c r="J1239" s="112" t="str">
        <f t="shared" si="92"/>
        <v>W</v>
      </c>
      <c r="K1239" s="103">
        <v>2</v>
      </c>
      <c r="L1239" s="103">
        <v>0</v>
      </c>
      <c r="M1239" s="103" t="s">
        <v>567</v>
      </c>
      <c r="O1239" s="103" t="s">
        <v>563</v>
      </c>
      <c r="P1239" s="103"/>
      <c r="T1239" s="112"/>
    </row>
    <row r="1240" spans="1:20">
      <c r="A1240" s="103" t="s">
        <v>560</v>
      </c>
      <c r="B1240" s="149">
        <v>23</v>
      </c>
      <c r="C1240" s="136">
        <v>34671</v>
      </c>
      <c r="D1240" s="141">
        <f t="shared" si="93"/>
        <v>34671</v>
      </c>
      <c r="E1240" s="103" t="s">
        <v>19</v>
      </c>
      <c r="H1240" s="103" t="s">
        <v>549</v>
      </c>
      <c r="I1240" s="111" t="s">
        <v>21</v>
      </c>
      <c r="J1240" s="112" t="str">
        <f t="shared" si="92"/>
        <v>D</v>
      </c>
      <c r="K1240" s="103">
        <v>1</v>
      </c>
      <c r="L1240" s="103">
        <v>1</v>
      </c>
      <c r="M1240" s="103" t="s">
        <v>562</v>
      </c>
      <c r="O1240" s="103" t="s">
        <v>563</v>
      </c>
      <c r="P1240" s="103"/>
      <c r="T1240" s="112"/>
    </row>
    <row r="1241" spans="1:20">
      <c r="A1241" s="103" t="s">
        <v>560</v>
      </c>
      <c r="B1241" s="149">
        <v>22</v>
      </c>
      <c r="C1241" s="136">
        <v>34664</v>
      </c>
      <c r="D1241" s="141">
        <f t="shared" si="93"/>
        <v>34664</v>
      </c>
      <c r="E1241" s="103" t="s">
        <v>15</v>
      </c>
      <c r="F1241" s="111">
        <v>2</v>
      </c>
      <c r="G1241" s="111"/>
      <c r="H1241" s="103" t="s">
        <v>128</v>
      </c>
      <c r="I1241" s="111" t="s">
        <v>9</v>
      </c>
      <c r="J1241" s="112" t="str">
        <f t="shared" si="92"/>
        <v>L</v>
      </c>
      <c r="K1241" s="103">
        <v>0</v>
      </c>
      <c r="L1241" s="103">
        <v>2</v>
      </c>
      <c r="M1241" s="103" t="s">
        <v>25</v>
      </c>
      <c r="O1241" s="103" t="s">
        <v>563</v>
      </c>
      <c r="P1241" s="103"/>
      <c r="T1241" s="112"/>
    </row>
    <row r="1242" spans="1:20">
      <c r="A1242" s="103" t="s">
        <v>560</v>
      </c>
      <c r="B1242" s="149">
        <v>21</v>
      </c>
      <c r="C1242" s="136">
        <v>34659</v>
      </c>
      <c r="D1242" s="141">
        <f t="shared" si="93"/>
        <v>34659</v>
      </c>
      <c r="E1242" s="103" t="s">
        <v>19</v>
      </c>
      <c r="H1242" s="103" t="s">
        <v>128</v>
      </c>
      <c r="I1242" s="111" t="s">
        <v>21</v>
      </c>
      <c r="J1242" s="112" t="str">
        <f t="shared" si="92"/>
        <v>D</v>
      </c>
      <c r="K1242" s="103">
        <v>0</v>
      </c>
      <c r="L1242" s="103">
        <v>0</v>
      </c>
      <c r="M1242" s="103" t="s">
        <v>25</v>
      </c>
      <c r="O1242" s="103" t="s">
        <v>563</v>
      </c>
      <c r="P1242" s="103"/>
      <c r="T1242" s="112"/>
    </row>
    <row r="1243" spans="1:20">
      <c r="A1243" s="103" t="s">
        <v>560</v>
      </c>
      <c r="B1243" s="149">
        <v>20</v>
      </c>
      <c r="C1243" s="136">
        <v>34650</v>
      </c>
      <c r="D1243" s="141">
        <f t="shared" si="93"/>
        <v>34650</v>
      </c>
      <c r="E1243" s="103" t="s">
        <v>19</v>
      </c>
      <c r="H1243" s="103" t="s">
        <v>144</v>
      </c>
      <c r="I1243" s="111" t="s">
        <v>21</v>
      </c>
      <c r="J1243" s="112" t="str">
        <f t="shared" si="92"/>
        <v>L</v>
      </c>
      <c r="K1243" s="103">
        <v>0</v>
      </c>
      <c r="L1243" s="103">
        <v>2</v>
      </c>
      <c r="M1243" s="103" t="s">
        <v>25</v>
      </c>
      <c r="O1243" s="103" t="s">
        <v>563</v>
      </c>
      <c r="P1243" s="103"/>
      <c r="T1243" s="112"/>
    </row>
    <row r="1244" spans="1:20">
      <c r="A1244" s="103" t="s">
        <v>560</v>
      </c>
      <c r="B1244" s="149">
        <v>19</v>
      </c>
      <c r="C1244" s="136">
        <v>34645</v>
      </c>
      <c r="D1244" s="141">
        <f t="shared" si="93"/>
        <v>34645</v>
      </c>
      <c r="E1244" s="103" t="s">
        <v>16</v>
      </c>
      <c r="H1244" s="103" t="s">
        <v>548</v>
      </c>
      <c r="I1244" s="111" t="s">
        <v>9</v>
      </c>
      <c r="J1244" s="112" t="str">
        <f t="shared" si="92"/>
        <v>L</v>
      </c>
      <c r="K1244" s="103">
        <v>0</v>
      </c>
      <c r="L1244" s="103">
        <v>5</v>
      </c>
      <c r="M1244" s="103" t="s">
        <v>25</v>
      </c>
      <c r="O1244" s="103" t="s">
        <v>563</v>
      </c>
      <c r="P1244" s="103"/>
      <c r="T1244" s="112"/>
    </row>
    <row r="1245" spans="1:20">
      <c r="A1245" s="103" t="s">
        <v>560</v>
      </c>
      <c r="B1245" s="149">
        <v>18</v>
      </c>
      <c r="C1245" s="136">
        <v>34643</v>
      </c>
      <c r="D1245" s="141">
        <f t="shared" si="93"/>
        <v>34643</v>
      </c>
      <c r="E1245" s="103" t="s">
        <v>19</v>
      </c>
      <c r="H1245" s="103" t="s">
        <v>288</v>
      </c>
      <c r="I1245" s="111" t="s">
        <v>9</v>
      </c>
      <c r="J1245" s="112" t="str">
        <f t="shared" si="92"/>
        <v>D</v>
      </c>
      <c r="K1245" s="103">
        <v>2</v>
      </c>
      <c r="L1245" s="103">
        <v>2</v>
      </c>
      <c r="M1245" s="103" t="s">
        <v>568</v>
      </c>
      <c r="O1245" s="103" t="s">
        <v>563</v>
      </c>
      <c r="P1245" s="103"/>
      <c r="T1245" s="112"/>
    </row>
    <row r="1246" spans="1:20">
      <c r="A1246" s="103" t="s">
        <v>560</v>
      </c>
      <c r="B1246" s="149">
        <v>17</v>
      </c>
      <c r="C1246" s="136">
        <v>34636</v>
      </c>
      <c r="D1246" s="141">
        <f t="shared" si="93"/>
        <v>34636</v>
      </c>
      <c r="E1246" s="103" t="s">
        <v>13</v>
      </c>
      <c r="F1246" s="111">
        <v>1</v>
      </c>
      <c r="G1246" s="111"/>
      <c r="H1246" s="103" t="s">
        <v>393</v>
      </c>
      <c r="I1246" s="111" t="s">
        <v>9</v>
      </c>
      <c r="J1246" s="112" t="str">
        <f t="shared" ref="J1246:J1309" si="94">IF(K1246&gt;L1246,"W",IF(K1246&lt;L1246,"L","D"))</f>
        <v>L</v>
      </c>
      <c r="K1246" s="103">
        <v>0</v>
      </c>
      <c r="L1246" s="103">
        <v>3</v>
      </c>
      <c r="M1246" s="103" t="s">
        <v>25</v>
      </c>
      <c r="O1246" s="103" t="s">
        <v>563</v>
      </c>
      <c r="P1246" s="103"/>
      <c r="T1246" s="112"/>
    </row>
    <row r="1247" spans="1:20">
      <c r="A1247" s="103" t="s">
        <v>560</v>
      </c>
      <c r="B1247" s="149">
        <v>16</v>
      </c>
      <c r="C1247" s="136">
        <v>34629</v>
      </c>
      <c r="D1247" s="141">
        <f t="shared" si="93"/>
        <v>34629</v>
      </c>
      <c r="E1247" s="103" t="s">
        <v>19</v>
      </c>
      <c r="H1247" s="103" t="s">
        <v>112</v>
      </c>
      <c r="I1247" s="111" t="s">
        <v>9</v>
      </c>
      <c r="J1247" s="112" t="str">
        <f t="shared" si="94"/>
        <v>L</v>
      </c>
      <c r="K1247" s="103">
        <v>2</v>
      </c>
      <c r="L1247" s="103">
        <v>3</v>
      </c>
      <c r="M1247" s="103" t="s">
        <v>1916</v>
      </c>
      <c r="O1247" s="103" t="s">
        <v>563</v>
      </c>
      <c r="P1247" s="103"/>
      <c r="T1247" s="112"/>
    </row>
    <row r="1248" spans="1:20">
      <c r="A1248" s="103" t="s">
        <v>560</v>
      </c>
      <c r="B1248" s="149">
        <v>15</v>
      </c>
      <c r="C1248" s="136">
        <v>34622</v>
      </c>
      <c r="D1248" s="141">
        <f t="shared" si="93"/>
        <v>34622</v>
      </c>
      <c r="E1248" s="103" t="s">
        <v>19</v>
      </c>
      <c r="H1248" s="103" t="s">
        <v>54</v>
      </c>
      <c r="I1248" s="111" t="s">
        <v>21</v>
      </c>
      <c r="J1248" s="112" t="str">
        <f t="shared" si="94"/>
        <v>D</v>
      </c>
      <c r="K1248" s="103">
        <v>1</v>
      </c>
      <c r="L1248" s="103">
        <v>1</v>
      </c>
      <c r="M1248" s="103" t="s">
        <v>562</v>
      </c>
      <c r="O1248" s="103" t="s">
        <v>563</v>
      </c>
      <c r="P1248" s="103"/>
      <c r="T1248" s="112"/>
    </row>
    <row r="1249" spans="1:20">
      <c r="A1249" s="103" t="s">
        <v>560</v>
      </c>
      <c r="B1249" s="149">
        <v>14</v>
      </c>
      <c r="C1249" s="136">
        <v>34615</v>
      </c>
      <c r="D1249" s="141">
        <f t="shared" si="93"/>
        <v>34615</v>
      </c>
      <c r="E1249" s="103" t="s">
        <v>19</v>
      </c>
      <c r="H1249" s="103" t="s">
        <v>87</v>
      </c>
      <c r="I1249" s="111" t="s">
        <v>9</v>
      </c>
      <c r="J1249" s="112" t="str">
        <f t="shared" si="94"/>
        <v>L</v>
      </c>
      <c r="K1249" s="103">
        <v>0</v>
      </c>
      <c r="L1249" s="103">
        <v>3</v>
      </c>
      <c r="M1249" s="103" t="s">
        <v>25</v>
      </c>
      <c r="O1249" s="103" t="s">
        <v>569</v>
      </c>
      <c r="P1249" s="103"/>
      <c r="T1249" s="112"/>
    </row>
    <row r="1250" spans="1:20">
      <c r="A1250" s="103" t="s">
        <v>560</v>
      </c>
      <c r="B1250" s="149">
        <v>13</v>
      </c>
      <c r="C1250" s="136">
        <v>34608</v>
      </c>
      <c r="D1250" s="141">
        <f t="shared" si="93"/>
        <v>34608</v>
      </c>
      <c r="E1250" s="103" t="s">
        <v>19</v>
      </c>
      <c r="H1250" s="103" t="s">
        <v>528</v>
      </c>
      <c r="I1250" s="111" t="s">
        <v>9</v>
      </c>
      <c r="J1250" s="112" t="str">
        <f t="shared" si="94"/>
        <v>D</v>
      </c>
      <c r="K1250" s="103">
        <v>1</v>
      </c>
      <c r="L1250" s="103">
        <v>1</v>
      </c>
      <c r="M1250" s="103" t="s">
        <v>562</v>
      </c>
      <c r="O1250" s="103" t="s">
        <v>569</v>
      </c>
      <c r="P1250" s="103"/>
      <c r="T1250" s="112"/>
    </row>
    <row r="1251" spans="1:20">
      <c r="A1251" s="103" t="s">
        <v>560</v>
      </c>
      <c r="B1251" s="149">
        <v>12</v>
      </c>
      <c r="C1251" s="136">
        <v>34604</v>
      </c>
      <c r="D1251" s="141">
        <f t="shared" si="93"/>
        <v>34604</v>
      </c>
      <c r="E1251" s="103" t="s">
        <v>19</v>
      </c>
      <c r="H1251" s="103" t="s">
        <v>549</v>
      </c>
      <c r="I1251" s="111" t="s">
        <v>9</v>
      </c>
      <c r="J1251" s="112" t="str">
        <f t="shared" si="94"/>
        <v>L</v>
      </c>
      <c r="K1251" s="103">
        <v>1</v>
      </c>
      <c r="L1251" s="103">
        <v>2</v>
      </c>
      <c r="M1251" s="103" t="s">
        <v>2060</v>
      </c>
      <c r="O1251" s="103" t="s">
        <v>569</v>
      </c>
      <c r="P1251" s="103"/>
      <c r="T1251" s="112"/>
    </row>
    <row r="1252" spans="1:20">
      <c r="A1252" s="103" t="s">
        <v>560</v>
      </c>
      <c r="B1252" s="149">
        <v>11</v>
      </c>
      <c r="C1252" s="136">
        <v>34601</v>
      </c>
      <c r="D1252" s="141">
        <f t="shared" si="93"/>
        <v>34601</v>
      </c>
      <c r="E1252" s="103" t="s">
        <v>19</v>
      </c>
      <c r="H1252" s="103" t="s">
        <v>529</v>
      </c>
      <c r="I1252" s="111" t="s">
        <v>21</v>
      </c>
      <c r="J1252" s="112" t="str">
        <f t="shared" si="94"/>
        <v>L</v>
      </c>
      <c r="K1252" s="103">
        <v>4</v>
      </c>
      <c r="L1252" s="103">
        <v>5</v>
      </c>
      <c r="M1252" s="103" t="s">
        <v>2061</v>
      </c>
      <c r="O1252" s="103" t="s">
        <v>569</v>
      </c>
      <c r="P1252" s="103"/>
      <c r="T1252" s="112"/>
    </row>
    <row r="1253" spans="1:20">
      <c r="A1253" s="103" t="s">
        <v>560</v>
      </c>
      <c r="B1253" s="149">
        <v>10</v>
      </c>
      <c r="C1253" s="136">
        <v>34596</v>
      </c>
      <c r="D1253" s="141">
        <f t="shared" si="93"/>
        <v>34596</v>
      </c>
      <c r="E1253" s="103" t="s">
        <v>19</v>
      </c>
      <c r="H1253" s="103" t="s">
        <v>52</v>
      </c>
      <c r="I1253" s="111" t="s">
        <v>21</v>
      </c>
      <c r="J1253" s="112" t="str">
        <f t="shared" si="94"/>
        <v>L</v>
      </c>
      <c r="K1253" s="103">
        <v>1</v>
      </c>
      <c r="L1253" s="103">
        <v>2</v>
      </c>
      <c r="M1253" s="103" t="s">
        <v>537</v>
      </c>
      <c r="O1253" s="103" t="s">
        <v>569</v>
      </c>
      <c r="P1253" s="103"/>
      <c r="T1253" s="112"/>
    </row>
    <row r="1254" spans="1:20">
      <c r="A1254" s="103" t="s">
        <v>560</v>
      </c>
      <c r="B1254" s="149">
        <v>9</v>
      </c>
      <c r="C1254" s="136">
        <v>34594</v>
      </c>
      <c r="D1254" s="141">
        <f t="shared" si="93"/>
        <v>34594</v>
      </c>
      <c r="E1254" s="103" t="s">
        <v>19</v>
      </c>
      <c r="H1254" s="103" t="s">
        <v>128</v>
      </c>
      <c r="I1254" s="111" t="s">
        <v>9</v>
      </c>
      <c r="J1254" s="112" t="str">
        <f t="shared" si="94"/>
        <v>L</v>
      </c>
      <c r="K1254" s="103">
        <v>1</v>
      </c>
      <c r="L1254" s="103">
        <v>3</v>
      </c>
      <c r="M1254" s="103" t="s">
        <v>498</v>
      </c>
      <c r="O1254" s="103" t="s">
        <v>569</v>
      </c>
      <c r="P1254" s="103"/>
      <c r="T1254" s="112"/>
    </row>
    <row r="1255" spans="1:20">
      <c r="A1255" s="103" t="s">
        <v>560</v>
      </c>
      <c r="B1255" s="149">
        <v>8</v>
      </c>
      <c r="C1255" s="136">
        <v>34589</v>
      </c>
      <c r="D1255" s="141">
        <f t="shared" si="93"/>
        <v>34589</v>
      </c>
      <c r="E1255" s="103" t="s">
        <v>19</v>
      </c>
      <c r="H1255" s="103" t="s">
        <v>504</v>
      </c>
      <c r="I1255" s="111" t="s">
        <v>21</v>
      </c>
      <c r="J1255" s="112" t="str">
        <f t="shared" si="94"/>
        <v>D</v>
      </c>
      <c r="K1255" s="103">
        <v>2</v>
      </c>
      <c r="L1255" s="103">
        <v>2</v>
      </c>
      <c r="M1255" s="103" t="s">
        <v>570</v>
      </c>
      <c r="O1255" s="103" t="s">
        <v>569</v>
      </c>
      <c r="P1255" s="103"/>
      <c r="T1255" s="112"/>
    </row>
    <row r="1256" spans="1:20">
      <c r="A1256" s="103" t="s">
        <v>560</v>
      </c>
      <c r="B1256" s="149">
        <v>7</v>
      </c>
      <c r="C1256" s="136">
        <v>34587</v>
      </c>
      <c r="D1256" s="141">
        <f t="shared" si="93"/>
        <v>34587</v>
      </c>
      <c r="E1256" s="103" t="s">
        <v>19</v>
      </c>
      <c r="H1256" s="103" t="s">
        <v>526</v>
      </c>
      <c r="I1256" s="111" t="s">
        <v>9</v>
      </c>
      <c r="J1256" s="112" t="str">
        <f t="shared" si="94"/>
        <v>W</v>
      </c>
      <c r="K1256" s="103">
        <v>2</v>
      </c>
      <c r="L1256" s="103">
        <v>0</v>
      </c>
      <c r="M1256" s="103" t="s">
        <v>571</v>
      </c>
      <c r="O1256" s="103" t="s">
        <v>569</v>
      </c>
      <c r="P1256" s="103"/>
      <c r="T1256" s="112"/>
    </row>
    <row r="1257" spans="1:20">
      <c r="A1257" s="103" t="s">
        <v>560</v>
      </c>
      <c r="B1257" s="149">
        <v>6</v>
      </c>
      <c r="C1257" s="136">
        <v>34582</v>
      </c>
      <c r="D1257" s="141">
        <f t="shared" si="93"/>
        <v>34582</v>
      </c>
      <c r="E1257" s="103" t="s">
        <v>19</v>
      </c>
      <c r="H1257" s="103" t="s">
        <v>378</v>
      </c>
      <c r="I1257" s="111" t="s">
        <v>21</v>
      </c>
      <c r="J1257" s="112" t="str">
        <f t="shared" si="94"/>
        <v>L</v>
      </c>
      <c r="K1257" s="103">
        <v>0</v>
      </c>
      <c r="L1257" s="103">
        <v>2</v>
      </c>
      <c r="M1257" s="103" t="s">
        <v>25</v>
      </c>
      <c r="O1257" s="103" t="s">
        <v>569</v>
      </c>
      <c r="P1257" s="103"/>
      <c r="T1257" s="112"/>
    </row>
    <row r="1258" spans="1:20">
      <c r="A1258" s="103" t="s">
        <v>560</v>
      </c>
      <c r="B1258" s="149">
        <v>5</v>
      </c>
      <c r="C1258" s="136">
        <v>34580</v>
      </c>
      <c r="D1258" s="141">
        <f t="shared" si="93"/>
        <v>34580</v>
      </c>
      <c r="E1258" s="103" t="s">
        <v>19</v>
      </c>
      <c r="G1258" s="116" t="s">
        <v>1468</v>
      </c>
      <c r="H1258" s="103" t="s">
        <v>526</v>
      </c>
      <c r="I1258" s="111" t="s">
        <v>21</v>
      </c>
      <c r="J1258" s="112" t="str">
        <f t="shared" si="94"/>
        <v>L</v>
      </c>
      <c r="K1258" s="103">
        <v>1</v>
      </c>
      <c r="L1258" s="103">
        <v>3</v>
      </c>
      <c r="M1258" s="103" t="s">
        <v>1777</v>
      </c>
      <c r="O1258" s="103" t="s">
        <v>572</v>
      </c>
      <c r="P1258" s="103"/>
      <c r="T1258" s="112"/>
    </row>
    <row r="1259" spans="1:20">
      <c r="A1259" s="103" t="s">
        <v>560</v>
      </c>
      <c r="B1259" s="149">
        <v>4</v>
      </c>
      <c r="C1259" s="136">
        <v>34576</v>
      </c>
      <c r="D1259" s="141">
        <f t="shared" si="93"/>
        <v>34576</v>
      </c>
      <c r="E1259" s="103" t="s">
        <v>12</v>
      </c>
      <c r="F1259" s="111" t="s">
        <v>454</v>
      </c>
      <c r="G1259" s="111"/>
      <c r="H1259" s="103" t="s">
        <v>193</v>
      </c>
      <c r="I1259" s="111" t="s">
        <v>9</v>
      </c>
      <c r="J1259" s="112" t="str">
        <f t="shared" si="94"/>
        <v>L</v>
      </c>
      <c r="K1259" s="103">
        <v>0</v>
      </c>
      <c r="L1259" s="103">
        <v>4</v>
      </c>
      <c r="M1259" s="103" t="s">
        <v>25</v>
      </c>
      <c r="O1259" s="103" t="s">
        <v>572</v>
      </c>
      <c r="P1259" s="103"/>
      <c r="T1259" s="112"/>
    </row>
    <row r="1260" spans="1:20">
      <c r="A1260" s="103" t="s">
        <v>560</v>
      </c>
      <c r="B1260" s="149">
        <v>3</v>
      </c>
      <c r="C1260" s="136">
        <v>34573</v>
      </c>
      <c r="D1260" s="141">
        <f t="shared" si="93"/>
        <v>34573</v>
      </c>
      <c r="E1260" s="103" t="s">
        <v>12</v>
      </c>
      <c r="F1260" s="111" t="s">
        <v>256</v>
      </c>
      <c r="G1260" s="111"/>
      <c r="H1260" s="103" t="s">
        <v>193</v>
      </c>
      <c r="I1260" s="111" t="s">
        <v>21</v>
      </c>
      <c r="J1260" s="112" t="str">
        <f t="shared" si="94"/>
        <v>D</v>
      </c>
      <c r="K1260" s="103">
        <v>1</v>
      </c>
      <c r="L1260" s="103">
        <v>1</v>
      </c>
      <c r="M1260" s="103" t="s">
        <v>1778</v>
      </c>
      <c r="O1260" s="103" t="s">
        <v>572</v>
      </c>
      <c r="P1260" s="103"/>
      <c r="T1260" s="112"/>
    </row>
    <row r="1261" spans="1:20">
      <c r="A1261" s="103" t="s">
        <v>560</v>
      </c>
      <c r="B1261" s="149">
        <v>2</v>
      </c>
      <c r="C1261" s="136">
        <v>34569</v>
      </c>
      <c r="D1261" s="141">
        <f t="shared" si="93"/>
        <v>34569</v>
      </c>
      <c r="E1261" s="103" t="s">
        <v>19</v>
      </c>
      <c r="H1261" s="103" t="s">
        <v>94</v>
      </c>
      <c r="I1261" s="111" t="s">
        <v>9</v>
      </c>
      <c r="J1261" s="112" t="str">
        <f t="shared" si="94"/>
        <v>L</v>
      </c>
      <c r="K1261" s="103">
        <v>2</v>
      </c>
      <c r="L1261" s="103">
        <v>4</v>
      </c>
      <c r="M1261" s="103" t="s">
        <v>574</v>
      </c>
      <c r="O1261" s="103" t="s">
        <v>572</v>
      </c>
      <c r="P1261" s="103"/>
      <c r="T1261" s="112"/>
    </row>
    <row r="1262" spans="1:20">
      <c r="A1262" s="103" t="s">
        <v>560</v>
      </c>
      <c r="B1262" s="149">
        <v>1</v>
      </c>
      <c r="C1262" s="136">
        <v>34566</v>
      </c>
      <c r="D1262" s="141">
        <f t="shared" si="93"/>
        <v>34566</v>
      </c>
      <c r="E1262" s="103" t="s">
        <v>19</v>
      </c>
      <c r="G1262" s="116" t="s">
        <v>1468</v>
      </c>
      <c r="H1262" s="103" t="s">
        <v>49</v>
      </c>
      <c r="I1262" s="111" t="s">
        <v>21</v>
      </c>
      <c r="J1262" s="112" t="str">
        <f t="shared" si="94"/>
        <v>L</v>
      </c>
      <c r="K1262" s="103">
        <v>1</v>
      </c>
      <c r="L1262" s="103">
        <v>2</v>
      </c>
      <c r="M1262" s="103" t="s">
        <v>575</v>
      </c>
      <c r="O1262" s="103" t="s">
        <v>572</v>
      </c>
      <c r="P1262" s="103"/>
      <c r="T1262" s="112"/>
    </row>
    <row r="1263" spans="1:20">
      <c r="A1263" s="103" t="s">
        <v>576</v>
      </c>
      <c r="B1263" s="149">
        <v>44</v>
      </c>
      <c r="C1263" s="136">
        <v>34457</v>
      </c>
      <c r="D1263" s="141">
        <f t="shared" si="93"/>
        <v>34457</v>
      </c>
      <c r="E1263" s="103" t="s">
        <v>19</v>
      </c>
      <c r="G1263" s="116" t="s">
        <v>1468</v>
      </c>
      <c r="H1263" s="103" t="s">
        <v>49</v>
      </c>
      <c r="I1263" s="111" t="s">
        <v>21</v>
      </c>
      <c r="J1263" s="112" t="str">
        <f t="shared" si="94"/>
        <v>D</v>
      </c>
      <c r="K1263" s="103">
        <v>1</v>
      </c>
      <c r="L1263" s="103">
        <v>1</v>
      </c>
      <c r="M1263" s="103" t="s">
        <v>577</v>
      </c>
      <c r="O1263" s="103" t="s">
        <v>572</v>
      </c>
      <c r="P1263" s="103"/>
      <c r="T1263" s="112"/>
    </row>
    <row r="1264" spans="1:20">
      <c r="A1264" s="103" t="s">
        <v>576</v>
      </c>
      <c r="B1264" s="149">
        <v>43</v>
      </c>
      <c r="C1264" s="136">
        <v>34456</v>
      </c>
      <c r="D1264" s="141">
        <f t="shared" si="93"/>
        <v>34456</v>
      </c>
      <c r="E1264" s="103" t="s">
        <v>19</v>
      </c>
      <c r="H1264" s="103" t="s">
        <v>529</v>
      </c>
      <c r="I1264" s="111" t="s">
        <v>9</v>
      </c>
      <c r="J1264" s="112" t="str">
        <f t="shared" si="94"/>
        <v>W</v>
      </c>
      <c r="K1264" s="103">
        <v>2</v>
      </c>
      <c r="L1264" s="103">
        <v>1</v>
      </c>
      <c r="M1264" s="103" t="s">
        <v>1713</v>
      </c>
      <c r="O1264" s="103" t="s">
        <v>572</v>
      </c>
      <c r="P1264" s="103"/>
      <c r="T1264" s="112"/>
    </row>
    <row r="1265" spans="1:20">
      <c r="A1265" s="103" t="s">
        <v>576</v>
      </c>
      <c r="B1265" s="149">
        <v>42</v>
      </c>
      <c r="C1265" s="136">
        <v>34454</v>
      </c>
      <c r="D1265" s="141">
        <f t="shared" si="93"/>
        <v>34454</v>
      </c>
      <c r="E1265" s="103" t="s">
        <v>19</v>
      </c>
      <c r="H1265" s="103" t="s">
        <v>125</v>
      </c>
      <c r="I1265" s="111" t="s">
        <v>9</v>
      </c>
      <c r="J1265" s="112" t="str">
        <f t="shared" si="94"/>
        <v>D</v>
      </c>
      <c r="K1265" s="103">
        <v>0</v>
      </c>
      <c r="L1265" s="103">
        <v>0</v>
      </c>
      <c r="M1265" s="103" t="s">
        <v>25</v>
      </c>
      <c r="O1265" s="103" t="s">
        <v>572</v>
      </c>
      <c r="P1265" s="103"/>
      <c r="T1265" s="112"/>
    </row>
    <row r="1266" spans="1:20">
      <c r="A1266" s="103" t="s">
        <v>576</v>
      </c>
      <c r="B1266" s="149">
        <v>41</v>
      </c>
      <c r="C1266" s="136">
        <v>34450</v>
      </c>
      <c r="D1266" s="141">
        <f t="shared" si="93"/>
        <v>34450</v>
      </c>
      <c r="E1266" s="103" t="s">
        <v>19</v>
      </c>
      <c r="H1266" s="103" t="s">
        <v>32</v>
      </c>
      <c r="I1266" s="111" t="s">
        <v>9</v>
      </c>
      <c r="J1266" s="112" t="str">
        <f t="shared" si="94"/>
        <v>D</v>
      </c>
      <c r="K1266" s="103">
        <v>2</v>
      </c>
      <c r="L1266" s="103">
        <v>2</v>
      </c>
      <c r="M1266" s="103" t="s">
        <v>1708</v>
      </c>
      <c r="O1266" s="103" t="s">
        <v>572</v>
      </c>
      <c r="P1266" s="103"/>
      <c r="T1266" s="112"/>
    </row>
    <row r="1267" spans="1:20">
      <c r="A1267" s="103" t="s">
        <v>576</v>
      </c>
      <c r="B1267" s="149">
        <v>40</v>
      </c>
      <c r="C1267" s="136">
        <v>34448</v>
      </c>
      <c r="D1267" s="141">
        <f t="shared" si="93"/>
        <v>34448</v>
      </c>
      <c r="E1267" s="103" t="s">
        <v>19</v>
      </c>
      <c r="H1267" s="103" t="s">
        <v>528</v>
      </c>
      <c r="I1267" s="111" t="s">
        <v>9</v>
      </c>
      <c r="J1267" s="112" t="str">
        <f t="shared" si="94"/>
        <v>L</v>
      </c>
      <c r="K1267" s="103">
        <v>1</v>
      </c>
      <c r="L1267" s="103">
        <v>2</v>
      </c>
      <c r="M1267" s="103" t="s">
        <v>578</v>
      </c>
      <c r="O1267" s="103" t="s">
        <v>572</v>
      </c>
      <c r="P1267" s="103"/>
      <c r="T1267" s="112"/>
    </row>
    <row r="1268" spans="1:20">
      <c r="A1268" s="103" t="s">
        <v>576</v>
      </c>
      <c r="B1268" s="149">
        <v>39</v>
      </c>
      <c r="C1268" s="136">
        <v>34443</v>
      </c>
      <c r="D1268" s="141">
        <f t="shared" si="93"/>
        <v>34443</v>
      </c>
      <c r="E1268" s="103" t="s">
        <v>19</v>
      </c>
      <c r="H1268" s="103" t="s">
        <v>35</v>
      </c>
      <c r="I1268" s="111" t="s">
        <v>9</v>
      </c>
      <c r="J1268" s="112" t="str">
        <f t="shared" si="94"/>
        <v>W</v>
      </c>
      <c r="K1268" s="103">
        <v>1</v>
      </c>
      <c r="L1268" s="103">
        <v>0</v>
      </c>
      <c r="M1268" s="103" t="s">
        <v>577</v>
      </c>
      <c r="O1268" s="103" t="s">
        <v>572</v>
      </c>
      <c r="P1268" s="103"/>
      <c r="T1268" s="112"/>
    </row>
    <row r="1269" spans="1:20">
      <c r="A1269" s="103" t="s">
        <v>576</v>
      </c>
      <c r="B1269" s="149">
        <v>38</v>
      </c>
      <c r="C1269" s="136">
        <v>34437</v>
      </c>
      <c r="D1269" s="141">
        <f t="shared" si="93"/>
        <v>34437</v>
      </c>
      <c r="E1269" s="103" t="s">
        <v>19</v>
      </c>
      <c r="H1269" s="103" t="s">
        <v>112</v>
      </c>
      <c r="I1269" s="111" t="s">
        <v>9</v>
      </c>
      <c r="J1269" s="112" t="str">
        <f t="shared" si="94"/>
        <v>L</v>
      </c>
      <c r="K1269" s="103">
        <v>0</v>
      </c>
      <c r="L1269" s="103">
        <v>4</v>
      </c>
      <c r="M1269" s="103" t="s">
        <v>25</v>
      </c>
      <c r="O1269" s="103" t="s">
        <v>572</v>
      </c>
      <c r="P1269" s="103"/>
      <c r="T1269" s="112"/>
    </row>
    <row r="1270" spans="1:20">
      <c r="A1270" s="103" t="s">
        <v>576</v>
      </c>
      <c r="B1270" s="149">
        <v>37</v>
      </c>
      <c r="C1270" s="136">
        <v>34434</v>
      </c>
      <c r="D1270" s="141">
        <f t="shared" si="93"/>
        <v>34434</v>
      </c>
      <c r="E1270" s="103" t="s">
        <v>19</v>
      </c>
      <c r="H1270" s="103" t="s">
        <v>286</v>
      </c>
      <c r="I1270" s="111" t="s">
        <v>9</v>
      </c>
      <c r="J1270" s="112" t="str">
        <f t="shared" si="94"/>
        <v>L</v>
      </c>
      <c r="K1270" s="103">
        <v>1</v>
      </c>
      <c r="L1270" s="103">
        <v>2</v>
      </c>
      <c r="M1270" s="103" t="s">
        <v>1447</v>
      </c>
      <c r="O1270" s="103" t="s">
        <v>572</v>
      </c>
      <c r="P1270" s="103"/>
      <c r="R1270" s="108" t="s">
        <v>1468</v>
      </c>
      <c r="T1270" s="112"/>
    </row>
    <row r="1271" spans="1:20">
      <c r="A1271" s="103" t="s">
        <v>576</v>
      </c>
      <c r="B1271" s="149">
        <v>36</v>
      </c>
      <c r="C1271" s="136">
        <v>34421</v>
      </c>
      <c r="D1271" s="141">
        <f t="shared" si="93"/>
        <v>34421</v>
      </c>
      <c r="E1271" s="103" t="s">
        <v>19</v>
      </c>
      <c r="G1271" s="116" t="s">
        <v>1468</v>
      </c>
      <c r="H1271" s="103" t="s">
        <v>579</v>
      </c>
      <c r="I1271" s="111" t="s">
        <v>21</v>
      </c>
      <c r="J1271" s="112" t="str">
        <f t="shared" si="94"/>
        <v>W</v>
      </c>
      <c r="K1271" s="103">
        <v>6</v>
      </c>
      <c r="L1271" s="103">
        <v>0</v>
      </c>
      <c r="M1271" s="103" t="s">
        <v>2094</v>
      </c>
      <c r="O1271" s="103" t="s">
        <v>572</v>
      </c>
      <c r="P1271" s="103"/>
      <c r="T1271" s="112"/>
    </row>
    <row r="1272" spans="1:20">
      <c r="A1272" s="103" t="s">
        <v>576</v>
      </c>
      <c r="B1272" s="149">
        <v>35</v>
      </c>
      <c r="C1272" s="136">
        <v>34419</v>
      </c>
      <c r="D1272" s="141">
        <f t="shared" si="93"/>
        <v>34419</v>
      </c>
      <c r="E1272" s="103" t="s">
        <v>19</v>
      </c>
      <c r="G1272" s="116" t="s">
        <v>1468</v>
      </c>
      <c r="H1272" s="103" t="s">
        <v>286</v>
      </c>
      <c r="I1272" s="111" t="s">
        <v>21</v>
      </c>
      <c r="J1272" s="112" t="str">
        <f t="shared" si="94"/>
        <v>W</v>
      </c>
      <c r="K1272" s="103">
        <v>3</v>
      </c>
      <c r="L1272" s="103">
        <v>1</v>
      </c>
      <c r="M1272" s="103" t="s">
        <v>1709</v>
      </c>
      <c r="O1272" s="103" t="s">
        <v>572</v>
      </c>
      <c r="P1272" s="103"/>
      <c r="T1272" s="112"/>
    </row>
    <row r="1273" spans="1:20">
      <c r="A1273" s="103" t="s">
        <v>576</v>
      </c>
      <c r="B1273" s="149">
        <v>34</v>
      </c>
      <c r="C1273" s="136">
        <v>34416</v>
      </c>
      <c r="D1273" s="141">
        <f t="shared" si="93"/>
        <v>34416</v>
      </c>
      <c r="E1273" s="103" t="s">
        <v>19</v>
      </c>
      <c r="G1273" s="116" t="s">
        <v>1468</v>
      </c>
      <c r="H1273" s="103" t="s">
        <v>378</v>
      </c>
      <c r="I1273" s="111" t="s">
        <v>21</v>
      </c>
      <c r="J1273" s="112" t="str">
        <f t="shared" si="94"/>
        <v>L</v>
      </c>
      <c r="K1273" s="103">
        <v>0</v>
      </c>
      <c r="L1273" s="103">
        <v>2</v>
      </c>
      <c r="M1273" s="103" t="s">
        <v>25</v>
      </c>
      <c r="O1273" s="103" t="s">
        <v>572</v>
      </c>
      <c r="P1273" s="103"/>
      <c r="T1273" s="112"/>
    </row>
    <row r="1274" spans="1:20">
      <c r="A1274" s="103" t="s">
        <v>576</v>
      </c>
      <c r="B1274" s="149">
        <v>33</v>
      </c>
      <c r="C1274" s="136">
        <v>34412</v>
      </c>
      <c r="D1274" s="141">
        <f t="shared" si="93"/>
        <v>34412</v>
      </c>
      <c r="E1274" s="103" t="s">
        <v>19</v>
      </c>
      <c r="G1274" s="116" t="s">
        <v>1468</v>
      </c>
      <c r="H1274" s="103" t="s">
        <v>528</v>
      </c>
      <c r="I1274" s="111" t="s">
        <v>21</v>
      </c>
      <c r="J1274" s="112" t="str">
        <f t="shared" si="94"/>
        <v>W</v>
      </c>
      <c r="K1274" s="103">
        <v>4</v>
      </c>
      <c r="L1274" s="103">
        <v>1</v>
      </c>
      <c r="M1274" s="103" t="s">
        <v>1710</v>
      </c>
      <c r="O1274" s="103" t="s">
        <v>572</v>
      </c>
      <c r="P1274" s="103"/>
      <c r="T1274" s="112"/>
    </row>
    <row r="1275" spans="1:20">
      <c r="A1275" s="103" t="s">
        <v>576</v>
      </c>
      <c r="B1275" s="149">
        <v>32</v>
      </c>
      <c r="C1275" s="136">
        <v>34408</v>
      </c>
      <c r="D1275" s="141">
        <f t="shared" si="93"/>
        <v>34408</v>
      </c>
      <c r="E1275" s="103" t="s">
        <v>19</v>
      </c>
      <c r="H1275" s="103" t="s">
        <v>108</v>
      </c>
      <c r="I1275" s="111" t="s">
        <v>9</v>
      </c>
      <c r="J1275" s="112" t="str">
        <f t="shared" si="94"/>
        <v>L</v>
      </c>
      <c r="K1275" s="103">
        <v>2</v>
      </c>
      <c r="L1275" s="103">
        <v>3</v>
      </c>
      <c r="M1275" s="103" t="s">
        <v>1711</v>
      </c>
      <c r="O1275" s="103" t="s">
        <v>572</v>
      </c>
      <c r="P1275" s="103"/>
      <c r="T1275" s="112"/>
    </row>
    <row r="1276" spans="1:20">
      <c r="A1276" s="103" t="s">
        <v>576</v>
      </c>
      <c r="B1276" s="149">
        <v>31</v>
      </c>
      <c r="C1276" s="136">
        <v>34400</v>
      </c>
      <c r="D1276" s="141">
        <f t="shared" si="93"/>
        <v>34400</v>
      </c>
      <c r="E1276" s="103" t="s">
        <v>19</v>
      </c>
      <c r="G1276" s="116" t="s">
        <v>1468</v>
      </c>
      <c r="H1276" s="103" t="s">
        <v>87</v>
      </c>
      <c r="I1276" s="111" t="s">
        <v>21</v>
      </c>
      <c r="J1276" s="112" t="str">
        <f t="shared" si="94"/>
        <v>W</v>
      </c>
      <c r="K1276" s="103">
        <v>3</v>
      </c>
      <c r="L1276" s="103">
        <v>1</v>
      </c>
      <c r="M1276" s="103" t="s">
        <v>1535</v>
      </c>
      <c r="O1276" s="103" t="s">
        <v>572</v>
      </c>
      <c r="P1276" s="103"/>
      <c r="T1276" s="112"/>
    </row>
    <row r="1277" spans="1:20">
      <c r="A1277" s="103" t="s">
        <v>576</v>
      </c>
      <c r="B1277" s="149">
        <v>30</v>
      </c>
      <c r="C1277" s="136">
        <v>34398</v>
      </c>
      <c r="D1277" s="141">
        <f t="shared" si="93"/>
        <v>34398</v>
      </c>
      <c r="E1277" s="103" t="s">
        <v>19</v>
      </c>
      <c r="H1277" s="103" t="s">
        <v>54</v>
      </c>
      <c r="I1277" s="111" t="s">
        <v>9</v>
      </c>
      <c r="J1277" s="112" t="str">
        <f t="shared" si="94"/>
        <v>D</v>
      </c>
      <c r="K1277" s="103">
        <v>1</v>
      </c>
      <c r="L1277" s="103">
        <v>1</v>
      </c>
      <c r="M1277" s="103" t="s">
        <v>1712</v>
      </c>
      <c r="O1277" s="103" t="s">
        <v>572</v>
      </c>
      <c r="P1277" s="103"/>
      <c r="T1277" s="112"/>
    </row>
    <row r="1278" spans="1:20">
      <c r="A1278" s="103" t="s">
        <v>576</v>
      </c>
      <c r="B1278" s="149">
        <v>29</v>
      </c>
      <c r="C1278" s="136">
        <v>34395</v>
      </c>
      <c r="D1278" s="141">
        <f t="shared" si="93"/>
        <v>34395</v>
      </c>
      <c r="E1278" s="103" t="s">
        <v>19</v>
      </c>
      <c r="H1278" s="103" t="s">
        <v>24</v>
      </c>
      <c r="I1278" s="111" t="s">
        <v>9</v>
      </c>
      <c r="J1278" s="112" t="str">
        <f t="shared" si="94"/>
        <v>W</v>
      </c>
      <c r="K1278" s="103">
        <v>2</v>
      </c>
      <c r="L1278" s="103">
        <v>0</v>
      </c>
      <c r="M1278" s="103" t="s">
        <v>1713</v>
      </c>
      <c r="O1278" s="103" t="s">
        <v>572</v>
      </c>
      <c r="P1278" s="103"/>
      <c r="T1278" s="112"/>
    </row>
    <row r="1279" spans="1:20">
      <c r="A1279" s="103" t="s">
        <v>576</v>
      </c>
      <c r="B1279" s="149">
        <v>28</v>
      </c>
      <c r="C1279" s="136">
        <v>34384</v>
      </c>
      <c r="D1279" s="141">
        <f t="shared" si="93"/>
        <v>34384</v>
      </c>
      <c r="E1279" s="103" t="s">
        <v>19</v>
      </c>
      <c r="G1279" s="116" t="s">
        <v>1468</v>
      </c>
      <c r="H1279" s="103" t="s">
        <v>108</v>
      </c>
      <c r="I1279" s="111" t="s">
        <v>21</v>
      </c>
      <c r="J1279" s="112" t="str">
        <f t="shared" si="94"/>
        <v>L</v>
      </c>
      <c r="K1279" s="103">
        <v>1</v>
      </c>
      <c r="L1279" s="103">
        <v>3</v>
      </c>
      <c r="M1279" s="103" t="s">
        <v>1714</v>
      </c>
      <c r="O1279" s="103" t="s">
        <v>572</v>
      </c>
      <c r="P1279" s="103"/>
      <c r="T1279" s="112"/>
    </row>
    <row r="1280" spans="1:20">
      <c r="A1280" s="103" t="s">
        <v>576</v>
      </c>
      <c r="B1280" s="149">
        <v>27</v>
      </c>
      <c r="C1280" s="136">
        <v>34377</v>
      </c>
      <c r="D1280" s="141">
        <f t="shared" si="93"/>
        <v>34377</v>
      </c>
      <c r="E1280" s="103" t="s">
        <v>19</v>
      </c>
      <c r="H1280" s="103" t="s">
        <v>288</v>
      </c>
      <c r="I1280" s="111" t="s">
        <v>9</v>
      </c>
      <c r="J1280" s="112" t="str">
        <f t="shared" si="94"/>
        <v>W</v>
      </c>
      <c r="K1280" s="103">
        <v>8</v>
      </c>
      <c r="L1280" s="103">
        <v>0</v>
      </c>
      <c r="M1280" s="103" t="s">
        <v>1779</v>
      </c>
      <c r="O1280" s="103" t="s">
        <v>572</v>
      </c>
      <c r="P1280" s="103"/>
      <c r="T1280" s="112"/>
    </row>
    <row r="1281" spans="1:20">
      <c r="A1281" s="103" t="s">
        <v>576</v>
      </c>
      <c r="B1281" s="149">
        <v>26</v>
      </c>
      <c r="C1281" s="136">
        <v>34370</v>
      </c>
      <c r="D1281" s="141">
        <f t="shared" si="93"/>
        <v>34370</v>
      </c>
      <c r="E1281" s="103" t="s">
        <v>19</v>
      </c>
      <c r="G1281" s="116" t="s">
        <v>1468</v>
      </c>
      <c r="H1281" s="103" t="s">
        <v>529</v>
      </c>
      <c r="I1281" s="111" t="s">
        <v>21</v>
      </c>
      <c r="J1281" s="112" t="str">
        <f t="shared" si="94"/>
        <v>D</v>
      </c>
      <c r="K1281" s="103">
        <v>1</v>
      </c>
      <c r="L1281" s="103">
        <v>1</v>
      </c>
      <c r="M1281" s="103" t="s">
        <v>1712</v>
      </c>
      <c r="O1281" s="103" t="s">
        <v>572</v>
      </c>
      <c r="P1281" s="103"/>
      <c r="T1281" s="112"/>
    </row>
    <row r="1282" spans="1:20">
      <c r="A1282" s="103" t="s">
        <v>576</v>
      </c>
      <c r="B1282" s="149">
        <v>25</v>
      </c>
      <c r="C1282" s="136">
        <v>34365</v>
      </c>
      <c r="D1282" s="141">
        <f t="shared" si="93"/>
        <v>34365</v>
      </c>
      <c r="E1282" s="103" t="s">
        <v>15</v>
      </c>
      <c r="F1282" s="111">
        <v>2</v>
      </c>
      <c r="G1282" s="111"/>
      <c r="H1282" s="103" t="s">
        <v>529</v>
      </c>
      <c r="I1282" s="111" t="s">
        <v>9</v>
      </c>
      <c r="J1282" s="112" t="str">
        <f t="shared" si="94"/>
        <v>L</v>
      </c>
      <c r="K1282" s="103">
        <v>0</v>
      </c>
      <c r="L1282" s="103">
        <v>3</v>
      </c>
      <c r="M1282" s="103" t="s">
        <v>25</v>
      </c>
      <c r="O1282" s="103" t="s">
        <v>572</v>
      </c>
      <c r="P1282" s="103"/>
      <c r="T1282" s="112"/>
    </row>
    <row r="1283" spans="1:20">
      <c r="A1283" s="103" t="s">
        <v>576</v>
      </c>
      <c r="B1283" s="149">
        <v>24</v>
      </c>
      <c r="C1283" s="136">
        <v>34363</v>
      </c>
      <c r="D1283" s="141">
        <f t="shared" si="93"/>
        <v>34363</v>
      </c>
      <c r="E1283" s="103" t="s">
        <v>19</v>
      </c>
      <c r="G1283" s="116" t="s">
        <v>1468</v>
      </c>
      <c r="H1283" s="103" t="s">
        <v>125</v>
      </c>
      <c r="I1283" s="111" t="s">
        <v>21</v>
      </c>
      <c r="J1283" s="112" t="str">
        <f t="shared" si="94"/>
        <v>W</v>
      </c>
      <c r="K1283" s="103">
        <v>3</v>
      </c>
      <c r="L1283" s="103">
        <v>2</v>
      </c>
      <c r="M1283" s="103" t="s">
        <v>1715</v>
      </c>
      <c r="O1283" s="103" t="s">
        <v>572</v>
      </c>
      <c r="P1283" s="103"/>
      <c r="T1283" s="112"/>
    </row>
    <row r="1284" spans="1:20">
      <c r="A1284" s="103" t="s">
        <v>576</v>
      </c>
      <c r="B1284" s="149">
        <v>23</v>
      </c>
      <c r="C1284" s="136">
        <v>34356</v>
      </c>
      <c r="D1284" s="141">
        <f t="shared" si="93"/>
        <v>34356</v>
      </c>
      <c r="E1284" s="103" t="s">
        <v>19</v>
      </c>
      <c r="H1284" s="103" t="s">
        <v>45</v>
      </c>
      <c r="I1284" s="111" t="s">
        <v>9</v>
      </c>
      <c r="J1284" s="112" t="str">
        <f t="shared" si="94"/>
        <v>L</v>
      </c>
      <c r="K1284" s="103">
        <v>0</v>
      </c>
      <c r="L1284" s="103">
        <v>1</v>
      </c>
      <c r="M1284" s="103" t="s">
        <v>25</v>
      </c>
      <c r="O1284" s="103" t="s">
        <v>572</v>
      </c>
      <c r="P1284" s="103"/>
      <c r="T1284" s="112"/>
    </row>
    <row r="1285" spans="1:20">
      <c r="A1285" s="103" t="s">
        <v>576</v>
      </c>
      <c r="B1285" s="149">
        <v>22</v>
      </c>
      <c r="C1285" s="136">
        <v>34351</v>
      </c>
      <c r="D1285" s="141">
        <f t="shared" si="93"/>
        <v>34351</v>
      </c>
      <c r="E1285" s="103" t="s">
        <v>19</v>
      </c>
      <c r="G1285" s="116" t="s">
        <v>1468</v>
      </c>
      <c r="H1285" s="103" t="s">
        <v>112</v>
      </c>
      <c r="I1285" s="111" t="s">
        <v>21</v>
      </c>
      <c r="J1285" s="112" t="str">
        <f t="shared" si="94"/>
        <v>D</v>
      </c>
      <c r="K1285" s="103">
        <v>0</v>
      </c>
      <c r="L1285" s="103">
        <v>0</v>
      </c>
      <c r="M1285" s="103" t="s">
        <v>25</v>
      </c>
      <c r="O1285" s="103" t="s">
        <v>572</v>
      </c>
      <c r="P1285" s="103"/>
      <c r="T1285" s="112"/>
    </row>
    <row r="1286" spans="1:20">
      <c r="A1286" s="103" t="s">
        <v>576</v>
      </c>
      <c r="B1286" s="149">
        <v>21</v>
      </c>
      <c r="C1286" s="136">
        <v>34342</v>
      </c>
      <c r="D1286" s="141">
        <f t="shared" ref="D1286:D1349" si="95">C1286</f>
        <v>34342</v>
      </c>
      <c r="E1286" s="103" t="s">
        <v>19</v>
      </c>
      <c r="H1286" s="103" t="s">
        <v>426</v>
      </c>
      <c r="I1286" s="111" t="s">
        <v>9</v>
      </c>
      <c r="J1286" s="112" t="str">
        <f t="shared" si="94"/>
        <v>D</v>
      </c>
      <c r="K1286" s="103">
        <v>2</v>
      </c>
      <c r="L1286" s="103">
        <v>2</v>
      </c>
      <c r="M1286" s="103" t="s">
        <v>1151</v>
      </c>
      <c r="O1286" s="103" t="s">
        <v>572</v>
      </c>
      <c r="P1286" s="103"/>
      <c r="T1286" s="112"/>
    </row>
    <row r="1287" spans="1:20">
      <c r="A1287" s="103" t="s">
        <v>576</v>
      </c>
      <c r="B1287" s="149">
        <v>20</v>
      </c>
      <c r="C1287" s="136">
        <v>34307</v>
      </c>
      <c r="D1287" s="141">
        <f t="shared" si="95"/>
        <v>34307</v>
      </c>
      <c r="E1287" s="103" t="s">
        <v>19</v>
      </c>
      <c r="G1287" s="116" t="s">
        <v>1468</v>
      </c>
      <c r="H1287" s="103" t="s">
        <v>52</v>
      </c>
      <c r="I1287" s="111" t="s">
        <v>21</v>
      </c>
      <c r="J1287" s="112" t="str">
        <f t="shared" si="94"/>
        <v>W</v>
      </c>
      <c r="K1287" s="103">
        <v>3</v>
      </c>
      <c r="L1287" s="103">
        <v>1</v>
      </c>
      <c r="M1287" s="103" t="s">
        <v>1716</v>
      </c>
      <c r="O1287" s="103" t="s">
        <v>572</v>
      </c>
      <c r="P1287" s="103"/>
      <c r="T1287" s="112"/>
    </row>
    <row r="1288" spans="1:20">
      <c r="A1288" s="103" t="s">
        <v>576</v>
      </c>
      <c r="B1288" s="149">
        <v>19</v>
      </c>
      <c r="C1288" s="136">
        <v>34302</v>
      </c>
      <c r="D1288" s="141">
        <f t="shared" si="95"/>
        <v>34302</v>
      </c>
      <c r="E1288" s="103" t="s">
        <v>16</v>
      </c>
      <c r="F1288" s="111" t="s">
        <v>4</v>
      </c>
      <c r="G1288" s="111"/>
      <c r="H1288" s="103" t="s">
        <v>226</v>
      </c>
      <c r="I1288" s="111" t="s">
        <v>9</v>
      </c>
      <c r="J1288" s="112" t="str">
        <f t="shared" si="94"/>
        <v>L</v>
      </c>
      <c r="K1288" s="103">
        <v>0</v>
      </c>
      <c r="L1288" s="103">
        <v>7</v>
      </c>
      <c r="M1288" s="103" t="s">
        <v>25</v>
      </c>
      <c r="O1288" s="103" t="s">
        <v>572</v>
      </c>
      <c r="P1288" s="103"/>
      <c r="T1288" s="112"/>
    </row>
    <row r="1289" spans="1:20">
      <c r="A1289" s="103" t="s">
        <v>576</v>
      </c>
      <c r="B1289" s="149">
        <v>18</v>
      </c>
      <c r="C1289" s="136">
        <v>34293</v>
      </c>
      <c r="D1289" s="141">
        <f t="shared" si="95"/>
        <v>34293</v>
      </c>
      <c r="E1289" s="103" t="s">
        <v>13</v>
      </c>
      <c r="F1289" s="111">
        <v>2</v>
      </c>
      <c r="G1289" s="111" t="s">
        <v>1468</v>
      </c>
      <c r="H1289" s="103" t="s">
        <v>407</v>
      </c>
      <c r="I1289" s="111" t="s">
        <v>21</v>
      </c>
      <c r="J1289" s="112" t="str">
        <f t="shared" si="94"/>
        <v>L</v>
      </c>
      <c r="K1289" s="103">
        <v>0</v>
      </c>
      <c r="L1289" s="103">
        <v>1</v>
      </c>
      <c r="M1289" s="103" t="s">
        <v>25</v>
      </c>
      <c r="O1289" s="103" t="s">
        <v>572</v>
      </c>
      <c r="P1289" s="103"/>
      <c r="T1289" s="112"/>
    </row>
    <row r="1290" spans="1:20">
      <c r="A1290" s="103" t="s">
        <v>576</v>
      </c>
      <c r="B1290" s="149">
        <v>17</v>
      </c>
      <c r="C1290" s="136">
        <v>34288</v>
      </c>
      <c r="D1290" s="141">
        <f t="shared" si="95"/>
        <v>34288</v>
      </c>
      <c r="E1290" s="103" t="s">
        <v>19</v>
      </c>
      <c r="G1290" s="116" t="s">
        <v>1468</v>
      </c>
      <c r="H1290" s="103" t="s">
        <v>35</v>
      </c>
      <c r="I1290" s="111" t="s">
        <v>21</v>
      </c>
      <c r="J1290" s="112" t="str">
        <f t="shared" si="94"/>
        <v>W</v>
      </c>
      <c r="K1290" s="103">
        <v>3</v>
      </c>
      <c r="L1290" s="103">
        <v>0</v>
      </c>
      <c r="M1290" s="103" t="s">
        <v>2013</v>
      </c>
      <c r="O1290" s="103" t="s">
        <v>572</v>
      </c>
      <c r="P1290" s="103"/>
      <c r="T1290" s="112"/>
    </row>
    <row r="1291" spans="1:20">
      <c r="A1291" s="103" t="s">
        <v>576</v>
      </c>
      <c r="B1291" s="149">
        <v>16</v>
      </c>
      <c r="C1291" s="136">
        <v>34281</v>
      </c>
      <c r="D1291" s="141">
        <f t="shared" si="95"/>
        <v>34281</v>
      </c>
      <c r="E1291" s="103" t="s">
        <v>16</v>
      </c>
      <c r="G1291" s="116" t="s">
        <v>1468</v>
      </c>
      <c r="H1291" s="103" t="s">
        <v>226</v>
      </c>
      <c r="I1291" s="111" t="s">
        <v>21</v>
      </c>
      <c r="J1291" s="112" t="str">
        <f t="shared" si="94"/>
        <v>D</v>
      </c>
      <c r="K1291" s="103">
        <v>3</v>
      </c>
      <c r="L1291" s="103">
        <v>3</v>
      </c>
      <c r="M1291" s="103" t="s">
        <v>1780</v>
      </c>
      <c r="O1291" s="103" t="s">
        <v>572</v>
      </c>
      <c r="P1291" s="103"/>
      <c r="T1291" s="112"/>
    </row>
    <row r="1292" spans="1:20">
      <c r="A1292" s="103" t="s">
        <v>576</v>
      </c>
      <c r="B1292" s="149">
        <v>15</v>
      </c>
      <c r="C1292" s="136">
        <v>34268</v>
      </c>
      <c r="D1292" s="141">
        <f t="shared" si="95"/>
        <v>34268</v>
      </c>
      <c r="E1292" s="103" t="s">
        <v>19</v>
      </c>
      <c r="H1292" s="103" t="s">
        <v>87</v>
      </c>
      <c r="I1292" s="111" t="s">
        <v>9</v>
      </c>
      <c r="J1292" s="112" t="str">
        <f t="shared" si="94"/>
        <v>L</v>
      </c>
      <c r="K1292" s="103">
        <v>1</v>
      </c>
      <c r="L1292" s="103">
        <v>3</v>
      </c>
      <c r="M1292" s="103" t="s">
        <v>1053</v>
      </c>
      <c r="O1292" s="103" t="s">
        <v>572</v>
      </c>
      <c r="P1292" s="103"/>
      <c r="T1292" s="112"/>
    </row>
    <row r="1293" spans="1:20">
      <c r="A1293" s="103" t="s">
        <v>576</v>
      </c>
      <c r="B1293" s="149">
        <v>14</v>
      </c>
      <c r="C1293" s="136">
        <v>34265</v>
      </c>
      <c r="D1293" s="141">
        <f t="shared" si="95"/>
        <v>34265</v>
      </c>
      <c r="E1293" s="103" t="s">
        <v>19</v>
      </c>
      <c r="G1293" s="116" t="s">
        <v>1468</v>
      </c>
      <c r="H1293" s="103" t="s">
        <v>288</v>
      </c>
      <c r="I1293" s="111" t="s">
        <v>21</v>
      </c>
      <c r="J1293" s="112" t="str">
        <f t="shared" si="94"/>
        <v>W</v>
      </c>
      <c r="K1293" s="103">
        <v>5</v>
      </c>
      <c r="L1293" s="103">
        <v>1</v>
      </c>
      <c r="M1293" s="103" t="s">
        <v>1781</v>
      </c>
      <c r="O1293" s="103" t="s">
        <v>572</v>
      </c>
      <c r="P1293" s="103"/>
      <c r="T1293" s="112"/>
    </row>
    <row r="1294" spans="1:20">
      <c r="A1294" s="103" t="s">
        <v>576</v>
      </c>
      <c r="B1294" s="149">
        <v>13</v>
      </c>
      <c r="C1294" s="136">
        <v>34260</v>
      </c>
      <c r="D1294" s="141">
        <f t="shared" si="95"/>
        <v>34260</v>
      </c>
      <c r="E1294" s="103" t="s">
        <v>19</v>
      </c>
      <c r="G1294" s="116" t="s">
        <v>1468</v>
      </c>
      <c r="H1294" s="103" t="s">
        <v>526</v>
      </c>
      <c r="I1294" s="111" t="s">
        <v>21</v>
      </c>
      <c r="J1294" s="112" t="str">
        <f t="shared" si="94"/>
        <v>L</v>
      </c>
      <c r="K1294" s="103">
        <v>0</v>
      </c>
      <c r="L1294" s="103">
        <v>2</v>
      </c>
      <c r="M1294" s="103" t="s">
        <v>25</v>
      </c>
      <c r="O1294" s="103" t="s">
        <v>572</v>
      </c>
      <c r="P1294" s="103"/>
      <c r="T1294" s="112"/>
    </row>
    <row r="1295" spans="1:20">
      <c r="A1295" s="103" t="s">
        <v>576</v>
      </c>
      <c r="B1295" s="149">
        <v>12</v>
      </c>
      <c r="C1295" s="136">
        <v>34258</v>
      </c>
      <c r="D1295" s="141">
        <f t="shared" si="95"/>
        <v>34258</v>
      </c>
      <c r="E1295" s="103" t="s">
        <v>19</v>
      </c>
      <c r="G1295" s="116" t="s">
        <v>1468</v>
      </c>
      <c r="H1295" s="103" t="s">
        <v>54</v>
      </c>
      <c r="I1295" s="111" t="s">
        <v>21</v>
      </c>
      <c r="J1295" s="112" t="str">
        <f t="shared" si="94"/>
        <v>W</v>
      </c>
      <c r="K1295" s="103">
        <v>1</v>
      </c>
      <c r="L1295" s="103">
        <v>0</v>
      </c>
      <c r="M1295" s="103" t="s">
        <v>578</v>
      </c>
      <c r="O1295" s="103" t="s">
        <v>572</v>
      </c>
      <c r="P1295" s="103"/>
      <c r="T1295" s="112"/>
    </row>
    <row r="1296" spans="1:20">
      <c r="A1296" s="103" t="s">
        <v>576</v>
      </c>
      <c r="B1296" s="149">
        <v>11</v>
      </c>
      <c r="C1296" s="136">
        <v>34254</v>
      </c>
      <c r="D1296" s="141">
        <f t="shared" si="95"/>
        <v>34254</v>
      </c>
      <c r="E1296" s="103" t="s">
        <v>19</v>
      </c>
      <c r="H1296" s="103" t="s">
        <v>49</v>
      </c>
      <c r="I1296" s="111" t="s">
        <v>9</v>
      </c>
      <c r="J1296" s="112" t="str">
        <f t="shared" si="94"/>
        <v>D</v>
      </c>
      <c r="K1296" s="103">
        <v>1</v>
      </c>
      <c r="L1296" s="103">
        <v>1</v>
      </c>
      <c r="M1296" s="103" t="s">
        <v>577</v>
      </c>
      <c r="O1296" s="103" t="s">
        <v>572</v>
      </c>
      <c r="P1296" s="103"/>
      <c r="T1296" s="112"/>
    </row>
    <row r="1297" spans="1:20">
      <c r="A1297" s="103" t="s">
        <v>576</v>
      </c>
      <c r="B1297" s="149">
        <v>10</v>
      </c>
      <c r="C1297" s="136">
        <v>34251</v>
      </c>
      <c r="D1297" s="141">
        <f t="shared" si="95"/>
        <v>34251</v>
      </c>
      <c r="E1297" s="103" t="s">
        <v>19</v>
      </c>
      <c r="G1297" s="116" t="s">
        <v>1468</v>
      </c>
      <c r="H1297" s="103" t="s">
        <v>426</v>
      </c>
      <c r="I1297" s="111" t="s">
        <v>21</v>
      </c>
      <c r="J1297" s="112" t="str">
        <f t="shared" si="94"/>
        <v>W</v>
      </c>
      <c r="K1297" s="103">
        <v>3</v>
      </c>
      <c r="L1297" s="103">
        <v>0</v>
      </c>
      <c r="M1297" s="103" t="s">
        <v>1782</v>
      </c>
      <c r="O1297" s="103" t="s">
        <v>572</v>
      </c>
      <c r="P1297" s="103"/>
      <c r="T1297" s="112"/>
    </row>
    <row r="1298" spans="1:20">
      <c r="A1298" s="103" t="s">
        <v>576</v>
      </c>
      <c r="B1298" s="149">
        <v>9</v>
      </c>
      <c r="C1298" s="136">
        <v>34246</v>
      </c>
      <c r="D1298" s="141">
        <f t="shared" si="95"/>
        <v>34246</v>
      </c>
      <c r="E1298" s="103" t="s">
        <v>16</v>
      </c>
      <c r="G1298" s="116" t="s">
        <v>1468</v>
      </c>
      <c r="H1298" s="103" t="s">
        <v>332</v>
      </c>
      <c r="I1298" s="111" t="s">
        <v>21</v>
      </c>
      <c r="J1298" s="112" t="str">
        <f t="shared" si="94"/>
        <v>W</v>
      </c>
      <c r="K1298" s="103">
        <v>1</v>
      </c>
      <c r="L1298" s="103">
        <v>0</v>
      </c>
      <c r="M1298" s="103" t="s">
        <v>577</v>
      </c>
      <c r="O1298" s="103" t="s">
        <v>572</v>
      </c>
      <c r="P1298" s="103"/>
      <c r="T1298" s="112"/>
    </row>
    <row r="1299" spans="1:20">
      <c r="A1299" s="103" t="s">
        <v>576</v>
      </c>
      <c r="B1299" s="149">
        <v>8</v>
      </c>
      <c r="C1299" s="136">
        <v>34237</v>
      </c>
      <c r="D1299" s="141">
        <f t="shared" si="95"/>
        <v>34237</v>
      </c>
      <c r="E1299" s="103" t="s">
        <v>19</v>
      </c>
      <c r="G1299" s="116" t="s">
        <v>1468</v>
      </c>
      <c r="H1299" s="103" t="s">
        <v>45</v>
      </c>
      <c r="I1299" s="111" t="s">
        <v>21</v>
      </c>
      <c r="J1299" s="112" t="str">
        <f t="shared" si="94"/>
        <v>L</v>
      </c>
      <c r="K1299" s="103">
        <v>0</v>
      </c>
      <c r="L1299" s="103">
        <v>1</v>
      </c>
      <c r="M1299" s="103" t="s">
        <v>25</v>
      </c>
      <c r="O1299" s="103" t="s">
        <v>572</v>
      </c>
      <c r="P1299" s="103"/>
      <c r="T1299" s="112"/>
    </row>
    <row r="1300" spans="1:20">
      <c r="A1300" s="103" t="s">
        <v>576</v>
      </c>
      <c r="B1300" s="149">
        <v>7</v>
      </c>
      <c r="C1300" s="136">
        <v>34232</v>
      </c>
      <c r="D1300" s="141">
        <f t="shared" si="95"/>
        <v>34232</v>
      </c>
      <c r="E1300" s="103" t="s">
        <v>19</v>
      </c>
      <c r="G1300" s="116" t="s">
        <v>1468</v>
      </c>
      <c r="H1300" s="103" t="s">
        <v>32</v>
      </c>
      <c r="I1300" s="111" t="s">
        <v>21</v>
      </c>
      <c r="J1300" s="112" t="str">
        <f t="shared" si="94"/>
        <v>D</v>
      </c>
      <c r="K1300" s="103">
        <v>1</v>
      </c>
      <c r="L1300" s="103">
        <v>1</v>
      </c>
      <c r="M1300" s="103" t="s">
        <v>1778</v>
      </c>
      <c r="O1300" s="103" t="s">
        <v>572</v>
      </c>
      <c r="P1300" s="103"/>
      <c r="T1300" s="112"/>
    </row>
    <row r="1301" spans="1:20">
      <c r="A1301" s="103" t="s">
        <v>576</v>
      </c>
      <c r="B1301" s="149">
        <v>6</v>
      </c>
      <c r="C1301" s="136">
        <v>34230</v>
      </c>
      <c r="D1301" s="141">
        <f t="shared" si="95"/>
        <v>34230</v>
      </c>
      <c r="E1301" s="103" t="s">
        <v>19</v>
      </c>
      <c r="H1301" s="103" t="s">
        <v>378</v>
      </c>
      <c r="I1301" s="111" t="s">
        <v>9</v>
      </c>
      <c r="J1301" s="112" t="str">
        <f t="shared" si="94"/>
        <v>L</v>
      </c>
      <c r="K1301" s="103">
        <v>0</v>
      </c>
      <c r="L1301" s="103">
        <v>5</v>
      </c>
      <c r="M1301" s="103" t="s">
        <v>25</v>
      </c>
      <c r="O1301" s="103" t="s">
        <v>572</v>
      </c>
      <c r="P1301" s="103"/>
      <c r="T1301" s="112"/>
    </row>
    <row r="1302" spans="1:20">
      <c r="A1302" s="103" t="s">
        <v>576</v>
      </c>
      <c r="B1302" s="149">
        <v>5</v>
      </c>
      <c r="C1302" s="136">
        <v>34223</v>
      </c>
      <c r="D1302" s="141">
        <f t="shared" si="95"/>
        <v>34223</v>
      </c>
      <c r="E1302" s="103" t="s">
        <v>19</v>
      </c>
      <c r="H1302" s="103" t="s">
        <v>579</v>
      </c>
      <c r="I1302" s="111" t="s">
        <v>9</v>
      </c>
      <c r="J1302" s="112" t="str">
        <f t="shared" si="94"/>
        <v>W</v>
      </c>
      <c r="K1302" s="103">
        <v>4</v>
      </c>
      <c r="L1302" s="103">
        <v>2</v>
      </c>
      <c r="M1302" s="103" t="s">
        <v>1783</v>
      </c>
      <c r="O1302" s="103" t="s">
        <v>572</v>
      </c>
      <c r="P1302" s="103"/>
      <c r="T1302" s="112"/>
    </row>
    <row r="1303" spans="1:20">
      <c r="A1303" s="103" t="s">
        <v>576</v>
      </c>
      <c r="B1303" s="149">
        <v>4</v>
      </c>
      <c r="C1303" s="136">
        <v>34218</v>
      </c>
      <c r="D1303" s="141">
        <f t="shared" si="95"/>
        <v>34218</v>
      </c>
      <c r="E1303" s="103" t="s">
        <v>19</v>
      </c>
      <c r="G1303" s="116" t="s">
        <v>1468</v>
      </c>
      <c r="H1303" s="103" t="s">
        <v>24</v>
      </c>
      <c r="I1303" s="111" t="s">
        <v>21</v>
      </c>
      <c r="J1303" s="112" t="str">
        <f t="shared" si="94"/>
        <v>W</v>
      </c>
      <c r="K1303" s="103">
        <v>4</v>
      </c>
      <c r="L1303" s="103">
        <v>1</v>
      </c>
      <c r="M1303" s="103" t="s">
        <v>1718</v>
      </c>
      <c r="O1303" s="103" t="s">
        <v>572</v>
      </c>
      <c r="P1303" s="103"/>
      <c r="T1303" s="112"/>
    </row>
    <row r="1304" spans="1:20">
      <c r="A1304" s="103" t="s">
        <v>576</v>
      </c>
      <c r="B1304" s="149">
        <v>3</v>
      </c>
      <c r="C1304" s="136">
        <v>34216</v>
      </c>
      <c r="D1304" s="141">
        <f t="shared" si="95"/>
        <v>34216</v>
      </c>
      <c r="E1304" s="103" t="s">
        <v>19</v>
      </c>
      <c r="H1304" s="103" t="s">
        <v>52</v>
      </c>
      <c r="I1304" s="111" t="s">
        <v>9</v>
      </c>
      <c r="J1304" s="112" t="str">
        <f t="shared" si="94"/>
        <v>D</v>
      </c>
      <c r="K1304" s="103">
        <v>2</v>
      </c>
      <c r="L1304" s="103">
        <v>2</v>
      </c>
      <c r="M1304" s="103" t="s">
        <v>2062</v>
      </c>
      <c r="O1304" s="103" t="s">
        <v>572</v>
      </c>
      <c r="P1304" s="103"/>
      <c r="T1304" s="112"/>
    </row>
    <row r="1305" spans="1:20">
      <c r="A1305" s="103" t="s">
        <v>576</v>
      </c>
      <c r="B1305" s="149">
        <v>2</v>
      </c>
      <c r="C1305" s="136">
        <v>34209</v>
      </c>
      <c r="D1305" s="141">
        <f t="shared" si="95"/>
        <v>34209</v>
      </c>
      <c r="E1305" s="103" t="s">
        <v>12</v>
      </c>
      <c r="F1305" s="111" t="s">
        <v>256</v>
      </c>
      <c r="G1305" s="111"/>
      <c r="H1305" s="103" t="s">
        <v>580</v>
      </c>
      <c r="I1305" s="111" t="s">
        <v>9</v>
      </c>
      <c r="J1305" s="112" t="str">
        <f t="shared" si="94"/>
        <v>L</v>
      </c>
      <c r="K1305" s="103">
        <v>1</v>
      </c>
      <c r="L1305" s="103">
        <v>6</v>
      </c>
      <c r="M1305" s="103" t="s">
        <v>1717</v>
      </c>
      <c r="O1305" s="103" t="s">
        <v>572</v>
      </c>
      <c r="P1305" s="103"/>
      <c r="T1305" s="112"/>
    </row>
    <row r="1306" spans="1:20">
      <c r="A1306" s="103" t="s">
        <v>576</v>
      </c>
      <c r="B1306" s="149">
        <v>1</v>
      </c>
      <c r="C1306" s="136">
        <v>34205</v>
      </c>
      <c r="D1306" s="141">
        <f t="shared" si="95"/>
        <v>34205</v>
      </c>
      <c r="E1306" s="103" t="s">
        <v>19</v>
      </c>
      <c r="H1306" s="103" t="s">
        <v>526</v>
      </c>
      <c r="I1306" s="111" t="s">
        <v>9</v>
      </c>
      <c r="J1306" s="112" t="str">
        <f t="shared" si="94"/>
        <v>L</v>
      </c>
      <c r="K1306" s="103">
        <v>1</v>
      </c>
      <c r="L1306" s="103">
        <v>2</v>
      </c>
      <c r="M1306" s="103" t="s">
        <v>581</v>
      </c>
      <c r="O1306" s="103" t="s">
        <v>572</v>
      </c>
      <c r="P1306" s="103"/>
      <c r="T1306" s="112"/>
    </row>
    <row r="1307" spans="1:20">
      <c r="A1307" s="103" t="s">
        <v>582</v>
      </c>
      <c r="B1307" s="149">
        <v>49</v>
      </c>
      <c r="C1307" s="136">
        <v>34086</v>
      </c>
      <c r="D1307" s="141">
        <f t="shared" si="95"/>
        <v>34086</v>
      </c>
      <c r="E1307" s="103" t="s">
        <v>19</v>
      </c>
      <c r="H1307" s="103" t="s">
        <v>378</v>
      </c>
      <c r="I1307" s="111" t="s">
        <v>9</v>
      </c>
      <c r="J1307" s="112" t="str">
        <f t="shared" si="94"/>
        <v>D</v>
      </c>
      <c r="K1307" s="103">
        <v>1</v>
      </c>
      <c r="L1307" s="103">
        <v>1</v>
      </c>
      <c r="M1307" s="103" t="s">
        <v>583</v>
      </c>
      <c r="O1307" s="103" t="s">
        <v>572</v>
      </c>
      <c r="P1307" s="103"/>
      <c r="T1307" s="112"/>
    </row>
    <row r="1308" spans="1:20">
      <c r="A1308" s="103" t="s">
        <v>582</v>
      </c>
      <c r="B1308" s="149">
        <v>48</v>
      </c>
      <c r="C1308" s="136">
        <v>34080</v>
      </c>
      <c r="D1308" s="141">
        <f t="shared" si="95"/>
        <v>34080</v>
      </c>
      <c r="E1308" s="103" t="s">
        <v>19</v>
      </c>
      <c r="H1308" s="103" t="s">
        <v>47</v>
      </c>
      <c r="I1308" s="111" t="s">
        <v>9</v>
      </c>
      <c r="J1308" s="112" t="str">
        <f t="shared" si="94"/>
        <v>L</v>
      </c>
      <c r="K1308" s="103">
        <v>0</v>
      </c>
      <c r="L1308" s="103">
        <v>2</v>
      </c>
      <c r="M1308" s="103" t="s">
        <v>25</v>
      </c>
      <c r="O1308" s="103" t="s">
        <v>572</v>
      </c>
      <c r="P1308" s="103"/>
      <c r="T1308" s="112"/>
    </row>
    <row r="1309" spans="1:20">
      <c r="A1309" s="103" t="s">
        <v>582</v>
      </c>
      <c r="B1309" s="149">
        <v>47</v>
      </c>
      <c r="C1309" s="136">
        <v>34069</v>
      </c>
      <c r="D1309" s="141">
        <f t="shared" si="95"/>
        <v>34069</v>
      </c>
      <c r="E1309" s="103" t="s">
        <v>19</v>
      </c>
      <c r="H1309" s="103" t="s">
        <v>579</v>
      </c>
      <c r="I1309" s="111" t="s">
        <v>21</v>
      </c>
      <c r="J1309" s="112" t="str">
        <f t="shared" si="94"/>
        <v>W</v>
      </c>
      <c r="K1309" s="103">
        <v>4</v>
      </c>
      <c r="L1309" s="103">
        <v>3</v>
      </c>
      <c r="M1309" s="103" t="s">
        <v>1683</v>
      </c>
      <c r="O1309" s="103" t="s">
        <v>572</v>
      </c>
      <c r="P1309" s="103"/>
      <c r="T1309" s="112"/>
    </row>
    <row r="1310" spans="1:20">
      <c r="A1310" s="103" t="s">
        <v>582</v>
      </c>
      <c r="B1310" s="149">
        <v>46</v>
      </c>
      <c r="C1310" s="136">
        <v>34064</v>
      </c>
      <c r="D1310" s="141">
        <f t="shared" si="95"/>
        <v>34064</v>
      </c>
      <c r="E1310" s="103" t="s">
        <v>19</v>
      </c>
      <c r="H1310" s="103" t="s">
        <v>107</v>
      </c>
      <c r="I1310" s="111" t="s">
        <v>9</v>
      </c>
      <c r="J1310" s="112" t="str">
        <f t="shared" ref="J1310:J1373" si="96">IF(K1310&gt;L1310,"W",IF(K1310&lt;L1310,"L","D"))</f>
        <v>L</v>
      </c>
      <c r="K1310" s="103">
        <v>0</v>
      </c>
      <c r="L1310" s="103">
        <v>1</v>
      </c>
      <c r="M1310" s="103" t="s">
        <v>25</v>
      </c>
      <c r="O1310" s="103" t="s">
        <v>572</v>
      </c>
      <c r="P1310" s="103"/>
      <c r="T1310" s="112"/>
    </row>
    <row r="1311" spans="1:20">
      <c r="A1311" s="103" t="s">
        <v>582</v>
      </c>
      <c r="B1311" s="149">
        <v>45</v>
      </c>
      <c r="C1311" s="136">
        <v>34062</v>
      </c>
      <c r="D1311" s="141">
        <f t="shared" si="95"/>
        <v>34062</v>
      </c>
      <c r="E1311" s="103" t="s">
        <v>19</v>
      </c>
      <c r="H1311" s="103" t="s">
        <v>125</v>
      </c>
      <c r="I1311" s="111" t="s">
        <v>21</v>
      </c>
      <c r="J1311" s="112" t="str">
        <f t="shared" si="96"/>
        <v>D</v>
      </c>
      <c r="K1311" s="103">
        <v>1</v>
      </c>
      <c r="L1311" s="103">
        <v>1</v>
      </c>
      <c r="M1311" s="103" t="s">
        <v>1682</v>
      </c>
      <c r="O1311" s="103" t="s">
        <v>572</v>
      </c>
      <c r="P1311" s="103"/>
      <c r="T1311" s="112"/>
    </row>
    <row r="1312" spans="1:20">
      <c r="A1312" s="103" t="s">
        <v>582</v>
      </c>
      <c r="B1312" s="149">
        <v>44</v>
      </c>
      <c r="C1312" s="136">
        <v>34055</v>
      </c>
      <c r="D1312" s="141">
        <f t="shared" si="95"/>
        <v>34055</v>
      </c>
      <c r="E1312" s="103" t="s">
        <v>19</v>
      </c>
      <c r="H1312" s="103" t="s">
        <v>286</v>
      </c>
      <c r="I1312" s="111" t="s">
        <v>9</v>
      </c>
      <c r="J1312" s="112" t="str">
        <f t="shared" si="96"/>
        <v>L</v>
      </c>
      <c r="K1312" s="103">
        <v>3</v>
      </c>
      <c r="L1312" s="103">
        <v>4</v>
      </c>
      <c r="M1312" s="103" t="s">
        <v>1681</v>
      </c>
      <c r="O1312" s="103" t="s">
        <v>572</v>
      </c>
      <c r="P1312" s="103"/>
      <c r="T1312" s="112"/>
    </row>
    <row r="1313" spans="1:20">
      <c r="A1313" s="103" t="s">
        <v>582</v>
      </c>
      <c r="B1313" s="149">
        <v>43</v>
      </c>
      <c r="C1313" s="136">
        <v>34051</v>
      </c>
      <c r="D1313" s="141">
        <f t="shared" si="95"/>
        <v>34051</v>
      </c>
      <c r="E1313" s="103" t="s">
        <v>19</v>
      </c>
      <c r="H1313" s="103" t="s">
        <v>87</v>
      </c>
      <c r="I1313" s="111" t="s">
        <v>9</v>
      </c>
      <c r="J1313" s="112" t="str">
        <f t="shared" si="96"/>
        <v>D</v>
      </c>
      <c r="K1313" s="103">
        <v>2</v>
      </c>
      <c r="L1313" s="103">
        <v>2</v>
      </c>
      <c r="M1313" s="103" t="s">
        <v>584</v>
      </c>
      <c r="O1313" s="103" t="s">
        <v>572</v>
      </c>
      <c r="P1313" s="103"/>
      <c r="T1313" s="112"/>
    </row>
    <row r="1314" spans="1:20">
      <c r="A1314" s="103" t="s">
        <v>582</v>
      </c>
      <c r="B1314" s="149">
        <v>42</v>
      </c>
      <c r="C1314" s="136">
        <v>34048</v>
      </c>
      <c r="D1314" s="141">
        <f t="shared" si="95"/>
        <v>34048</v>
      </c>
      <c r="E1314" s="103" t="s">
        <v>19</v>
      </c>
      <c r="H1314" s="103" t="s">
        <v>528</v>
      </c>
      <c r="I1314" s="111" t="s">
        <v>9</v>
      </c>
      <c r="J1314" s="112" t="str">
        <f t="shared" si="96"/>
        <v>L</v>
      </c>
      <c r="K1314" s="103">
        <v>0</v>
      </c>
      <c r="L1314" s="103">
        <v>1</v>
      </c>
      <c r="M1314" s="103" t="s">
        <v>25</v>
      </c>
      <c r="O1314" s="103" t="s">
        <v>572</v>
      </c>
      <c r="P1314" s="103"/>
      <c r="T1314" s="112"/>
    </row>
    <row r="1315" spans="1:20">
      <c r="A1315" s="103" t="s">
        <v>582</v>
      </c>
      <c r="B1315" s="149">
        <v>41</v>
      </c>
      <c r="C1315" s="136">
        <v>34041</v>
      </c>
      <c r="D1315" s="141">
        <f t="shared" si="95"/>
        <v>34041</v>
      </c>
      <c r="E1315" s="103" t="s">
        <v>19</v>
      </c>
      <c r="H1315" s="103" t="s">
        <v>426</v>
      </c>
      <c r="I1315" s="111" t="s">
        <v>21</v>
      </c>
      <c r="J1315" s="112" t="str">
        <f t="shared" si="96"/>
        <v>L</v>
      </c>
      <c r="K1315" s="103">
        <v>1</v>
      </c>
      <c r="L1315" s="103">
        <v>2</v>
      </c>
      <c r="M1315" s="103" t="s">
        <v>583</v>
      </c>
      <c r="O1315" s="103" t="s">
        <v>572</v>
      </c>
      <c r="P1315" s="103"/>
      <c r="T1315" s="112"/>
    </row>
    <row r="1316" spans="1:20">
      <c r="A1316" s="103" t="s">
        <v>582</v>
      </c>
      <c r="B1316" s="149">
        <v>40</v>
      </c>
      <c r="C1316" s="136">
        <v>34038</v>
      </c>
      <c r="D1316" s="141">
        <f t="shared" si="95"/>
        <v>34038</v>
      </c>
      <c r="E1316" s="103" t="s">
        <v>19</v>
      </c>
      <c r="H1316" s="103" t="s">
        <v>49</v>
      </c>
      <c r="I1316" s="111" t="s">
        <v>9</v>
      </c>
      <c r="J1316" s="112" t="str">
        <f t="shared" si="96"/>
        <v>L</v>
      </c>
      <c r="K1316" s="103">
        <v>0</v>
      </c>
      <c r="L1316" s="103">
        <v>2</v>
      </c>
      <c r="M1316" s="103" t="s">
        <v>25</v>
      </c>
      <c r="O1316" s="103" t="s">
        <v>572</v>
      </c>
      <c r="P1316" s="103"/>
      <c r="T1316" s="112"/>
    </row>
    <row r="1317" spans="1:20">
      <c r="A1317" s="103" t="s">
        <v>582</v>
      </c>
      <c r="B1317" s="149">
        <v>39</v>
      </c>
      <c r="C1317" s="136">
        <v>34034</v>
      </c>
      <c r="D1317" s="141">
        <f t="shared" si="95"/>
        <v>34034</v>
      </c>
      <c r="E1317" s="103" t="s">
        <v>19</v>
      </c>
      <c r="H1317" s="103" t="s">
        <v>108</v>
      </c>
      <c r="I1317" s="111" t="s">
        <v>21</v>
      </c>
      <c r="J1317" s="112" t="str">
        <f t="shared" si="96"/>
        <v>W</v>
      </c>
      <c r="K1317" s="103">
        <v>3</v>
      </c>
      <c r="L1317" s="103">
        <v>1</v>
      </c>
      <c r="M1317" s="103" t="s">
        <v>1680</v>
      </c>
      <c r="O1317" s="103" t="s">
        <v>572</v>
      </c>
      <c r="P1317" s="103"/>
      <c r="T1317" s="112"/>
    </row>
    <row r="1318" spans="1:20">
      <c r="A1318" s="103" t="s">
        <v>582</v>
      </c>
      <c r="B1318" s="149">
        <v>38</v>
      </c>
      <c r="C1318" s="136">
        <v>34029</v>
      </c>
      <c r="D1318" s="141">
        <f t="shared" si="95"/>
        <v>34029</v>
      </c>
      <c r="E1318" s="103" t="s">
        <v>19</v>
      </c>
      <c r="H1318" s="103" t="s">
        <v>378</v>
      </c>
      <c r="I1318" s="111" t="s">
        <v>21</v>
      </c>
      <c r="J1318" s="112" t="str">
        <f t="shared" si="96"/>
        <v>L</v>
      </c>
      <c r="K1318" s="103">
        <v>1</v>
      </c>
      <c r="L1318" s="103">
        <v>2</v>
      </c>
      <c r="M1318" s="103" t="s">
        <v>1676</v>
      </c>
      <c r="O1318" s="103" t="s">
        <v>572</v>
      </c>
      <c r="P1318" s="103"/>
      <c r="T1318" s="112"/>
    </row>
    <row r="1319" spans="1:20">
      <c r="A1319" s="103" t="s">
        <v>582</v>
      </c>
      <c r="B1319" s="149">
        <v>37</v>
      </c>
      <c r="C1319" s="136">
        <v>34024</v>
      </c>
      <c r="D1319" s="141">
        <f t="shared" si="95"/>
        <v>34024</v>
      </c>
      <c r="E1319" s="103" t="s">
        <v>19</v>
      </c>
      <c r="H1319" s="103" t="s">
        <v>24</v>
      </c>
      <c r="I1319" s="111" t="s">
        <v>9</v>
      </c>
      <c r="J1319" s="112" t="str">
        <f t="shared" si="96"/>
        <v>W</v>
      </c>
      <c r="K1319" s="103">
        <v>1</v>
      </c>
      <c r="L1319" s="103">
        <v>0</v>
      </c>
      <c r="M1319" s="103" t="s">
        <v>577</v>
      </c>
      <c r="O1319" s="103" t="s">
        <v>572</v>
      </c>
      <c r="P1319" s="103"/>
      <c r="T1319" s="112"/>
    </row>
    <row r="1320" spans="1:20">
      <c r="A1320" s="103" t="s">
        <v>582</v>
      </c>
      <c r="B1320" s="149">
        <v>36</v>
      </c>
      <c r="C1320" s="136">
        <v>34020</v>
      </c>
      <c r="D1320" s="141">
        <f t="shared" si="95"/>
        <v>34020</v>
      </c>
      <c r="E1320" s="103" t="s">
        <v>19</v>
      </c>
      <c r="H1320" s="103" t="s">
        <v>47</v>
      </c>
      <c r="I1320" s="111" t="s">
        <v>21</v>
      </c>
      <c r="J1320" s="112" t="str">
        <f t="shared" si="96"/>
        <v>L</v>
      </c>
      <c r="K1320" s="103">
        <v>0</v>
      </c>
      <c r="L1320" s="103">
        <v>2</v>
      </c>
      <c r="M1320" s="103" t="s">
        <v>25</v>
      </c>
      <c r="O1320" s="103" t="s">
        <v>572</v>
      </c>
      <c r="P1320" s="103"/>
      <c r="T1320" s="112"/>
    </row>
    <row r="1321" spans="1:20">
      <c r="A1321" s="103" t="s">
        <v>582</v>
      </c>
      <c r="B1321" s="149">
        <v>35</v>
      </c>
      <c r="C1321" s="136">
        <v>34015</v>
      </c>
      <c r="D1321" s="141">
        <f t="shared" si="95"/>
        <v>34015</v>
      </c>
      <c r="E1321" s="103" t="s">
        <v>16</v>
      </c>
      <c r="H1321" s="103" t="s">
        <v>226</v>
      </c>
      <c r="I1321" s="111" t="s">
        <v>9</v>
      </c>
      <c r="J1321" s="112" t="str">
        <f t="shared" si="96"/>
        <v>L</v>
      </c>
      <c r="K1321" s="103">
        <v>1</v>
      </c>
      <c r="L1321" s="103">
        <v>2</v>
      </c>
      <c r="M1321" s="103" t="s">
        <v>577</v>
      </c>
      <c r="O1321" s="103" t="s">
        <v>572</v>
      </c>
      <c r="P1321" s="103"/>
      <c r="T1321" s="112"/>
    </row>
    <row r="1322" spans="1:20">
      <c r="A1322" s="103" t="s">
        <v>582</v>
      </c>
      <c r="B1322" s="149">
        <v>34</v>
      </c>
      <c r="C1322" s="136">
        <v>34013</v>
      </c>
      <c r="D1322" s="141">
        <f t="shared" si="95"/>
        <v>34013</v>
      </c>
      <c r="E1322" s="103" t="s">
        <v>19</v>
      </c>
      <c r="H1322" s="103" t="s">
        <v>45</v>
      </c>
      <c r="I1322" s="111" t="s">
        <v>9</v>
      </c>
      <c r="J1322" s="112" t="str">
        <f t="shared" si="96"/>
        <v>D</v>
      </c>
      <c r="K1322" s="103">
        <v>3</v>
      </c>
      <c r="L1322" s="103">
        <v>3</v>
      </c>
      <c r="M1322" s="103" t="s">
        <v>1679</v>
      </c>
      <c r="O1322" s="103" t="s">
        <v>572</v>
      </c>
      <c r="P1322" s="103"/>
      <c r="T1322" s="112"/>
    </row>
    <row r="1323" spans="1:20">
      <c r="A1323" s="103" t="s">
        <v>582</v>
      </c>
      <c r="B1323" s="149">
        <v>33</v>
      </c>
      <c r="C1323" s="136">
        <v>34008</v>
      </c>
      <c r="D1323" s="141">
        <f t="shared" si="95"/>
        <v>34008</v>
      </c>
      <c r="E1323" s="103" t="s">
        <v>19</v>
      </c>
      <c r="G1323" s="116" t="s">
        <v>1468</v>
      </c>
      <c r="H1323" s="103" t="s">
        <v>35</v>
      </c>
      <c r="I1323" s="111" t="s">
        <v>21</v>
      </c>
      <c r="J1323" s="112" t="str">
        <f t="shared" si="96"/>
        <v>D</v>
      </c>
      <c r="K1323" s="103">
        <v>2</v>
      </c>
      <c r="L1323" s="103">
        <v>2</v>
      </c>
      <c r="M1323" s="103" t="s">
        <v>1149</v>
      </c>
      <c r="O1323" s="103" t="s">
        <v>572</v>
      </c>
      <c r="P1323" s="103"/>
      <c r="T1323" s="112"/>
    </row>
    <row r="1324" spans="1:20">
      <c r="A1324" s="103" t="s">
        <v>582</v>
      </c>
      <c r="B1324" s="149">
        <v>32</v>
      </c>
      <c r="C1324" s="136">
        <v>34006</v>
      </c>
      <c r="D1324" s="141">
        <f t="shared" si="95"/>
        <v>34006</v>
      </c>
      <c r="E1324" s="103" t="s">
        <v>19</v>
      </c>
      <c r="H1324" s="103" t="s">
        <v>529</v>
      </c>
      <c r="I1324" s="111" t="s">
        <v>21</v>
      </c>
      <c r="J1324" s="112" t="str">
        <f t="shared" si="96"/>
        <v>L</v>
      </c>
      <c r="K1324" s="103">
        <v>0</v>
      </c>
      <c r="L1324" s="103">
        <v>2</v>
      </c>
      <c r="M1324" s="103" t="s">
        <v>25</v>
      </c>
      <c r="O1324" s="103" t="s">
        <v>572</v>
      </c>
      <c r="P1324" s="103"/>
      <c r="T1324" s="112"/>
    </row>
    <row r="1325" spans="1:20">
      <c r="A1325" s="103" t="s">
        <v>582</v>
      </c>
      <c r="B1325" s="149">
        <v>31</v>
      </c>
      <c r="C1325" s="136">
        <v>33999</v>
      </c>
      <c r="D1325" s="141">
        <f t="shared" si="95"/>
        <v>33999</v>
      </c>
      <c r="E1325" s="103" t="s">
        <v>19</v>
      </c>
      <c r="H1325" s="103" t="s">
        <v>125</v>
      </c>
      <c r="I1325" s="111" t="s">
        <v>9</v>
      </c>
      <c r="J1325" s="112" t="str">
        <f t="shared" si="96"/>
        <v>W</v>
      </c>
      <c r="K1325" s="103">
        <v>4</v>
      </c>
      <c r="L1325" s="103">
        <v>2</v>
      </c>
      <c r="M1325" s="103" t="s">
        <v>1678</v>
      </c>
      <c r="O1325" s="103" t="s">
        <v>572</v>
      </c>
      <c r="P1325" s="103"/>
      <c r="T1325" s="112"/>
    </row>
    <row r="1326" spans="1:20">
      <c r="A1326" s="103" t="s">
        <v>582</v>
      </c>
      <c r="B1326" s="149">
        <v>30</v>
      </c>
      <c r="C1326" s="136">
        <v>33994</v>
      </c>
      <c r="D1326" s="141">
        <f t="shared" si="95"/>
        <v>33994</v>
      </c>
      <c r="E1326" s="103" t="s">
        <v>19</v>
      </c>
      <c r="H1326" s="103" t="s">
        <v>45</v>
      </c>
      <c r="I1326" s="111" t="s">
        <v>21</v>
      </c>
      <c r="J1326" s="112" t="str">
        <f t="shared" si="96"/>
        <v>W</v>
      </c>
      <c r="K1326" s="103">
        <v>3</v>
      </c>
      <c r="L1326" s="103">
        <v>0</v>
      </c>
      <c r="M1326" s="103" t="s">
        <v>1150</v>
      </c>
      <c r="O1326" s="103" t="s">
        <v>572</v>
      </c>
      <c r="P1326" s="103"/>
      <c r="Q1326" s="121"/>
      <c r="T1326" s="112"/>
    </row>
    <row r="1327" spans="1:20">
      <c r="A1327" s="103" t="s">
        <v>582</v>
      </c>
      <c r="B1327" s="149">
        <v>29</v>
      </c>
      <c r="C1327" s="136">
        <v>33992</v>
      </c>
      <c r="D1327" s="141">
        <f t="shared" si="95"/>
        <v>33992</v>
      </c>
      <c r="E1327" s="103" t="s">
        <v>19</v>
      </c>
      <c r="H1327" s="103" t="s">
        <v>579</v>
      </c>
      <c r="I1327" s="111" t="s">
        <v>9</v>
      </c>
      <c r="J1327" s="112" t="str">
        <f t="shared" si="96"/>
        <v>W</v>
      </c>
      <c r="K1327" s="103">
        <v>9</v>
      </c>
      <c r="L1327" s="103">
        <v>0</v>
      </c>
      <c r="M1327" s="103" t="s">
        <v>2063</v>
      </c>
      <c r="O1327" s="103" t="s">
        <v>572</v>
      </c>
      <c r="P1327" s="103"/>
      <c r="T1327" s="112"/>
    </row>
    <row r="1328" spans="1:20">
      <c r="A1328" s="103" t="s">
        <v>582</v>
      </c>
      <c r="B1328" s="149">
        <v>28</v>
      </c>
      <c r="C1328" s="136">
        <v>33985</v>
      </c>
      <c r="D1328" s="141">
        <f t="shared" si="95"/>
        <v>33985</v>
      </c>
      <c r="E1328" s="103" t="s">
        <v>19</v>
      </c>
      <c r="H1328" s="103" t="s">
        <v>87</v>
      </c>
      <c r="I1328" s="111" t="s">
        <v>21</v>
      </c>
      <c r="J1328" s="112" t="str">
        <f t="shared" si="96"/>
        <v>W</v>
      </c>
      <c r="K1328" s="103">
        <v>3</v>
      </c>
      <c r="L1328" s="103">
        <v>1</v>
      </c>
      <c r="M1328" s="103" t="s">
        <v>1800</v>
      </c>
      <c r="O1328" s="103" t="s">
        <v>572</v>
      </c>
      <c r="P1328" s="103"/>
      <c r="T1328" s="112"/>
    </row>
    <row r="1329" spans="1:20">
      <c r="A1329" s="103" t="s">
        <v>582</v>
      </c>
      <c r="B1329" s="149">
        <v>27</v>
      </c>
      <c r="C1329" s="136">
        <v>33978</v>
      </c>
      <c r="D1329" s="141">
        <f t="shared" si="95"/>
        <v>33978</v>
      </c>
      <c r="E1329" s="103" t="s">
        <v>19</v>
      </c>
      <c r="H1329" s="103" t="s">
        <v>286</v>
      </c>
      <c r="I1329" s="111" t="s">
        <v>9</v>
      </c>
      <c r="J1329" s="112" t="str">
        <f t="shared" si="96"/>
        <v>D</v>
      </c>
      <c r="K1329" s="103">
        <v>2</v>
      </c>
      <c r="L1329" s="103">
        <v>2</v>
      </c>
      <c r="M1329" s="103" t="s">
        <v>584</v>
      </c>
      <c r="O1329" s="103" t="s">
        <v>572</v>
      </c>
      <c r="P1329" s="103"/>
      <c r="T1329" s="112"/>
    </row>
    <row r="1330" spans="1:20">
      <c r="A1330" s="103" t="s">
        <v>582</v>
      </c>
      <c r="B1330" s="149">
        <v>26</v>
      </c>
      <c r="C1330" s="136">
        <v>33966</v>
      </c>
      <c r="D1330" s="141">
        <f t="shared" si="95"/>
        <v>33966</v>
      </c>
      <c r="E1330" s="103" t="s">
        <v>19</v>
      </c>
      <c r="H1330" s="103" t="s">
        <v>112</v>
      </c>
      <c r="I1330" s="111" t="s">
        <v>21</v>
      </c>
      <c r="J1330" s="112" t="str">
        <f t="shared" si="96"/>
        <v>L</v>
      </c>
      <c r="K1330" s="103">
        <v>0</v>
      </c>
      <c r="L1330" s="103">
        <v>2</v>
      </c>
      <c r="M1330" s="103" t="s">
        <v>25</v>
      </c>
      <c r="O1330" s="103" t="s">
        <v>572</v>
      </c>
      <c r="P1330" s="103"/>
      <c r="T1330" s="112"/>
    </row>
    <row r="1331" spans="1:20">
      <c r="A1331" s="103" t="s">
        <v>582</v>
      </c>
      <c r="B1331" s="149">
        <v>25</v>
      </c>
      <c r="C1331" s="136">
        <v>33964</v>
      </c>
      <c r="D1331" s="141">
        <f t="shared" si="95"/>
        <v>33964</v>
      </c>
      <c r="E1331" s="103" t="s">
        <v>19</v>
      </c>
      <c r="H1331" s="103" t="s">
        <v>52</v>
      </c>
      <c r="I1331" s="111" t="s">
        <v>21</v>
      </c>
      <c r="J1331" s="112" t="str">
        <f t="shared" si="96"/>
        <v>L</v>
      </c>
      <c r="K1331" s="103">
        <v>0</v>
      </c>
      <c r="L1331" s="103">
        <v>1</v>
      </c>
      <c r="M1331" s="103" t="s">
        <v>25</v>
      </c>
      <c r="O1331" s="103" t="s">
        <v>572</v>
      </c>
      <c r="P1331" s="103"/>
      <c r="T1331" s="112"/>
    </row>
    <row r="1332" spans="1:20">
      <c r="A1332" s="103" t="s">
        <v>582</v>
      </c>
      <c r="B1332" s="149">
        <v>24</v>
      </c>
      <c r="C1332" s="136">
        <v>33959</v>
      </c>
      <c r="D1332" s="141">
        <f t="shared" si="95"/>
        <v>33959</v>
      </c>
      <c r="E1332" s="103" t="s">
        <v>16</v>
      </c>
      <c r="H1332" s="103" t="s">
        <v>54</v>
      </c>
      <c r="I1332" s="111" t="s">
        <v>21</v>
      </c>
      <c r="J1332" s="112" t="str">
        <f t="shared" si="96"/>
        <v>W</v>
      </c>
      <c r="K1332" s="103">
        <v>4</v>
      </c>
      <c r="L1332" s="103">
        <v>0</v>
      </c>
      <c r="M1332" s="103" t="s">
        <v>1698</v>
      </c>
      <c r="O1332" s="103" t="s">
        <v>572</v>
      </c>
      <c r="P1332" s="103"/>
      <c r="T1332" s="112"/>
    </row>
    <row r="1333" spans="1:20">
      <c r="A1333" s="103" t="s">
        <v>582</v>
      </c>
      <c r="B1333" s="149">
        <v>23</v>
      </c>
      <c r="C1333" s="136">
        <v>33957</v>
      </c>
      <c r="D1333" s="141">
        <f t="shared" si="95"/>
        <v>33957</v>
      </c>
      <c r="E1333" s="103" t="s">
        <v>19</v>
      </c>
      <c r="H1333" s="103" t="s">
        <v>426</v>
      </c>
      <c r="I1333" s="111" t="s">
        <v>9</v>
      </c>
      <c r="J1333" s="112" t="str">
        <f t="shared" si="96"/>
        <v>L</v>
      </c>
      <c r="K1333" s="103">
        <v>2</v>
      </c>
      <c r="L1333" s="103">
        <v>4</v>
      </c>
      <c r="M1333" s="103" t="s">
        <v>1697</v>
      </c>
      <c r="O1333" s="103" t="s">
        <v>572</v>
      </c>
      <c r="P1333" s="103"/>
      <c r="T1333" s="112"/>
    </row>
    <row r="1334" spans="1:20">
      <c r="A1334" s="103" t="s">
        <v>582</v>
      </c>
      <c r="B1334" s="149">
        <v>22</v>
      </c>
      <c r="C1334" s="136">
        <v>33952</v>
      </c>
      <c r="D1334" s="141">
        <f t="shared" si="95"/>
        <v>33952</v>
      </c>
      <c r="E1334" s="103" t="s">
        <v>15</v>
      </c>
      <c r="F1334" s="111">
        <v>2</v>
      </c>
      <c r="G1334" s="111"/>
      <c r="H1334" s="103" t="s">
        <v>539</v>
      </c>
      <c r="I1334" s="111" t="s">
        <v>21</v>
      </c>
      <c r="J1334" s="112" t="str">
        <f t="shared" si="96"/>
        <v>L</v>
      </c>
      <c r="K1334" s="103">
        <v>0</v>
      </c>
      <c r="L1334" s="103">
        <v>1</v>
      </c>
      <c r="M1334" s="103" t="s">
        <v>25</v>
      </c>
      <c r="O1334" s="103" t="s">
        <v>572</v>
      </c>
      <c r="P1334" s="103"/>
      <c r="T1334" s="112"/>
    </row>
    <row r="1335" spans="1:20">
      <c r="A1335" s="103" t="s">
        <v>582</v>
      </c>
      <c r="B1335" s="149">
        <v>21</v>
      </c>
      <c r="C1335" s="136">
        <v>33950</v>
      </c>
      <c r="D1335" s="141">
        <f t="shared" si="95"/>
        <v>33950</v>
      </c>
      <c r="E1335" s="103" t="s">
        <v>13</v>
      </c>
      <c r="F1335" s="111">
        <v>3</v>
      </c>
      <c r="G1335" s="111"/>
      <c r="H1335" s="103" t="s">
        <v>585</v>
      </c>
      <c r="I1335" s="111" t="s">
        <v>9</v>
      </c>
      <c r="J1335" s="112" t="str">
        <f t="shared" si="96"/>
        <v>L</v>
      </c>
      <c r="K1335" s="103">
        <v>0</v>
      </c>
      <c r="L1335" s="103">
        <v>2</v>
      </c>
      <c r="M1335" s="103" t="s">
        <v>25</v>
      </c>
      <c r="O1335" s="103" t="s">
        <v>572</v>
      </c>
      <c r="P1335" s="103"/>
      <c r="T1335" s="112"/>
    </row>
    <row r="1336" spans="1:20">
      <c r="A1336" s="103" t="s">
        <v>582</v>
      </c>
      <c r="B1336" s="149">
        <v>20</v>
      </c>
      <c r="C1336" s="136">
        <v>33943</v>
      </c>
      <c r="D1336" s="141">
        <f t="shared" si="95"/>
        <v>33943</v>
      </c>
      <c r="E1336" s="103" t="s">
        <v>19</v>
      </c>
      <c r="H1336" s="103" t="s">
        <v>32</v>
      </c>
      <c r="I1336" s="111" t="s">
        <v>9</v>
      </c>
      <c r="J1336" s="112" t="str">
        <f t="shared" si="96"/>
        <v>D</v>
      </c>
      <c r="K1336" s="103">
        <v>2</v>
      </c>
      <c r="L1336" s="103">
        <v>2</v>
      </c>
      <c r="M1336" s="103" t="s">
        <v>586</v>
      </c>
      <c r="O1336" s="103" t="s">
        <v>572</v>
      </c>
      <c r="P1336" s="103"/>
      <c r="T1336" s="112"/>
    </row>
    <row r="1337" spans="1:20">
      <c r="A1337" s="103" t="s">
        <v>582</v>
      </c>
      <c r="B1337" s="149">
        <v>19</v>
      </c>
      <c r="C1337" s="136">
        <v>33936</v>
      </c>
      <c r="D1337" s="141">
        <f t="shared" si="95"/>
        <v>33936</v>
      </c>
      <c r="E1337" s="103" t="s">
        <v>13</v>
      </c>
      <c r="F1337" s="111">
        <v>2</v>
      </c>
      <c r="G1337" s="111"/>
      <c r="H1337" s="103" t="s">
        <v>286</v>
      </c>
      <c r="I1337" s="111" t="s">
        <v>21</v>
      </c>
      <c r="J1337" s="112" t="str">
        <f t="shared" si="96"/>
        <v>W</v>
      </c>
      <c r="K1337" s="103">
        <v>1</v>
      </c>
      <c r="L1337" s="103">
        <v>0</v>
      </c>
      <c r="M1337" s="103" t="s">
        <v>1077</v>
      </c>
      <c r="O1337" s="103" t="s">
        <v>572</v>
      </c>
      <c r="P1337" s="103"/>
      <c r="T1337" s="112"/>
    </row>
    <row r="1338" spans="1:20">
      <c r="A1338" s="103" t="s">
        <v>582</v>
      </c>
      <c r="B1338" s="149">
        <v>18</v>
      </c>
      <c r="C1338" s="136">
        <v>33922</v>
      </c>
      <c r="D1338" s="141">
        <f t="shared" si="95"/>
        <v>33922</v>
      </c>
      <c r="E1338" s="103" t="s">
        <v>19</v>
      </c>
      <c r="H1338" s="103" t="s">
        <v>532</v>
      </c>
      <c r="I1338" s="111" t="s">
        <v>9</v>
      </c>
      <c r="J1338" s="112" t="str">
        <f t="shared" si="96"/>
        <v>D</v>
      </c>
      <c r="K1338" s="103">
        <v>2</v>
      </c>
      <c r="L1338" s="103">
        <v>2</v>
      </c>
      <c r="M1338" s="103" t="s">
        <v>1523</v>
      </c>
      <c r="O1338" s="103" t="s">
        <v>572</v>
      </c>
      <c r="P1338" s="103"/>
      <c r="T1338" s="112"/>
    </row>
    <row r="1339" spans="1:20">
      <c r="A1339" s="103" t="s">
        <v>582</v>
      </c>
      <c r="B1339" s="149">
        <v>17</v>
      </c>
      <c r="C1339" s="136">
        <v>33915</v>
      </c>
      <c r="D1339" s="141">
        <f t="shared" si="95"/>
        <v>33915</v>
      </c>
      <c r="E1339" s="103" t="s">
        <v>19</v>
      </c>
      <c r="H1339" s="103" t="s">
        <v>128</v>
      </c>
      <c r="I1339" s="111" t="s">
        <v>21</v>
      </c>
      <c r="J1339" s="112" t="str">
        <f t="shared" si="96"/>
        <v>L</v>
      </c>
      <c r="K1339" s="103">
        <v>1</v>
      </c>
      <c r="L1339" s="103">
        <v>2</v>
      </c>
      <c r="M1339" s="103" t="s">
        <v>1620</v>
      </c>
      <c r="O1339" s="103" t="s">
        <v>572</v>
      </c>
      <c r="P1339" s="103"/>
      <c r="T1339" s="112"/>
    </row>
    <row r="1340" spans="1:20">
      <c r="A1340" s="103" t="s">
        <v>582</v>
      </c>
      <c r="B1340" s="149">
        <v>16</v>
      </c>
      <c r="C1340" s="136">
        <v>33908</v>
      </c>
      <c r="D1340" s="141">
        <f t="shared" si="95"/>
        <v>33908</v>
      </c>
      <c r="E1340" s="103" t="s">
        <v>13</v>
      </c>
      <c r="F1340" s="111">
        <v>1</v>
      </c>
      <c r="G1340" s="111"/>
      <c r="H1340" s="103" t="s">
        <v>587</v>
      </c>
      <c r="I1340" s="111" t="s">
        <v>21</v>
      </c>
      <c r="J1340" s="112" t="str">
        <f t="shared" si="96"/>
        <v>W</v>
      </c>
      <c r="K1340" s="103">
        <v>2</v>
      </c>
      <c r="L1340" s="103">
        <v>0</v>
      </c>
      <c r="M1340" s="103" t="s">
        <v>1677</v>
      </c>
      <c r="O1340" s="103" t="s">
        <v>572</v>
      </c>
      <c r="P1340" s="103"/>
      <c r="T1340" s="112"/>
    </row>
    <row r="1341" spans="1:20">
      <c r="A1341" s="103" t="s">
        <v>582</v>
      </c>
      <c r="B1341" s="149">
        <v>15</v>
      </c>
      <c r="C1341" s="136">
        <v>33903</v>
      </c>
      <c r="D1341" s="141">
        <f t="shared" si="95"/>
        <v>33903</v>
      </c>
      <c r="E1341" s="103" t="s">
        <v>19</v>
      </c>
      <c r="H1341" s="103" t="s">
        <v>32</v>
      </c>
      <c r="I1341" s="111" t="s">
        <v>21</v>
      </c>
      <c r="J1341" s="112" t="str">
        <f t="shared" si="96"/>
        <v>L</v>
      </c>
      <c r="K1341" s="103">
        <v>1</v>
      </c>
      <c r="L1341" s="103">
        <v>2</v>
      </c>
      <c r="M1341" s="103" t="s">
        <v>577</v>
      </c>
      <c r="O1341" s="103" t="s">
        <v>572</v>
      </c>
      <c r="P1341" s="103"/>
      <c r="T1341" s="112"/>
    </row>
    <row r="1342" spans="1:20">
      <c r="A1342" s="103" t="s">
        <v>582</v>
      </c>
      <c r="B1342" s="149">
        <v>14</v>
      </c>
      <c r="C1342" s="136">
        <v>33901</v>
      </c>
      <c r="D1342" s="141">
        <f t="shared" si="95"/>
        <v>33901</v>
      </c>
      <c r="E1342" s="103" t="s">
        <v>19</v>
      </c>
      <c r="H1342" s="103" t="s">
        <v>107</v>
      </c>
      <c r="I1342" s="111" t="s">
        <v>21</v>
      </c>
      <c r="J1342" s="112" t="str">
        <f t="shared" si="96"/>
        <v>L</v>
      </c>
      <c r="K1342" s="103">
        <v>0</v>
      </c>
      <c r="L1342" s="103">
        <v>1</v>
      </c>
      <c r="M1342" s="103" t="s">
        <v>25</v>
      </c>
      <c r="O1342" s="103" t="s">
        <v>572</v>
      </c>
      <c r="P1342" s="103"/>
      <c r="T1342" s="112"/>
    </row>
    <row r="1343" spans="1:20">
      <c r="A1343" s="103" t="s">
        <v>582</v>
      </c>
      <c r="B1343" s="149">
        <v>13</v>
      </c>
      <c r="C1343" s="136">
        <v>33894</v>
      </c>
      <c r="D1343" s="141">
        <f t="shared" si="95"/>
        <v>33894</v>
      </c>
      <c r="E1343" s="103" t="s">
        <v>19</v>
      </c>
      <c r="H1343" s="103" t="s">
        <v>108</v>
      </c>
      <c r="I1343" s="111" t="s">
        <v>9</v>
      </c>
      <c r="J1343" s="112" t="str">
        <f t="shared" si="96"/>
        <v>W</v>
      </c>
      <c r="K1343" s="103">
        <v>3</v>
      </c>
      <c r="L1343" s="103">
        <v>2</v>
      </c>
      <c r="M1343" s="103" t="s">
        <v>1696</v>
      </c>
      <c r="O1343" s="103" t="s">
        <v>572</v>
      </c>
      <c r="P1343" s="103"/>
      <c r="T1343" s="112"/>
    </row>
    <row r="1344" spans="1:20">
      <c r="A1344" s="103" t="s">
        <v>582</v>
      </c>
      <c r="B1344" s="149">
        <v>12</v>
      </c>
      <c r="C1344" s="136">
        <v>33887</v>
      </c>
      <c r="D1344" s="141">
        <f t="shared" si="95"/>
        <v>33887</v>
      </c>
      <c r="E1344" s="103" t="s">
        <v>19</v>
      </c>
      <c r="H1344" s="103" t="s">
        <v>528</v>
      </c>
      <c r="I1344" s="111" t="s">
        <v>21</v>
      </c>
      <c r="J1344" s="112" t="str">
        <f t="shared" si="96"/>
        <v>D</v>
      </c>
      <c r="K1344" s="103">
        <v>1</v>
      </c>
      <c r="L1344" s="103">
        <v>1</v>
      </c>
      <c r="M1344" s="103" t="s">
        <v>1676</v>
      </c>
      <c r="O1344" s="103" t="s">
        <v>572</v>
      </c>
      <c r="P1344" s="103"/>
      <c r="T1344" s="112"/>
    </row>
    <row r="1345" spans="1:20">
      <c r="A1345" s="103" t="s">
        <v>582</v>
      </c>
      <c r="B1345" s="149">
        <v>11</v>
      </c>
      <c r="C1345" s="136">
        <v>33880</v>
      </c>
      <c r="D1345" s="141">
        <f t="shared" si="95"/>
        <v>33880</v>
      </c>
      <c r="E1345" s="103" t="s">
        <v>19</v>
      </c>
      <c r="H1345" s="103" t="s">
        <v>35</v>
      </c>
      <c r="I1345" s="111" t="s">
        <v>9</v>
      </c>
      <c r="J1345" s="112" t="str">
        <f t="shared" si="96"/>
        <v>L</v>
      </c>
      <c r="K1345" s="103">
        <v>2</v>
      </c>
      <c r="L1345" s="103">
        <v>3</v>
      </c>
      <c r="M1345" s="103" t="s">
        <v>1675</v>
      </c>
      <c r="O1345" s="103" t="s">
        <v>572</v>
      </c>
      <c r="P1345" s="103"/>
      <c r="T1345" s="112"/>
    </row>
    <row r="1346" spans="1:20">
      <c r="A1346" s="103" t="s">
        <v>582</v>
      </c>
      <c r="B1346" s="149">
        <v>10</v>
      </c>
      <c r="C1346" s="136">
        <v>33875</v>
      </c>
      <c r="D1346" s="141">
        <f t="shared" si="95"/>
        <v>33875</v>
      </c>
      <c r="E1346" s="103" t="s">
        <v>15</v>
      </c>
      <c r="F1346" s="111">
        <v>1</v>
      </c>
      <c r="G1346" s="111"/>
      <c r="H1346" s="103" t="s">
        <v>529</v>
      </c>
      <c r="I1346" s="111" t="s">
        <v>21</v>
      </c>
      <c r="J1346" s="112" t="str">
        <f t="shared" si="96"/>
        <v>W</v>
      </c>
      <c r="K1346" s="103">
        <v>2</v>
      </c>
      <c r="L1346" s="103">
        <v>0</v>
      </c>
      <c r="M1346" s="103" t="s">
        <v>588</v>
      </c>
      <c r="O1346" s="103" t="s">
        <v>572</v>
      </c>
      <c r="P1346" s="103"/>
      <c r="T1346" s="112"/>
    </row>
    <row r="1347" spans="1:20">
      <c r="A1347" s="103" t="s">
        <v>582</v>
      </c>
      <c r="B1347" s="149">
        <v>9</v>
      </c>
      <c r="C1347" s="136">
        <v>33873</v>
      </c>
      <c r="D1347" s="141">
        <f t="shared" si="95"/>
        <v>33873</v>
      </c>
      <c r="E1347" s="103" t="s">
        <v>19</v>
      </c>
      <c r="H1347" s="103" t="s">
        <v>112</v>
      </c>
      <c r="I1347" s="111" t="s">
        <v>9</v>
      </c>
      <c r="J1347" s="112" t="str">
        <f t="shared" si="96"/>
        <v>W</v>
      </c>
      <c r="K1347" s="103">
        <v>2</v>
      </c>
      <c r="L1347" s="103">
        <v>1</v>
      </c>
      <c r="M1347" s="103" t="s">
        <v>589</v>
      </c>
      <c r="O1347" s="103" t="s">
        <v>572</v>
      </c>
      <c r="P1347" s="103"/>
      <c r="T1347" s="112"/>
    </row>
    <row r="1348" spans="1:20">
      <c r="A1348" s="103" t="s">
        <v>582</v>
      </c>
      <c r="B1348" s="149">
        <v>8</v>
      </c>
      <c r="C1348" s="136">
        <v>33859</v>
      </c>
      <c r="D1348" s="141">
        <f t="shared" si="95"/>
        <v>33859</v>
      </c>
      <c r="E1348" s="103" t="s">
        <v>12</v>
      </c>
      <c r="F1348" s="111" t="s">
        <v>61</v>
      </c>
      <c r="G1348" s="111"/>
      <c r="H1348" s="103" t="s">
        <v>47</v>
      </c>
      <c r="I1348" s="111" t="s">
        <v>21</v>
      </c>
      <c r="J1348" s="112" t="str">
        <f t="shared" si="96"/>
        <v>L</v>
      </c>
      <c r="K1348" s="103">
        <v>1</v>
      </c>
      <c r="L1348" s="103">
        <v>4</v>
      </c>
      <c r="M1348" s="103" t="s">
        <v>583</v>
      </c>
      <c r="O1348" s="103" t="s">
        <v>572</v>
      </c>
      <c r="P1348" s="103"/>
      <c r="T1348" s="112"/>
    </row>
    <row r="1349" spans="1:20">
      <c r="A1349" s="103" t="s">
        <v>582</v>
      </c>
      <c r="B1349" s="149">
        <v>7</v>
      </c>
      <c r="C1349" s="136">
        <v>33854</v>
      </c>
      <c r="D1349" s="141">
        <f t="shared" si="95"/>
        <v>33854</v>
      </c>
      <c r="E1349" s="103" t="s">
        <v>19</v>
      </c>
      <c r="H1349" s="103" t="s">
        <v>49</v>
      </c>
      <c r="I1349" s="111" t="s">
        <v>21</v>
      </c>
      <c r="J1349" s="112" t="str">
        <f t="shared" si="96"/>
        <v>W</v>
      </c>
      <c r="K1349" s="103">
        <v>4</v>
      </c>
      <c r="L1349" s="103">
        <v>1</v>
      </c>
      <c r="M1349" s="103" t="s">
        <v>1699</v>
      </c>
      <c r="O1349" s="103" t="s">
        <v>572</v>
      </c>
      <c r="P1349" s="103"/>
      <c r="T1349" s="112"/>
    </row>
    <row r="1350" spans="1:20">
      <c r="A1350" s="103" t="s">
        <v>582</v>
      </c>
      <c r="B1350" s="149">
        <v>6</v>
      </c>
      <c r="C1350" s="136">
        <v>33852</v>
      </c>
      <c r="D1350" s="141">
        <f t="shared" ref="D1350:D1413" si="97">C1350</f>
        <v>33852</v>
      </c>
      <c r="E1350" s="103" t="s">
        <v>19</v>
      </c>
      <c r="H1350" s="103" t="s">
        <v>529</v>
      </c>
      <c r="I1350" s="111" t="s">
        <v>9</v>
      </c>
      <c r="J1350" s="112" t="str">
        <f t="shared" si="96"/>
        <v>W</v>
      </c>
      <c r="K1350" s="103">
        <v>2</v>
      </c>
      <c r="L1350" s="103">
        <v>1</v>
      </c>
      <c r="M1350" s="103" t="s">
        <v>1799</v>
      </c>
      <c r="O1350" s="103" t="s">
        <v>572</v>
      </c>
      <c r="P1350" s="103"/>
      <c r="T1350" s="112"/>
    </row>
    <row r="1351" spans="1:20">
      <c r="A1351" s="103" t="s">
        <v>582</v>
      </c>
      <c r="B1351" s="149">
        <v>5</v>
      </c>
      <c r="C1351" s="136">
        <v>33845</v>
      </c>
      <c r="D1351" s="141">
        <f t="shared" si="97"/>
        <v>33845</v>
      </c>
      <c r="E1351" s="103" t="s">
        <v>12</v>
      </c>
      <c r="F1351" s="111" t="s">
        <v>256</v>
      </c>
      <c r="G1351" s="111"/>
      <c r="H1351" s="103" t="s">
        <v>590</v>
      </c>
      <c r="I1351" s="111" t="s">
        <v>21</v>
      </c>
      <c r="J1351" s="112" t="str">
        <f t="shared" si="96"/>
        <v>W</v>
      </c>
      <c r="K1351" s="103">
        <v>4</v>
      </c>
      <c r="L1351" s="103">
        <v>1</v>
      </c>
      <c r="M1351" s="103" t="s">
        <v>2046</v>
      </c>
      <c r="O1351" s="103" t="s">
        <v>572</v>
      </c>
      <c r="P1351" s="103"/>
      <c r="T1351" s="112"/>
    </row>
    <row r="1352" spans="1:20">
      <c r="A1352" s="103" t="s">
        <v>582</v>
      </c>
      <c r="B1352" s="149">
        <v>4</v>
      </c>
      <c r="C1352" s="136">
        <v>33840</v>
      </c>
      <c r="D1352" s="141">
        <f t="shared" si="97"/>
        <v>33840</v>
      </c>
      <c r="E1352" s="103" t="s">
        <v>19</v>
      </c>
      <c r="H1352" s="103" t="s">
        <v>24</v>
      </c>
      <c r="I1352" s="111" t="s">
        <v>21</v>
      </c>
      <c r="J1352" s="112" t="str">
        <f t="shared" si="96"/>
        <v>W</v>
      </c>
      <c r="K1352" s="103">
        <v>2</v>
      </c>
      <c r="L1352" s="103">
        <v>0</v>
      </c>
      <c r="M1352" s="103" t="s">
        <v>1874</v>
      </c>
      <c r="O1352" s="103" t="s">
        <v>572</v>
      </c>
      <c r="P1352" s="103"/>
      <c r="T1352" s="112"/>
    </row>
    <row r="1353" spans="1:20">
      <c r="A1353" s="103" t="s">
        <v>582</v>
      </c>
      <c r="B1353" s="149">
        <v>3</v>
      </c>
      <c r="C1353" s="136">
        <v>33838</v>
      </c>
      <c r="D1353" s="141">
        <f t="shared" si="97"/>
        <v>33838</v>
      </c>
      <c r="E1353" s="103" t="s">
        <v>19</v>
      </c>
      <c r="H1353" s="103" t="s">
        <v>128</v>
      </c>
      <c r="I1353" s="111" t="s">
        <v>9</v>
      </c>
      <c r="J1353" s="112" t="str">
        <f t="shared" si="96"/>
        <v>D</v>
      </c>
      <c r="K1353" s="103">
        <v>1</v>
      </c>
      <c r="L1353" s="103">
        <v>1</v>
      </c>
      <c r="M1353" s="103" t="s">
        <v>1061</v>
      </c>
      <c r="O1353" s="103" t="s">
        <v>572</v>
      </c>
      <c r="P1353" s="103"/>
      <c r="T1353" s="112"/>
    </row>
    <row r="1354" spans="1:20">
      <c r="A1354" s="103" t="s">
        <v>582</v>
      </c>
      <c r="B1354" s="149">
        <v>2</v>
      </c>
      <c r="C1354" s="136">
        <v>33835</v>
      </c>
      <c r="D1354" s="141">
        <f t="shared" si="97"/>
        <v>33835</v>
      </c>
      <c r="E1354" s="103" t="s">
        <v>19</v>
      </c>
      <c r="H1354" s="103" t="s">
        <v>52</v>
      </c>
      <c r="I1354" s="111" t="s">
        <v>9</v>
      </c>
      <c r="J1354" s="112" t="str">
        <f t="shared" si="96"/>
        <v>D</v>
      </c>
      <c r="K1354" s="103">
        <v>1</v>
      </c>
      <c r="L1354" s="103">
        <v>1</v>
      </c>
      <c r="M1354" s="103" t="s">
        <v>577</v>
      </c>
      <c r="O1354" s="103" t="s">
        <v>572</v>
      </c>
      <c r="P1354" s="103"/>
      <c r="T1354" s="112"/>
    </row>
    <row r="1355" spans="1:20">
      <c r="A1355" s="103" t="s">
        <v>582</v>
      </c>
      <c r="B1355" s="149">
        <v>1</v>
      </c>
      <c r="C1355" s="136">
        <v>33831</v>
      </c>
      <c r="D1355" s="141">
        <f t="shared" si="97"/>
        <v>33831</v>
      </c>
      <c r="E1355" s="103" t="s">
        <v>19</v>
      </c>
      <c r="G1355" s="116" t="s">
        <v>1468</v>
      </c>
      <c r="H1355" s="103" t="s">
        <v>532</v>
      </c>
      <c r="I1355" s="111" t="s">
        <v>21</v>
      </c>
      <c r="J1355" s="112" t="str">
        <f t="shared" si="96"/>
        <v>L</v>
      </c>
      <c r="K1355" s="103">
        <v>1</v>
      </c>
      <c r="L1355" s="103">
        <v>3</v>
      </c>
      <c r="M1355" s="103" t="s">
        <v>583</v>
      </c>
      <c r="O1355" s="103" t="s">
        <v>572</v>
      </c>
      <c r="P1355" s="103"/>
      <c r="T1355" s="112"/>
    </row>
    <row r="1356" spans="1:20">
      <c r="A1356" s="103" t="s">
        <v>591</v>
      </c>
      <c r="B1356" s="149">
        <v>50</v>
      </c>
      <c r="C1356" s="136">
        <v>33719</v>
      </c>
      <c r="D1356" s="141">
        <f t="shared" si="97"/>
        <v>33719</v>
      </c>
      <c r="E1356" s="103" t="s">
        <v>100</v>
      </c>
      <c r="H1356" s="103" t="s">
        <v>504</v>
      </c>
      <c r="I1356" s="111" t="s">
        <v>9</v>
      </c>
      <c r="J1356" s="112" t="str">
        <f t="shared" si="96"/>
        <v>L</v>
      </c>
      <c r="K1356" s="103">
        <v>1</v>
      </c>
      <c r="L1356" s="103">
        <v>2</v>
      </c>
      <c r="M1356" s="103" t="s">
        <v>211</v>
      </c>
      <c r="O1356" s="103" t="s">
        <v>592</v>
      </c>
      <c r="P1356" s="103"/>
      <c r="T1356" s="112"/>
    </row>
    <row r="1357" spans="1:20">
      <c r="A1357" s="103" t="s">
        <v>591</v>
      </c>
      <c r="B1357" s="149">
        <v>49</v>
      </c>
      <c r="C1357" s="136">
        <v>33714</v>
      </c>
      <c r="D1357" s="141">
        <f t="shared" si="97"/>
        <v>33714</v>
      </c>
      <c r="E1357" s="103" t="s">
        <v>100</v>
      </c>
      <c r="H1357" s="103" t="s">
        <v>114</v>
      </c>
      <c r="I1357" s="111" t="s">
        <v>21</v>
      </c>
      <c r="J1357" s="112" t="str">
        <f t="shared" si="96"/>
        <v>L</v>
      </c>
      <c r="K1357" s="103">
        <v>1</v>
      </c>
      <c r="L1357" s="103">
        <v>2</v>
      </c>
      <c r="M1357" s="103" t="s">
        <v>1169</v>
      </c>
      <c r="O1357" s="103" t="s">
        <v>592</v>
      </c>
      <c r="P1357" s="103"/>
      <c r="T1357" s="112"/>
    </row>
    <row r="1358" spans="1:20">
      <c r="A1358" s="103" t="s">
        <v>591</v>
      </c>
      <c r="B1358" s="149">
        <v>48</v>
      </c>
      <c r="C1358" s="136">
        <v>33712</v>
      </c>
      <c r="D1358" s="141">
        <f t="shared" si="97"/>
        <v>33712</v>
      </c>
      <c r="E1358" s="103" t="s">
        <v>100</v>
      </c>
      <c r="G1358" s="116" t="s">
        <v>1468</v>
      </c>
      <c r="H1358" s="103" t="s">
        <v>579</v>
      </c>
      <c r="I1358" s="111" t="s">
        <v>21</v>
      </c>
      <c r="J1358" s="112" t="str">
        <f t="shared" si="96"/>
        <v>W</v>
      </c>
      <c r="K1358" s="103">
        <v>4</v>
      </c>
      <c r="L1358" s="103">
        <v>1</v>
      </c>
      <c r="M1358" s="103" t="s">
        <v>2011</v>
      </c>
      <c r="O1358" s="103" t="s">
        <v>592</v>
      </c>
      <c r="P1358" s="103"/>
      <c r="T1358" s="112"/>
    </row>
    <row r="1359" spans="1:20">
      <c r="A1359" s="103" t="s">
        <v>591</v>
      </c>
      <c r="B1359" s="149">
        <v>47</v>
      </c>
      <c r="C1359" s="136">
        <v>33711</v>
      </c>
      <c r="D1359" s="141">
        <f t="shared" si="97"/>
        <v>33711</v>
      </c>
      <c r="E1359" s="103" t="s">
        <v>100</v>
      </c>
      <c r="H1359" s="103" t="s">
        <v>332</v>
      </c>
      <c r="I1359" s="111" t="s">
        <v>9</v>
      </c>
      <c r="J1359" s="112" t="str">
        <f t="shared" si="96"/>
        <v>D</v>
      </c>
      <c r="K1359" s="103">
        <v>2</v>
      </c>
      <c r="L1359" s="103">
        <v>2</v>
      </c>
      <c r="M1359" s="103" t="s">
        <v>1167</v>
      </c>
      <c r="O1359" s="103" t="s">
        <v>592</v>
      </c>
      <c r="P1359" s="103"/>
      <c r="T1359" s="112"/>
    </row>
    <row r="1360" spans="1:20">
      <c r="A1360" s="103" t="s">
        <v>591</v>
      </c>
      <c r="B1360" s="149">
        <v>46</v>
      </c>
      <c r="C1360" s="136">
        <v>33705</v>
      </c>
      <c r="D1360" s="141">
        <f t="shared" si="97"/>
        <v>33705</v>
      </c>
      <c r="E1360" s="103" t="s">
        <v>100</v>
      </c>
      <c r="H1360" s="103" t="s">
        <v>288</v>
      </c>
      <c r="I1360" s="111" t="s">
        <v>9</v>
      </c>
      <c r="J1360" s="112" t="str">
        <f t="shared" si="96"/>
        <v>L</v>
      </c>
      <c r="K1360" s="103">
        <v>0</v>
      </c>
      <c r="L1360" s="103">
        <v>1</v>
      </c>
      <c r="M1360" s="103" t="s">
        <v>25</v>
      </c>
      <c r="O1360" s="103" t="s">
        <v>592</v>
      </c>
      <c r="P1360" s="103"/>
      <c r="T1360" s="112"/>
    </row>
    <row r="1361" spans="1:20">
      <c r="A1361" s="103" t="s">
        <v>591</v>
      </c>
      <c r="B1361" s="149">
        <v>45</v>
      </c>
      <c r="C1361" s="136">
        <v>33698</v>
      </c>
      <c r="D1361" s="141">
        <f t="shared" si="97"/>
        <v>33698</v>
      </c>
      <c r="E1361" s="103" t="s">
        <v>100</v>
      </c>
      <c r="H1361" s="103" t="s">
        <v>504</v>
      </c>
      <c r="I1361" s="111" t="s">
        <v>21</v>
      </c>
      <c r="J1361" s="112" t="str">
        <f t="shared" si="96"/>
        <v>W</v>
      </c>
      <c r="K1361" s="103">
        <v>3</v>
      </c>
      <c r="L1361" s="103">
        <v>1</v>
      </c>
      <c r="M1361" s="103" t="s">
        <v>1168</v>
      </c>
      <c r="O1361" s="103" t="s">
        <v>592</v>
      </c>
      <c r="P1361" s="103"/>
      <c r="T1361" s="112"/>
    </row>
    <row r="1362" spans="1:20">
      <c r="A1362" s="103" t="s">
        <v>591</v>
      </c>
      <c r="B1362" s="149">
        <v>44</v>
      </c>
      <c r="C1362" s="136">
        <v>33692</v>
      </c>
      <c r="D1362" s="141">
        <f t="shared" si="97"/>
        <v>33692</v>
      </c>
      <c r="E1362" s="103" t="s">
        <v>100</v>
      </c>
      <c r="H1362" s="103" t="s">
        <v>404</v>
      </c>
      <c r="I1362" s="111" t="s">
        <v>9</v>
      </c>
      <c r="J1362" s="112" t="str">
        <f t="shared" si="96"/>
        <v>L</v>
      </c>
      <c r="K1362" s="103">
        <v>0</v>
      </c>
      <c r="L1362" s="103">
        <v>7</v>
      </c>
      <c r="M1362" s="103" t="s">
        <v>25</v>
      </c>
      <c r="O1362" s="103" t="s">
        <v>592</v>
      </c>
      <c r="P1362" s="103"/>
      <c r="T1362" s="112"/>
    </row>
    <row r="1363" spans="1:20">
      <c r="A1363" s="103" t="s">
        <v>591</v>
      </c>
      <c r="B1363" s="149">
        <v>43</v>
      </c>
      <c r="C1363" s="136">
        <v>33690</v>
      </c>
      <c r="D1363" s="141">
        <f t="shared" si="97"/>
        <v>33690</v>
      </c>
      <c r="E1363" s="103" t="s">
        <v>100</v>
      </c>
      <c r="G1363" s="116" t="s">
        <v>1468</v>
      </c>
      <c r="H1363" s="103" t="s">
        <v>552</v>
      </c>
      <c r="I1363" s="111" t="s">
        <v>21</v>
      </c>
      <c r="J1363" s="112" t="str">
        <f t="shared" si="96"/>
        <v>L</v>
      </c>
      <c r="K1363" s="103">
        <v>0</v>
      </c>
      <c r="L1363" s="103">
        <v>2</v>
      </c>
      <c r="M1363" s="103" t="s">
        <v>25</v>
      </c>
      <c r="O1363" s="103" t="s">
        <v>592</v>
      </c>
      <c r="P1363" s="103"/>
      <c r="T1363" s="112"/>
    </row>
    <row r="1364" spans="1:20">
      <c r="A1364" s="103" t="s">
        <v>591</v>
      </c>
      <c r="B1364" s="149">
        <v>42</v>
      </c>
      <c r="C1364" s="136">
        <v>33684</v>
      </c>
      <c r="D1364" s="141">
        <f t="shared" si="97"/>
        <v>33684</v>
      </c>
      <c r="E1364" s="103" t="s">
        <v>100</v>
      </c>
      <c r="H1364" s="103" t="s">
        <v>235</v>
      </c>
      <c r="I1364" s="111" t="s">
        <v>9</v>
      </c>
      <c r="J1364" s="112" t="str">
        <f t="shared" si="96"/>
        <v>L</v>
      </c>
      <c r="K1364" s="103">
        <v>0</v>
      </c>
      <c r="L1364" s="103">
        <v>1</v>
      </c>
      <c r="M1364" s="103" t="s">
        <v>25</v>
      </c>
      <c r="O1364" s="103" t="s">
        <v>592</v>
      </c>
      <c r="P1364" s="103"/>
      <c r="T1364" s="112"/>
    </row>
    <row r="1365" spans="1:20">
      <c r="A1365" s="103" t="s">
        <v>591</v>
      </c>
      <c r="B1365" s="149">
        <v>41</v>
      </c>
      <c r="C1365" s="136">
        <v>33681</v>
      </c>
      <c r="D1365" s="141">
        <f t="shared" si="97"/>
        <v>33681</v>
      </c>
      <c r="E1365" s="103" t="s">
        <v>100</v>
      </c>
      <c r="H1365" s="103" t="s">
        <v>54</v>
      </c>
      <c r="I1365" s="111" t="s">
        <v>9</v>
      </c>
      <c r="J1365" s="112" t="str">
        <f t="shared" si="96"/>
        <v>D</v>
      </c>
      <c r="K1365" s="103">
        <v>0</v>
      </c>
      <c r="L1365" s="103">
        <v>0</v>
      </c>
      <c r="M1365" s="103" t="s">
        <v>25</v>
      </c>
      <c r="O1365" s="103" t="s">
        <v>592</v>
      </c>
      <c r="P1365" s="103"/>
      <c r="T1365" s="112"/>
    </row>
    <row r="1366" spans="1:20">
      <c r="A1366" s="103" t="s">
        <v>591</v>
      </c>
      <c r="B1366" s="149">
        <v>40</v>
      </c>
      <c r="C1366" s="136">
        <v>33677</v>
      </c>
      <c r="D1366" s="141">
        <f t="shared" si="97"/>
        <v>33677</v>
      </c>
      <c r="E1366" s="103" t="s">
        <v>100</v>
      </c>
      <c r="G1366" s="116" t="s">
        <v>1468</v>
      </c>
      <c r="H1366" s="103" t="s">
        <v>312</v>
      </c>
      <c r="I1366" s="111" t="s">
        <v>21</v>
      </c>
      <c r="J1366" s="112" t="str">
        <f t="shared" si="96"/>
        <v>D</v>
      </c>
      <c r="K1366" s="103">
        <v>1</v>
      </c>
      <c r="L1366" s="103">
        <v>1</v>
      </c>
      <c r="M1366" s="103" t="s">
        <v>1169</v>
      </c>
      <c r="O1366" s="103" t="s">
        <v>592</v>
      </c>
      <c r="P1366" s="103"/>
      <c r="T1366" s="112"/>
    </row>
    <row r="1367" spans="1:20">
      <c r="A1367" s="103" t="s">
        <v>591</v>
      </c>
      <c r="B1367" s="149">
        <v>39</v>
      </c>
      <c r="C1367" s="136">
        <v>33674</v>
      </c>
      <c r="D1367" s="141">
        <f t="shared" si="97"/>
        <v>33674</v>
      </c>
      <c r="E1367" s="103" t="s">
        <v>100</v>
      </c>
      <c r="H1367" s="103" t="s">
        <v>580</v>
      </c>
      <c r="I1367" s="111" t="s">
        <v>9</v>
      </c>
      <c r="J1367" s="112" t="str">
        <f t="shared" si="96"/>
        <v>L</v>
      </c>
      <c r="K1367" s="103">
        <v>0</v>
      </c>
      <c r="L1367" s="103">
        <v>3</v>
      </c>
      <c r="M1367" s="103" t="s">
        <v>25</v>
      </c>
      <c r="O1367" s="103" t="s">
        <v>592</v>
      </c>
      <c r="P1367" s="103"/>
      <c r="T1367" s="112"/>
    </row>
    <row r="1368" spans="1:20">
      <c r="A1368" s="103" t="s">
        <v>591</v>
      </c>
      <c r="B1368" s="149">
        <v>38</v>
      </c>
      <c r="C1368" s="136">
        <v>33670</v>
      </c>
      <c r="D1368" s="141">
        <f t="shared" si="97"/>
        <v>33670</v>
      </c>
      <c r="E1368" s="103" t="s">
        <v>100</v>
      </c>
      <c r="G1368" s="116" t="s">
        <v>1468</v>
      </c>
      <c r="H1368" s="103" t="s">
        <v>1028</v>
      </c>
      <c r="I1368" s="111" t="s">
        <v>21</v>
      </c>
      <c r="J1368" s="112" t="str">
        <f t="shared" si="96"/>
        <v>L</v>
      </c>
      <c r="K1368" s="103">
        <v>0</v>
      </c>
      <c r="L1368" s="103">
        <v>3</v>
      </c>
      <c r="M1368" s="103" t="s">
        <v>25</v>
      </c>
      <c r="O1368" s="103" t="s">
        <v>592</v>
      </c>
      <c r="P1368" s="103"/>
      <c r="T1368" s="112"/>
    </row>
    <row r="1369" spans="1:20">
      <c r="A1369" s="103" t="s">
        <v>591</v>
      </c>
      <c r="B1369" s="149">
        <v>37</v>
      </c>
      <c r="C1369" s="136">
        <v>33663</v>
      </c>
      <c r="D1369" s="141">
        <f t="shared" si="97"/>
        <v>33663</v>
      </c>
      <c r="E1369" s="103" t="s">
        <v>100</v>
      </c>
      <c r="H1369" s="103" t="s">
        <v>506</v>
      </c>
      <c r="I1369" s="111" t="s">
        <v>21</v>
      </c>
      <c r="J1369" s="112" t="str">
        <f t="shared" si="96"/>
        <v>W</v>
      </c>
      <c r="K1369" s="103">
        <v>1</v>
      </c>
      <c r="L1369" s="103">
        <v>0</v>
      </c>
      <c r="M1369" s="103" t="s">
        <v>1169</v>
      </c>
      <c r="O1369" s="103" t="s">
        <v>592</v>
      </c>
      <c r="P1369" s="103"/>
      <c r="T1369" s="112"/>
    </row>
    <row r="1370" spans="1:20">
      <c r="A1370" s="103" t="s">
        <v>591</v>
      </c>
      <c r="B1370" s="149">
        <v>36</v>
      </c>
      <c r="C1370" s="136">
        <v>33656</v>
      </c>
      <c r="D1370" s="141">
        <f t="shared" si="97"/>
        <v>33656</v>
      </c>
      <c r="E1370" s="103" t="s">
        <v>100</v>
      </c>
      <c r="G1370" s="116" t="s">
        <v>1468</v>
      </c>
      <c r="H1370" s="103" t="s">
        <v>580</v>
      </c>
      <c r="I1370" s="111" t="s">
        <v>21</v>
      </c>
      <c r="J1370" s="112" t="str">
        <f t="shared" si="96"/>
        <v>L</v>
      </c>
      <c r="K1370" s="103">
        <v>0</v>
      </c>
      <c r="L1370" s="103">
        <v>1</v>
      </c>
      <c r="M1370" s="103" t="s">
        <v>25</v>
      </c>
      <c r="O1370" s="103" t="s">
        <v>592</v>
      </c>
      <c r="P1370" s="103"/>
      <c r="T1370" s="112"/>
    </row>
    <row r="1371" spans="1:20">
      <c r="A1371" s="103" t="s">
        <v>591</v>
      </c>
      <c r="B1371" s="149">
        <v>35</v>
      </c>
      <c r="C1371" s="136">
        <v>33651</v>
      </c>
      <c r="D1371" s="141">
        <f t="shared" si="97"/>
        <v>33651</v>
      </c>
      <c r="E1371" s="103" t="s">
        <v>100</v>
      </c>
      <c r="H1371" s="103" t="s">
        <v>539</v>
      </c>
      <c r="I1371" s="111" t="s">
        <v>9</v>
      </c>
      <c r="J1371" s="112" t="str">
        <f t="shared" si="96"/>
        <v>D</v>
      </c>
      <c r="K1371" s="103">
        <v>2</v>
      </c>
      <c r="L1371" s="103">
        <v>2</v>
      </c>
      <c r="M1371" s="103" t="s">
        <v>2010</v>
      </c>
      <c r="O1371" s="103" t="s">
        <v>592</v>
      </c>
      <c r="P1371" s="103"/>
      <c r="T1371" s="112"/>
    </row>
    <row r="1372" spans="1:20">
      <c r="A1372" s="103" t="s">
        <v>591</v>
      </c>
      <c r="B1372" s="149">
        <v>34</v>
      </c>
      <c r="C1372" s="136">
        <v>33642</v>
      </c>
      <c r="D1372" s="141">
        <f t="shared" si="97"/>
        <v>33642</v>
      </c>
      <c r="E1372" s="103" t="s">
        <v>100</v>
      </c>
      <c r="H1372" s="103" t="s">
        <v>193</v>
      </c>
      <c r="I1372" s="111" t="s">
        <v>21</v>
      </c>
      <c r="J1372" s="112" t="str">
        <f t="shared" si="96"/>
        <v>L</v>
      </c>
      <c r="K1372" s="103">
        <v>1</v>
      </c>
      <c r="L1372" s="103">
        <v>4</v>
      </c>
      <c r="M1372" s="103" t="s">
        <v>1169</v>
      </c>
      <c r="N1372" s="112">
        <v>72</v>
      </c>
      <c r="O1372" s="103" t="s">
        <v>592</v>
      </c>
      <c r="P1372" s="103"/>
      <c r="T1372" s="112"/>
    </row>
    <row r="1373" spans="1:20">
      <c r="A1373" s="103" t="s">
        <v>591</v>
      </c>
      <c r="B1373" s="149">
        <v>33</v>
      </c>
      <c r="C1373" s="136">
        <v>33635</v>
      </c>
      <c r="D1373" s="141">
        <f t="shared" si="97"/>
        <v>33635</v>
      </c>
      <c r="E1373" s="103" t="s">
        <v>100</v>
      </c>
      <c r="H1373" s="103" t="s">
        <v>226</v>
      </c>
      <c r="I1373" s="111" t="s">
        <v>9</v>
      </c>
      <c r="J1373" s="112" t="str">
        <f t="shared" si="96"/>
        <v>L</v>
      </c>
      <c r="K1373" s="103">
        <v>0</v>
      </c>
      <c r="L1373" s="103">
        <v>2</v>
      </c>
      <c r="M1373" s="103" t="s">
        <v>25</v>
      </c>
      <c r="O1373" s="103" t="s">
        <v>592</v>
      </c>
      <c r="P1373" s="103"/>
      <c r="T1373" s="112"/>
    </row>
    <row r="1374" spans="1:20">
      <c r="A1374" s="103" t="s">
        <v>591</v>
      </c>
      <c r="B1374" s="149">
        <v>32</v>
      </c>
      <c r="C1374" s="136">
        <v>33629</v>
      </c>
      <c r="D1374" s="141">
        <f t="shared" si="97"/>
        <v>33629</v>
      </c>
      <c r="E1374" s="103" t="s">
        <v>100</v>
      </c>
      <c r="G1374" s="116" t="s">
        <v>1468</v>
      </c>
      <c r="H1374" s="103" t="s">
        <v>404</v>
      </c>
      <c r="I1374" s="111" t="s">
        <v>21</v>
      </c>
      <c r="J1374" s="112" t="str">
        <f t="shared" ref="J1374:J1437" si="98">IF(K1374&gt;L1374,"W",IF(K1374&lt;L1374,"L","D"))</f>
        <v>W</v>
      </c>
      <c r="K1374" s="103">
        <v>2</v>
      </c>
      <c r="L1374" s="103">
        <v>0</v>
      </c>
      <c r="M1374" s="103" t="s">
        <v>1172</v>
      </c>
      <c r="N1374" s="112">
        <v>129</v>
      </c>
      <c r="O1374" s="103" t="s">
        <v>592</v>
      </c>
      <c r="P1374" s="103"/>
      <c r="T1374" s="112"/>
    </row>
    <row r="1375" spans="1:20">
      <c r="A1375" s="103" t="s">
        <v>591</v>
      </c>
      <c r="B1375" s="149">
        <v>31</v>
      </c>
      <c r="C1375" s="136">
        <v>33628</v>
      </c>
      <c r="D1375" s="141">
        <f t="shared" si="97"/>
        <v>33628</v>
      </c>
      <c r="E1375" s="103" t="s">
        <v>100</v>
      </c>
      <c r="H1375" s="103" t="s">
        <v>110</v>
      </c>
      <c r="I1375" s="111" t="s">
        <v>9</v>
      </c>
      <c r="J1375" s="112" t="str">
        <f t="shared" si="98"/>
        <v>L</v>
      </c>
      <c r="K1375" s="103">
        <v>0</v>
      </c>
      <c r="L1375" s="103">
        <v>3</v>
      </c>
      <c r="M1375" s="103" t="s">
        <v>25</v>
      </c>
      <c r="O1375" s="103" t="s">
        <v>592</v>
      </c>
      <c r="P1375" s="103"/>
      <c r="T1375" s="112"/>
    </row>
    <row r="1376" spans="1:20">
      <c r="A1376" s="103" t="s">
        <v>591</v>
      </c>
      <c r="B1376" s="149">
        <v>30</v>
      </c>
      <c r="C1376" s="136">
        <v>33623</v>
      </c>
      <c r="D1376" s="141">
        <f t="shared" si="97"/>
        <v>33623</v>
      </c>
      <c r="E1376" s="103" t="s">
        <v>15</v>
      </c>
      <c r="F1376" s="111">
        <v>3</v>
      </c>
      <c r="G1376" s="111" t="s">
        <v>1468</v>
      </c>
      <c r="H1376" s="103" t="s">
        <v>1028</v>
      </c>
      <c r="I1376" s="111" t="s">
        <v>21</v>
      </c>
      <c r="J1376" s="112" t="str">
        <f t="shared" si="98"/>
        <v>L</v>
      </c>
      <c r="K1376" s="103">
        <v>0</v>
      </c>
      <c r="L1376" s="103">
        <v>4</v>
      </c>
      <c r="M1376" s="103" t="s">
        <v>25</v>
      </c>
      <c r="N1376" s="112">
        <v>108</v>
      </c>
      <c r="O1376" s="103" t="s">
        <v>592</v>
      </c>
      <c r="P1376" s="103"/>
      <c r="T1376" s="112"/>
    </row>
    <row r="1377" spans="1:20">
      <c r="A1377" s="103" t="s">
        <v>591</v>
      </c>
      <c r="B1377" s="149">
        <v>29</v>
      </c>
      <c r="C1377" s="136">
        <v>33621</v>
      </c>
      <c r="D1377" s="141">
        <f t="shared" si="97"/>
        <v>33621</v>
      </c>
      <c r="E1377" s="103" t="s">
        <v>13</v>
      </c>
      <c r="F1377" s="111">
        <v>4</v>
      </c>
      <c r="G1377" s="111"/>
      <c r="H1377" s="103" t="s">
        <v>593</v>
      </c>
      <c r="I1377" s="111" t="s">
        <v>9</v>
      </c>
      <c r="J1377" s="112" t="str">
        <f t="shared" si="98"/>
        <v>L</v>
      </c>
      <c r="K1377" s="103">
        <v>1</v>
      </c>
      <c r="L1377" s="103">
        <v>3</v>
      </c>
      <c r="M1377" s="103" t="s">
        <v>1170</v>
      </c>
      <c r="O1377" s="103" t="s">
        <v>592</v>
      </c>
      <c r="P1377" s="103"/>
      <c r="T1377" s="112"/>
    </row>
    <row r="1378" spans="1:20">
      <c r="A1378" s="103" t="s">
        <v>591</v>
      </c>
      <c r="B1378" s="149">
        <v>28</v>
      </c>
      <c r="C1378" s="136">
        <v>33614</v>
      </c>
      <c r="D1378" s="141">
        <f t="shared" si="97"/>
        <v>33614</v>
      </c>
      <c r="E1378" s="103" t="s">
        <v>100</v>
      </c>
      <c r="G1378" s="116" t="s">
        <v>1468</v>
      </c>
      <c r="H1378" s="103" t="s">
        <v>393</v>
      </c>
      <c r="I1378" s="111" t="s">
        <v>21</v>
      </c>
      <c r="J1378" s="112" t="str">
        <f t="shared" si="98"/>
        <v>L</v>
      </c>
      <c r="K1378" s="103">
        <v>0</v>
      </c>
      <c r="L1378" s="103">
        <v>1</v>
      </c>
      <c r="M1378" s="103" t="s">
        <v>25</v>
      </c>
      <c r="N1378" s="112">
        <v>68</v>
      </c>
      <c r="O1378" s="103" t="s">
        <v>592</v>
      </c>
      <c r="P1378" s="103"/>
      <c r="T1378" s="112"/>
    </row>
    <row r="1379" spans="1:20">
      <c r="A1379" s="103" t="s">
        <v>591</v>
      </c>
      <c r="B1379" s="149">
        <v>27</v>
      </c>
      <c r="C1379" s="136">
        <v>33607</v>
      </c>
      <c r="D1379" s="141">
        <f t="shared" si="97"/>
        <v>33607</v>
      </c>
      <c r="E1379" s="103" t="s">
        <v>100</v>
      </c>
      <c r="H1379" s="103" t="s">
        <v>1028</v>
      </c>
      <c r="I1379" s="111" t="s">
        <v>9</v>
      </c>
      <c r="J1379" s="112" t="str">
        <f t="shared" si="98"/>
        <v>W</v>
      </c>
      <c r="K1379" s="103">
        <v>2</v>
      </c>
      <c r="L1379" s="103">
        <v>1</v>
      </c>
      <c r="M1379" s="103" t="s">
        <v>1175</v>
      </c>
      <c r="O1379" s="103" t="s">
        <v>592</v>
      </c>
      <c r="P1379" s="103"/>
      <c r="T1379" s="112"/>
    </row>
    <row r="1380" spans="1:20">
      <c r="A1380" s="103" t="s">
        <v>591</v>
      </c>
      <c r="B1380" s="149">
        <v>26</v>
      </c>
      <c r="C1380" s="136">
        <v>33604</v>
      </c>
      <c r="D1380" s="141">
        <f t="shared" si="97"/>
        <v>33604</v>
      </c>
      <c r="E1380" s="103" t="s">
        <v>100</v>
      </c>
      <c r="H1380" s="103" t="s">
        <v>506</v>
      </c>
      <c r="I1380" s="111" t="s">
        <v>9</v>
      </c>
      <c r="J1380" s="112" t="str">
        <f t="shared" si="98"/>
        <v>W</v>
      </c>
      <c r="K1380" s="103">
        <v>2</v>
      </c>
      <c r="L1380" s="103">
        <v>1</v>
      </c>
      <c r="M1380" s="103" t="s">
        <v>2012</v>
      </c>
      <c r="O1380" s="103" t="s">
        <v>592</v>
      </c>
      <c r="P1380" s="103"/>
      <c r="T1380" s="112"/>
    </row>
    <row r="1381" spans="1:20">
      <c r="A1381" s="103" t="s">
        <v>591</v>
      </c>
      <c r="B1381" s="149">
        <v>25</v>
      </c>
      <c r="C1381" s="136">
        <v>33598</v>
      </c>
      <c r="D1381" s="141">
        <f t="shared" si="97"/>
        <v>33598</v>
      </c>
      <c r="E1381" s="103" t="s">
        <v>100</v>
      </c>
      <c r="G1381" s="116" t="s">
        <v>1468</v>
      </c>
      <c r="H1381" s="103" t="s">
        <v>332</v>
      </c>
      <c r="I1381" s="111" t="s">
        <v>21</v>
      </c>
      <c r="J1381" s="112" t="str">
        <f t="shared" si="98"/>
        <v>L</v>
      </c>
      <c r="K1381" s="103">
        <v>0</v>
      </c>
      <c r="L1381" s="103">
        <v>5</v>
      </c>
      <c r="M1381" s="103" t="s">
        <v>25</v>
      </c>
      <c r="N1381" s="112">
        <v>210</v>
      </c>
      <c r="O1381" s="103" t="s">
        <v>592</v>
      </c>
      <c r="P1381" s="103"/>
      <c r="T1381" s="112"/>
    </row>
    <row r="1382" spans="1:20">
      <c r="A1382" s="103" t="s">
        <v>591</v>
      </c>
      <c r="B1382" s="149">
        <v>24</v>
      </c>
      <c r="C1382" s="136">
        <v>33593</v>
      </c>
      <c r="D1382" s="141">
        <f t="shared" si="97"/>
        <v>33593</v>
      </c>
      <c r="E1382" s="103" t="s">
        <v>13</v>
      </c>
      <c r="F1382" s="111">
        <v>3</v>
      </c>
      <c r="G1382" s="111" t="s">
        <v>1468</v>
      </c>
      <c r="H1382" s="103" t="s">
        <v>594</v>
      </c>
      <c r="I1382" s="111" t="s">
        <v>21</v>
      </c>
      <c r="J1382" s="112" t="str">
        <f t="shared" si="98"/>
        <v>W</v>
      </c>
      <c r="K1382" s="103">
        <v>2</v>
      </c>
      <c r="L1382" s="103">
        <v>1</v>
      </c>
      <c r="M1382" s="103" t="s">
        <v>1171</v>
      </c>
      <c r="N1382" s="112">
        <v>90</v>
      </c>
      <c r="O1382" s="103" t="s">
        <v>592</v>
      </c>
      <c r="P1382" s="103"/>
      <c r="T1382" s="112"/>
    </row>
    <row r="1383" spans="1:20">
      <c r="A1383" s="103" t="s">
        <v>591</v>
      </c>
      <c r="B1383" s="149">
        <v>23</v>
      </c>
      <c r="C1383" s="136">
        <v>33574</v>
      </c>
      <c r="D1383" s="141">
        <f t="shared" si="97"/>
        <v>33574</v>
      </c>
      <c r="E1383" s="103" t="s">
        <v>100</v>
      </c>
      <c r="G1383" s="116" t="s">
        <v>1468</v>
      </c>
      <c r="H1383" s="103" t="s">
        <v>186</v>
      </c>
      <c r="I1383" s="111" t="s">
        <v>21</v>
      </c>
      <c r="J1383" s="112" t="str">
        <f t="shared" si="98"/>
        <v>L</v>
      </c>
      <c r="K1383" s="103">
        <v>1</v>
      </c>
      <c r="L1383" s="103">
        <v>3</v>
      </c>
      <c r="M1383" s="103" t="s">
        <v>1176</v>
      </c>
      <c r="N1383" s="112">
        <v>190</v>
      </c>
      <c r="O1383" s="103" t="s">
        <v>592</v>
      </c>
      <c r="P1383" s="103"/>
      <c r="T1383" s="112"/>
    </row>
    <row r="1384" spans="1:20">
      <c r="A1384" s="103" t="s">
        <v>591</v>
      </c>
      <c r="B1384" s="149">
        <v>22</v>
      </c>
      <c r="C1384" s="136">
        <v>33572</v>
      </c>
      <c r="D1384" s="141">
        <f t="shared" si="97"/>
        <v>33572</v>
      </c>
      <c r="E1384" s="103" t="s">
        <v>100</v>
      </c>
      <c r="H1384" s="103" t="s">
        <v>114</v>
      </c>
      <c r="I1384" s="111" t="s">
        <v>9</v>
      </c>
      <c r="J1384" s="112" t="str">
        <f t="shared" si="98"/>
        <v>L</v>
      </c>
      <c r="K1384" s="103">
        <v>0</v>
      </c>
      <c r="L1384" s="103">
        <v>1</v>
      </c>
      <c r="M1384" s="103" t="s">
        <v>25</v>
      </c>
      <c r="O1384" s="103" t="s">
        <v>592</v>
      </c>
      <c r="P1384" s="103"/>
      <c r="T1384" s="112"/>
    </row>
    <row r="1385" spans="1:20">
      <c r="A1385" s="103" t="s">
        <v>591</v>
      </c>
      <c r="B1385" s="149">
        <v>21</v>
      </c>
      <c r="C1385" s="136">
        <v>33569</v>
      </c>
      <c r="D1385" s="141">
        <f t="shared" si="97"/>
        <v>33569</v>
      </c>
      <c r="E1385" s="103" t="s">
        <v>100</v>
      </c>
      <c r="H1385" s="103" t="s">
        <v>552</v>
      </c>
      <c r="I1385" s="111" t="s">
        <v>9</v>
      </c>
      <c r="J1385" s="112" t="str">
        <f t="shared" si="98"/>
        <v>L</v>
      </c>
      <c r="K1385" s="103">
        <v>0</v>
      </c>
      <c r="L1385" s="103">
        <v>3</v>
      </c>
      <c r="M1385" s="103" t="s">
        <v>25</v>
      </c>
      <c r="O1385" s="103" t="s">
        <v>592</v>
      </c>
      <c r="P1385" s="103"/>
      <c r="T1385" s="112"/>
    </row>
    <row r="1386" spans="1:20">
      <c r="A1386" s="103" t="s">
        <v>591</v>
      </c>
      <c r="B1386" s="149">
        <v>20</v>
      </c>
      <c r="C1386" s="136">
        <v>33565</v>
      </c>
      <c r="D1386" s="141">
        <f t="shared" si="97"/>
        <v>33565</v>
      </c>
      <c r="E1386" s="103" t="s">
        <v>13</v>
      </c>
      <c r="F1386" s="111">
        <v>2</v>
      </c>
      <c r="G1386" s="111"/>
      <c r="H1386" s="103" t="s">
        <v>288</v>
      </c>
      <c r="I1386" s="111" t="s">
        <v>9</v>
      </c>
      <c r="J1386" s="112" t="str">
        <f t="shared" si="98"/>
        <v>W</v>
      </c>
      <c r="K1386" s="103">
        <v>2</v>
      </c>
      <c r="L1386" s="103">
        <v>1</v>
      </c>
      <c r="M1386" s="103" t="s">
        <v>2119</v>
      </c>
      <c r="O1386" s="103" t="s">
        <v>592</v>
      </c>
      <c r="P1386" s="103"/>
      <c r="T1386" s="112"/>
    </row>
    <row r="1387" spans="1:20">
      <c r="A1387" s="103" t="s">
        <v>591</v>
      </c>
      <c r="B1387" s="149">
        <v>19</v>
      </c>
      <c r="C1387" s="136">
        <v>33558</v>
      </c>
      <c r="D1387" s="141">
        <f t="shared" si="97"/>
        <v>33558</v>
      </c>
      <c r="E1387" s="103" t="s">
        <v>100</v>
      </c>
      <c r="G1387" s="116" t="s">
        <v>1468</v>
      </c>
      <c r="H1387" s="103" t="s">
        <v>235</v>
      </c>
      <c r="I1387" s="111" t="s">
        <v>21</v>
      </c>
      <c r="J1387" s="112" t="str">
        <f t="shared" si="98"/>
        <v>L</v>
      </c>
      <c r="K1387" s="103">
        <v>0</v>
      </c>
      <c r="L1387" s="103">
        <v>1</v>
      </c>
      <c r="M1387" s="103" t="s">
        <v>25</v>
      </c>
      <c r="N1387" s="112">
        <v>82</v>
      </c>
      <c r="O1387" s="103" t="s">
        <v>592</v>
      </c>
      <c r="P1387" s="103"/>
      <c r="T1387" s="112"/>
    </row>
    <row r="1388" spans="1:20">
      <c r="A1388" s="103" t="s">
        <v>591</v>
      </c>
      <c r="B1388" s="149">
        <v>18</v>
      </c>
      <c r="C1388" s="136">
        <v>33551</v>
      </c>
      <c r="D1388" s="141">
        <f t="shared" si="97"/>
        <v>33551</v>
      </c>
      <c r="E1388" s="103" t="s">
        <v>15</v>
      </c>
      <c r="F1388" s="111">
        <v>2</v>
      </c>
      <c r="G1388" s="111"/>
      <c r="H1388" s="103" t="s">
        <v>32</v>
      </c>
      <c r="I1388" s="111" t="s">
        <v>9</v>
      </c>
      <c r="J1388" s="112" t="str">
        <f t="shared" si="98"/>
        <v>W</v>
      </c>
      <c r="K1388" s="103">
        <v>2</v>
      </c>
      <c r="L1388" s="103">
        <v>0</v>
      </c>
      <c r="M1388" s="103" t="s">
        <v>1173</v>
      </c>
      <c r="O1388" s="103" t="s">
        <v>592</v>
      </c>
      <c r="P1388" s="103"/>
      <c r="T1388" s="112"/>
    </row>
    <row r="1389" spans="1:20">
      <c r="A1389" s="103" t="s">
        <v>591</v>
      </c>
      <c r="B1389" s="149">
        <v>17</v>
      </c>
      <c r="C1389" s="136">
        <v>33544</v>
      </c>
      <c r="D1389" s="141">
        <f t="shared" si="97"/>
        <v>33544</v>
      </c>
      <c r="E1389" s="103" t="s">
        <v>13</v>
      </c>
      <c r="F1389" s="111">
        <v>1</v>
      </c>
      <c r="G1389" s="111" t="s">
        <v>1468</v>
      </c>
      <c r="H1389" s="103" t="s">
        <v>504</v>
      </c>
      <c r="I1389" s="111" t="s">
        <v>21</v>
      </c>
      <c r="J1389" s="112" t="str">
        <f t="shared" si="98"/>
        <v>W</v>
      </c>
      <c r="K1389" s="103">
        <v>1</v>
      </c>
      <c r="L1389" s="103">
        <v>0</v>
      </c>
      <c r="M1389" s="103" t="s">
        <v>1174</v>
      </c>
      <c r="N1389" s="112">
        <v>52</v>
      </c>
      <c r="O1389" s="103" t="s">
        <v>592</v>
      </c>
      <c r="P1389" s="103"/>
      <c r="T1389" s="112"/>
    </row>
    <row r="1390" spans="1:20">
      <c r="A1390" s="103" t="s">
        <v>591</v>
      </c>
      <c r="B1390" s="149">
        <v>16</v>
      </c>
      <c r="C1390" s="136">
        <v>33537</v>
      </c>
      <c r="D1390" s="141">
        <f t="shared" si="97"/>
        <v>33537</v>
      </c>
      <c r="E1390" s="103" t="s">
        <v>100</v>
      </c>
      <c r="H1390" s="103" t="s">
        <v>312</v>
      </c>
      <c r="I1390" s="111" t="s">
        <v>9</v>
      </c>
      <c r="J1390" s="112" t="str">
        <f t="shared" si="98"/>
        <v>L</v>
      </c>
      <c r="K1390" s="103">
        <v>1</v>
      </c>
      <c r="L1390" s="103">
        <v>2</v>
      </c>
      <c r="M1390" s="103" t="s">
        <v>583</v>
      </c>
      <c r="O1390" s="103" t="s">
        <v>592</v>
      </c>
      <c r="P1390" s="103"/>
      <c r="T1390" s="112"/>
    </row>
    <row r="1391" spans="1:20">
      <c r="A1391" s="103" t="s">
        <v>591</v>
      </c>
      <c r="B1391" s="149">
        <v>15</v>
      </c>
      <c r="C1391" s="136">
        <v>33530</v>
      </c>
      <c r="D1391" s="141">
        <f t="shared" si="97"/>
        <v>33530</v>
      </c>
      <c r="E1391" s="103" t="s">
        <v>100</v>
      </c>
      <c r="H1391" s="103" t="s">
        <v>144</v>
      </c>
      <c r="I1391" s="111" t="s">
        <v>9</v>
      </c>
      <c r="J1391" s="112" t="str">
        <f t="shared" si="98"/>
        <v>L</v>
      </c>
      <c r="K1391" s="103">
        <v>0</v>
      </c>
      <c r="L1391" s="103">
        <v>3</v>
      </c>
      <c r="M1391" s="103" t="s">
        <v>25</v>
      </c>
      <c r="O1391" s="103" t="s">
        <v>592</v>
      </c>
      <c r="P1391" s="103"/>
      <c r="T1391" s="112"/>
    </row>
    <row r="1392" spans="1:20">
      <c r="A1392" s="103" t="s">
        <v>591</v>
      </c>
      <c r="B1392" s="149">
        <v>14</v>
      </c>
      <c r="C1392" s="136">
        <v>33527</v>
      </c>
      <c r="D1392" s="141">
        <f t="shared" si="97"/>
        <v>33527</v>
      </c>
      <c r="E1392" s="103" t="s">
        <v>16</v>
      </c>
      <c r="H1392" s="103" t="s">
        <v>580</v>
      </c>
      <c r="I1392" s="111" t="s">
        <v>9</v>
      </c>
      <c r="J1392" s="112" t="str">
        <f t="shared" si="98"/>
        <v>L</v>
      </c>
      <c r="K1392" s="103">
        <v>0</v>
      </c>
      <c r="L1392" s="103">
        <v>1</v>
      </c>
      <c r="M1392" s="103" t="s">
        <v>25</v>
      </c>
      <c r="O1392" s="103" t="s">
        <v>592</v>
      </c>
      <c r="P1392" s="103"/>
      <c r="T1392" s="112"/>
    </row>
    <row r="1393" spans="1:20">
      <c r="A1393" s="103" t="s">
        <v>591</v>
      </c>
      <c r="B1393" s="149">
        <v>13</v>
      </c>
      <c r="C1393" s="136">
        <v>33523</v>
      </c>
      <c r="D1393" s="141">
        <f t="shared" si="97"/>
        <v>33523</v>
      </c>
      <c r="E1393" s="103" t="s">
        <v>100</v>
      </c>
      <c r="G1393" s="116" t="s">
        <v>1468</v>
      </c>
      <c r="H1393" s="103" t="s">
        <v>288</v>
      </c>
      <c r="I1393" s="111" t="s">
        <v>21</v>
      </c>
      <c r="J1393" s="112" t="str">
        <f t="shared" si="98"/>
        <v>D</v>
      </c>
      <c r="K1393" s="103">
        <v>1</v>
      </c>
      <c r="L1393" s="103">
        <v>1</v>
      </c>
      <c r="M1393" s="103" t="s">
        <v>630</v>
      </c>
      <c r="N1393" s="112">
        <v>87</v>
      </c>
      <c r="O1393" s="103" t="s">
        <v>592</v>
      </c>
      <c r="P1393" s="103"/>
      <c r="T1393" s="112"/>
    </row>
    <row r="1394" spans="1:20">
      <c r="A1394" s="103" t="s">
        <v>591</v>
      </c>
      <c r="B1394" s="149">
        <v>12</v>
      </c>
      <c r="C1394" s="136">
        <v>33516</v>
      </c>
      <c r="D1394" s="141">
        <f t="shared" si="97"/>
        <v>33516</v>
      </c>
      <c r="E1394" s="103" t="s">
        <v>13</v>
      </c>
      <c r="F1394" s="111" t="s">
        <v>256</v>
      </c>
      <c r="G1394" s="111"/>
      <c r="H1394" s="103" t="s">
        <v>595</v>
      </c>
      <c r="I1394" s="111" t="s">
        <v>9</v>
      </c>
      <c r="J1394" s="112" t="str">
        <f t="shared" si="98"/>
        <v>W</v>
      </c>
      <c r="K1394" s="103">
        <v>1</v>
      </c>
      <c r="L1394" s="103">
        <v>0</v>
      </c>
      <c r="M1394" s="103" t="s">
        <v>596</v>
      </c>
      <c r="O1394" s="103" t="s">
        <v>592</v>
      </c>
      <c r="P1394" s="103"/>
      <c r="T1394" s="112"/>
    </row>
    <row r="1395" spans="1:20">
      <c r="A1395" s="103" t="s">
        <v>591</v>
      </c>
      <c r="B1395" s="149">
        <v>11</v>
      </c>
      <c r="C1395" s="136">
        <v>33511</v>
      </c>
      <c r="D1395" s="141">
        <f t="shared" si="97"/>
        <v>33511</v>
      </c>
      <c r="E1395" s="103" t="s">
        <v>100</v>
      </c>
      <c r="G1395" s="116" t="s">
        <v>1468</v>
      </c>
      <c r="H1395" s="103" t="s">
        <v>54</v>
      </c>
      <c r="I1395" s="111" t="s">
        <v>21</v>
      </c>
      <c r="J1395" s="112" t="str">
        <f t="shared" si="98"/>
        <v>L</v>
      </c>
      <c r="K1395" s="103">
        <v>1</v>
      </c>
      <c r="L1395" s="103">
        <v>2</v>
      </c>
      <c r="M1395" s="103" t="s">
        <v>1169</v>
      </c>
      <c r="N1395" s="112">
        <v>147</v>
      </c>
      <c r="O1395" s="103" t="s">
        <v>592</v>
      </c>
      <c r="P1395" s="103"/>
      <c r="Q1395" s="121"/>
      <c r="T1395" s="112"/>
    </row>
    <row r="1396" spans="1:20">
      <c r="A1396" s="103" t="s">
        <v>591</v>
      </c>
      <c r="B1396" s="149">
        <v>10</v>
      </c>
      <c r="C1396" s="136">
        <v>33509</v>
      </c>
      <c r="D1396" s="141">
        <f t="shared" si="97"/>
        <v>33509</v>
      </c>
      <c r="E1396" s="103" t="s">
        <v>100</v>
      </c>
      <c r="H1396" s="103" t="s">
        <v>393</v>
      </c>
      <c r="I1396" s="111" t="s">
        <v>9</v>
      </c>
      <c r="J1396" s="112" t="str">
        <f t="shared" si="98"/>
        <v>W</v>
      </c>
      <c r="K1396" s="103">
        <v>2</v>
      </c>
      <c r="L1396" s="103">
        <v>0</v>
      </c>
      <c r="M1396" s="103" t="s">
        <v>597</v>
      </c>
      <c r="O1396" s="103" t="s">
        <v>592</v>
      </c>
      <c r="P1396" s="103"/>
      <c r="T1396" s="112"/>
    </row>
    <row r="1397" spans="1:20">
      <c r="A1397" s="103" t="s">
        <v>591</v>
      </c>
      <c r="B1397" s="149">
        <v>9</v>
      </c>
      <c r="C1397" s="136">
        <v>33502</v>
      </c>
      <c r="D1397" s="141">
        <f t="shared" si="97"/>
        <v>33502</v>
      </c>
      <c r="E1397" s="103" t="s">
        <v>100</v>
      </c>
      <c r="H1397" s="103" t="s">
        <v>579</v>
      </c>
      <c r="I1397" s="111" t="s">
        <v>9</v>
      </c>
      <c r="J1397" s="112" t="str">
        <f t="shared" si="98"/>
        <v>L</v>
      </c>
      <c r="K1397" s="103">
        <v>1</v>
      </c>
      <c r="L1397" s="103">
        <v>3</v>
      </c>
      <c r="M1397" s="103" t="s">
        <v>598</v>
      </c>
      <c r="O1397" s="103" t="s">
        <v>599</v>
      </c>
      <c r="P1397" s="103"/>
      <c r="T1397" s="112"/>
    </row>
    <row r="1398" spans="1:20">
      <c r="A1398" s="103" t="s">
        <v>591</v>
      </c>
      <c r="B1398" s="149">
        <v>8</v>
      </c>
      <c r="C1398" s="136">
        <v>33495</v>
      </c>
      <c r="D1398" s="141">
        <f t="shared" si="97"/>
        <v>33495</v>
      </c>
      <c r="E1398" s="103" t="s">
        <v>100</v>
      </c>
      <c r="G1398" s="116" t="s">
        <v>1468</v>
      </c>
      <c r="H1398" s="103" t="s">
        <v>144</v>
      </c>
      <c r="I1398" s="111" t="s">
        <v>21</v>
      </c>
      <c r="J1398" s="112" t="str">
        <f t="shared" si="98"/>
        <v>L</v>
      </c>
      <c r="K1398" s="103">
        <v>0</v>
      </c>
      <c r="L1398" s="103">
        <v>1</v>
      </c>
      <c r="M1398" s="103" t="s">
        <v>25</v>
      </c>
      <c r="N1398" s="112">
        <v>92</v>
      </c>
      <c r="O1398" s="103" t="s">
        <v>599</v>
      </c>
      <c r="P1398" s="103"/>
      <c r="T1398" s="112"/>
    </row>
    <row r="1399" spans="1:20">
      <c r="A1399" s="103" t="s">
        <v>591</v>
      </c>
      <c r="B1399" s="149">
        <v>7</v>
      </c>
      <c r="C1399" s="136">
        <v>33490</v>
      </c>
      <c r="D1399" s="141">
        <f t="shared" si="97"/>
        <v>33490</v>
      </c>
      <c r="E1399" s="103" t="s">
        <v>100</v>
      </c>
      <c r="G1399" s="116" t="s">
        <v>1468</v>
      </c>
      <c r="H1399" s="103" t="s">
        <v>539</v>
      </c>
      <c r="I1399" s="111" t="s">
        <v>21</v>
      </c>
      <c r="J1399" s="112" t="str">
        <f t="shared" si="98"/>
        <v>D</v>
      </c>
      <c r="K1399" s="103">
        <v>0</v>
      </c>
      <c r="L1399" s="103">
        <v>0</v>
      </c>
      <c r="M1399" s="103" t="s">
        <v>25</v>
      </c>
      <c r="N1399" s="112">
        <v>249</v>
      </c>
      <c r="O1399" s="103" t="s">
        <v>599</v>
      </c>
      <c r="P1399" s="103"/>
      <c r="T1399" s="112"/>
    </row>
    <row r="1400" spans="1:20">
      <c r="A1400" s="103" t="s">
        <v>591</v>
      </c>
      <c r="B1400" s="149">
        <v>6</v>
      </c>
      <c r="C1400" s="136">
        <v>33483</v>
      </c>
      <c r="D1400" s="141">
        <f t="shared" si="97"/>
        <v>33483</v>
      </c>
      <c r="E1400" s="103" t="s">
        <v>12</v>
      </c>
      <c r="F1400" s="111" t="s">
        <v>454</v>
      </c>
      <c r="G1400" s="111" t="s">
        <v>1468</v>
      </c>
      <c r="H1400" s="103" t="s">
        <v>128</v>
      </c>
      <c r="I1400" s="111" t="s">
        <v>21</v>
      </c>
      <c r="J1400" s="112" t="str">
        <f t="shared" si="98"/>
        <v>L</v>
      </c>
      <c r="K1400" s="103">
        <v>1</v>
      </c>
      <c r="L1400" s="103">
        <v>2</v>
      </c>
      <c r="M1400" s="103" t="s">
        <v>598</v>
      </c>
      <c r="N1400" s="112">
        <v>170</v>
      </c>
      <c r="O1400" s="103" t="s">
        <v>599</v>
      </c>
      <c r="P1400" s="103"/>
      <c r="T1400" s="112"/>
    </row>
    <row r="1401" spans="1:20">
      <c r="A1401" s="103" t="s">
        <v>591</v>
      </c>
      <c r="B1401" s="149">
        <v>5</v>
      </c>
      <c r="C1401" s="136">
        <v>33481</v>
      </c>
      <c r="D1401" s="141">
        <f t="shared" si="97"/>
        <v>33481</v>
      </c>
      <c r="E1401" s="103" t="s">
        <v>12</v>
      </c>
      <c r="F1401" s="111" t="s">
        <v>256</v>
      </c>
      <c r="G1401" s="111"/>
      <c r="H1401" s="103" t="s">
        <v>128</v>
      </c>
      <c r="I1401" s="111" t="s">
        <v>9</v>
      </c>
      <c r="J1401" s="112" t="str">
        <f t="shared" si="98"/>
        <v>D</v>
      </c>
      <c r="K1401" s="103">
        <v>1</v>
      </c>
      <c r="L1401" s="103">
        <v>1</v>
      </c>
      <c r="M1401" s="103" t="s">
        <v>600</v>
      </c>
      <c r="O1401" s="103" t="s">
        <v>599</v>
      </c>
      <c r="P1401" s="103"/>
      <c r="T1401" s="112"/>
    </row>
    <row r="1402" spans="1:20">
      <c r="A1402" s="103" t="s">
        <v>591</v>
      </c>
      <c r="B1402" s="149">
        <v>4</v>
      </c>
      <c r="C1402" s="136">
        <v>33478</v>
      </c>
      <c r="D1402" s="141">
        <f t="shared" si="97"/>
        <v>33478</v>
      </c>
      <c r="E1402" s="103" t="s">
        <v>100</v>
      </c>
      <c r="H1402" s="103" t="s">
        <v>186</v>
      </c>
      <c r="I1402" s="111" t="s">
        <v>9</v>
      </c>
      <c r="J1402" s="112" t="str">
        <f t="shared" si="98"/>
        <v>W</v>
      </c>
      <c r="K1402" s="103">
        <v>1</v>
      </c>
      <c r="L1402" s="103">
        <v>0</v>
      </c>
      <c r="M1402" s="103" t="s">
        <v>600</v>
      </c>
      <c r="O1402" s="103" t="s">
        <v>599</v>
      </c>
      <c r="P1402" s="103"/>
      <c r="T1402" s="112"/>
    </row>
    <row r="1403" spans="1:20">
      <c r="A1403" s="103" t="s">
        <v>591</v>
      </c>
      <c r="B1403" s="149">
        <v>3</v>
      </c>
      <c r="C1403" s="136">
        <v>33474</v>
      </c>
      <c r="D1403" s="141">
        <f t="shared" si="97"/>
        <v>33474</v>
      </c>
      <c r="E1403" s="103" t="s">
        <v>100</v>
      </c>
      <c r="G1403" s="116" t="s">
        <v>1468</v>
      </c>
      <c r="H1403" s="103" t="s">
        <v>110</v>
      </c>
      <c r="I1403" s="111" t="s">
        <v>21</v>
      </c>
      <c r="J1403" s="112" t="str">
        <f t="shared" si="98"/>
        <v>L</v>
      </c>
      <c r="K1403" s="103">
        <v>0</v>
      </c>
      <c r="L1403" s="103">
        <v>7</v>
      </c>
      <c r="M1403" s="103" t="s">
        <v>25</v>
      </c>
      <c r="N1403" s="112">
        <v>115</v>
      </c>
      <c r="O1403" s="103" t="s">
        <v>599</v>
      </c>
      <c r="P1403" s="103"/>
      <c r="T1403" s="112"/>
    </row>
    <row r="1404" spans="1:20">
      <c r="A1404" s="103" t="s">
        <v>591</v>
      </c>
      <c r="B1404" s="149">
        <v>2</v>
      </c>
      <c r="C1404" s="136">
        <v>33469</v>
      </c>
      <c r="D1404" s="141">
        <f t="shared" si="97"/>
        <v>33469</v>
      </c>
      <c r="E1404" s="103" t="s">
        <v>100</v>
      </c>
      <c r="H1404" s="103" t="s">
        <v>226</v>
      </c>
      <c r="I1404" s="111" t="s">
        <v>21</v>
      </c>
      <c r="J1404" s="112" t="str">
        <f t="shared" si="98"/>
        <v>L</v>
      </c>
      <c r="K1404" s="103">
        <v>1</v>
      </c>
      <c r="L1404" s="103">
        <v>4</v>
      </c>
      <c r="M1404" s="103" t="s">
        <v>600</v>
      </c>
      <c r="N1404" s="112">
        <v>136</v>
      </c>
      <c r="O1404" s="103" t="s">
        <v>599</v>
      </c>
      <c r="P1404" s="103"/>
      <c r="T1404" s="112"/>
    </row>
    <row r="1405" spans="1:20">
      <c r="A1405" s="103" t="s">
        <v>591</v>
      </c>
      <c r="B1405" s="149">
        <v>1</v>
      </c>
      <c r="C1405" s="136">
        <v>33467</v>
      </c>
      <c r="D1405" s="141">
        <f t="shared" si="97"/>
        <v>33467</v>
      </c>
      <c r="E1405" s="103" t="s">
        <v>100</v>
      </c>
      <c r="H1405" s="103" t="s">
        <v>193</v>
      </c>
      <c r="I1405" s="111" t="s">
        <v>9</v>
      </c>
      <c r="J1405" s="112" t="str">
        <f t="shared" si="98"/>
        <v>L</v>
      </c>
      <c r="K1405" s="103">
        <v>0</v>
      </c>
      <c r="L1405" s="103">
        <v>2</v>
      </c>
      <c r="M1405" s="103" t="s">
        <v>25</v>
      </c>
      <c r="O1405" s="103" t="s">
        <v>599</v>
      </c>
      <c r="P1405" s="103"/>
      <c r="T1405" s="112"/>
    </row>
    <row r="1406" spans="1:20">
      <c r="A1406" s="103" t="s">
        <v>601</v>
      </c>
      <c r="B1406" s="149">
        <v>48</v>
      </c>
      <c r="C1406" s="136">
        <v>33362</v>
      </c>
      <c r="D1406" s="141">
        <f t="shared" si="97"/>
        <v>33362</v>
      </c>
      <c r="E1406" s="103" t="s">
        <v>100</v>
      </c>
      <c r="G1406" s="116" t="s">
        <v>1468</v>
      </c>
      <c r="H1406" s="103" t="s">
        <v>144</v>
      </c>
      <c r="I1406" s="111" t="s">
        <v>21</v>
      </c>
      <c r="J1406" s="112" t="str">
        <f t="shared" si="98"/>
        <v>D</v>
      </c>
      <c r="K1406" s="103">
        <v>2</v>
      </c>
      <c r="L1406" s="103">
        <v>2</v>
      </c>
      <c r="M1406" s="103" t="s">
        <v>1177</v>
      </c>
      <c r="O1406" s="103" t="s">
        <v>599</v>
      </c>
      <c r="P1406" s="103"/>
      <c r="T1406" s="112"/>
    </row>
    <row r="1407" spans="1:20">
      <c r="A1407" s="103" t="s">
        <v>601</v>
      </c>
      <c r="B1407" s="149">
        <v>47</v>
      </c>
      <c r="C1407" s="136">
        <v>33355</v>
      </c>
      <c r="D1407" s="141">
        <f t="shared" si="97"/>
        <v>33355</v>
      </c>
      <c r="E1407" s="103" t="s">
        <v>100</v>
      </c>
      <c r="G1407" s="116" t="s">
        <v>1468</v>
      </c>
      <c r="H1407" s="103" t="s">
        <v>193</v>
      </c>
      <c r="I1407" s="111" t="s">
        <v>21</v>
      </c>
      <c r="J1407" s="112" t="str">
        <f t="shared" si="98"/>
        <v>L</v>
      </c>
      <c r="K1407" s="103">
        <v>0</v>
      </c>
      <c r="L1407" s="103">
        <v>2</v>
      </c>
      <c r="M1407" s="103" t="s">
        <v>25</v>
      </c>
      <c r="O1407" s="103" t="s">
        <v>599</v>
      </c>
      <c r="P1407" s="103"/>
      <c r="T1407" s="112"/>
    </row>
    <row r="1408" spans="1:20">
      <c r="A1408" s="103" t="s">
        <v>601</v>
      </c>
      <c r="B1408" s="149">
        <v>46</v>
      </c>
      <c r="C1408" s="136">
        <v>33351</v>
      </c>
      <c r="D1408" s="141">
        <f t="shared" si="97"/>
        <v>33351</v>
      </c>
      <c r="E1408" s="103" t="s">
        <v>100</v>
      </c>
      <c r="H1408" s="103" t="s">
        <v>332</v>
      </c>
      <c r="I1408" s="111" t="s">
        <v>9</v>
      </c>
      <c r="J1408" s="112" t="str">
        <f t="shared" si="98"/>
        <v>D</v>
      </c>
      <c r="K1408" s="103">
        <v>0</v>
      </c>
      <c r="L1408" s="103">
        <v>0</v>
      </c>
      <c r="M1408" s="103" t="s">
        <v>25</v>
      </c>
      <c r="O1408" s="103" t="s">
        <v>599</v>
      </c>
      <c r="P1408" s="103"/>
      <c r="T1408" s="112"/>
    </row>
    <row r="1409" spans="1:20">
      <c r="A1409" s="103" t="s">
        <v>601</v>
      </c>
      <c r="B1409" s="149">
        <v>45</v>
      </c>
      <c r="C1409" s="136">
        <v>33348</v>
      </c>
      <c r="D1409" s="141">
        <f t="shared" si="97"/>
        <v>33348</v>
      </c>
      <c r="E1409" s="103" t="s">
        <v>100</v>
      </c>
      <c r="H1409" s="103" t="s">
        <v>108</v>
      </c>
      <c r="I1409" s="111" t="s">
        <v>9</v>
      </c>
      <c r="J1409" s="112" t="str">
        <f t="shared" si="98"/>
        <v>W</v>
      </c>
      <c r="K1409" s="103">
        <v>1</v>
      </c>
      <c r="L1409" s="103">
        <v>0</v>
      </c>
      <c r="M1409" s="103" t="s">
        <v>600</v>
      </c>
      <c r="O1409" s="103" t="s">
        <v>599</v>
      </c>
      <c r="P1409" s="103"/>
      <c r="T1409" s="112"/>
    </row>
    <row r="1410" spans="1:20">
      <c r="A1410" s="103" t="s">
        <v>601</v>
      </c>
      <c r="B1410" s="149">
        <v>44</v>
      </c>
      <c r="C1410" s="136">
        <v>33336</v>
      </c>
      <c r="D1410" s="141">
        <f t="shared" si="97"/>
        <v>33336</v>
      </c>
      <c r="E1410" s="103" t="s">
        <v>100</v>
      </c>
      <c r="H1410" s="103" t="s">
        <v>1028</v>
      </c>
      <c r="I1410" s="111" t="s">
        <v>21</v>
      </c>
      <c r="J1410" s="112" t="str">
        <f t="shared" si="98"/>
        <v>L</v>
      </c>
      <c r="K1410" s="103">
        <v>0</v>
      </c>
      <c r="L1410" s="103">
        <v>2</v>
      </c>
      <c r="M1410" s="103" t="s">
        <v>25</v>
      </c>
      <c r="O1410" s="103" t="s">
        <v>599</v>
      </c>
      <c r="P1410" s="103"/>
      <c r="T1410" s="112"/>
    </row>
    <row r="1411" spans="1:20">
      <c r="A1411" s="103" t="s">
        <v>601</v>
      </c>
      <c r="B1411" s="149">
        <v>43</v>
      </c>
      <c r="C1411" s="136">
        <v>33334</v>
      </c>
      <c r="D1411" s="141">
        <f t="shared" si="97"/>
        <v>33334</v>
      </c>
      <c r="E1411" s="103" t="s">
        <v>100</v>
      </c>
      <c r="H1411" s="103" t="s">
        <v>226</v>
      </c>
      <c r="I1411" s="111" t="s">
        <v>9</v>
      </c>
      <c r="J1411" s="112" t="str">
        <f t="shared" si="98"/>
        <v>W</v>
      </c>
      <c r="K1411" s="103">
        <v>2</v>
      </c>
      <c r="L1411" s="103">
        <v>0</v>
      </c>
      <c r="M1411" s="103" t="s">
        <v>602</v>
      </c>
      <c r="O1411" s="103" t="s">
        <v>599</v>
      </c>
      <c r="P1411" s="103"/>
      <c r="T1411" s="112"/>
    </row>
    <row r="1412" spans="1:20">
      <c r="A1412" s="103" t="s">
        <v>601</v>
      </c>
      <c r="B1412" s="149">
        <v>42</v>
      </c>
      <c r="C1412" s="136">
        <v>33329</v>
      </c>
      <c r="D1412" s="141">
        <f t="shared" si="97"/>
        <v>33329</v>
      </c>
      <c r="E1412" s="103" t="s">
        <v>100</v>
      </c>
      <c r="H1412" s="103" t="s">
        <v>144</v>
      </c>
      <c r="I1412" s="111" t="s">
        <v>9</v>
      </c>
      <c r="J1412" s="112" t="str">
        <f t="shared" si="98"/>
        <v>W</v>
      </c>
      <c r="K1412" s="103">
        <v>1</v>
      </c>
      <c r="L1412" s="103">
        <v>0</v>
      </c>
      <c r="M1412" s="103" t="s">
        <v>598</v>
      </c>
      <c r="O1412" s="103" t="s">
        <v>599</v>
      </c>
      <c r="P1412" s="103"/>
      <c r="T1412" s="112"/>
    </row>
    <row r="1413" spans="1:20">
      <c r="A1413" s="103" t="s">
        <v>601</v>
      </c>
      <c r="B1413" s="149">
        <v>41</v>
      </c>
      <c r="C1413" s="136">
        <v>33326</v>
      </c>
      <c r="D1413" s="141">
        <f t="shared" si="97"/>
        <v>33326</v>
      </c>
      <c r="E1413" s="103" t="s">
        <v>100</v>
      </c>
      <c r="G1413" s="116" t="s">
        <v>1468</v>
      </c>
      <c r="H1413" s="103" t="s">
        <v>332</v>
      </c>
      <c r="I1413" s="111" t="s">
        <v>21</v>
      </c>
      <c r="J1413" s="112" t="str">
        <f t="shared" si="98"/>
        <v>L</v>
      </c>
      <c r="K1413" s="103">
        <v>1</v>
      </c>
      <c r="L1413" s="103">
        <v>3</v>
      </c>
      <c r="M1413" s="103" t="s">
        <v>603</v>
      </c>
      <c r="O1413" s="103" t="s">
        <v>599</v>
      </c>
      <c r="P1413" s="103"/>
      <c r="T1413" s="112"/>
    </row>
    <row r="1414" spans="1:20">
      <c r="A1414" s="103" t="s">
        <v>601</v>
      </c>
      <c r="B1414" s="149">
        <v>40</v>
      </c>
      <c r="C1414" s="136">
        <v>33320</v>
      </c>
      <c r="D1414" s="141">
        <f t="shared" ref="D1414:D1477" si="99">C1414</f>
        <v>33320</v>
      </c>
      <c r="E1414" s="103" t="s">
        <v>100</v>
      </c>
      <c r="H1414" s="103" t="s">
        <v>288</v>
      </c>
      <c r="I1414" s="111" t="s">
        <v>9</v>
      </c>
      <c r="J1414" s="112" t="str">
        <f t="shared" si="98"/>
        <v>D</v>
      </c>
      <c r="K1414" s="103">
        <v>1</v>
      </c>
      <c r="L1414" s="103">
        <v>1</v>
      </c>
      <c r="M1414" s="103" t="s">
        <v>603</v>
      </c>
      <c r="O1414" s="103" t="s">
        <v>599</v>
      </c>
      <c r="P1414" s="103"/>
      <c r="T1414" s="112"/>
    </row>
    <row r="1415" spans="1:20">
      <c r="A1415" s="103" t="s">
        <v>601</v>
      </c>
      <c r="B1415" s="149">
        <v>39</v>
      </c>
      <c r="C1415" s="136">
        <v>33310</v>
      </c>
      <c r="D1415" s="141">
        <f t="shared" si="99"/>
        <v>33310</v>
      </c>
      <c r="E1415" s="103" t="s">
        <v>100</v>
      </c>
      <c r="H1415" s="103" t="s">
        <v>24</v>
      </c>
      <c r="I1415" s="111" t="s">
        <v>21</v>
      </c>
      <c r="J1415" s="112" t="str">
        <f t="shared" si="98"/>
        <v>W</v>
      </c>
      <c r="K1415" s="103">
        <v>4</v>
      </c>
      <c r="L1415" s="103">
        <v>2</v>
      </c>
      <c r="M1415" s="103" t="s">
        <v>604</v>
      </c>
      <c r="O1415" s="103" t="s">
        <v>599</v>
      </c>
      <c r="P1415" s="103"/>
      <c r="T1415" s="112"/>
    </row>
    <row r="1416" spans="1:20">
      <c r="A1416" s="103" t="s">
        <v>601</v>
      </c>
      <c r="B1416" s="149">
        <v>38</v>
      </c>
      <c r="C1416" s="136">
        <v>33306</v>
      </c>
      <c r="D1416" s="141">
        <f t="shared" si="99"/>
        <v>33306</v>
      </c>
      <c r="E1416" s="103" t="s">
        <v>100</v>
      </c>
      <c r="H1416" s="103" t="s">
        <v>54</v>
      </c>
      <c r="I1416" s="111" t="s">
        <v>9</v>
      </c>
      <c r="J1416" s="112" t="str">
        <f t="shared" si="98"/>
        <v>W</v>
      </c>
      <c r="K1416" s="103">
        <v>2</v>
      </c>
      <c r="L1416" s="103">
        <v>1</v>
      </c>
      <c r="M1416" s="103" t="s">
        <v>605</v>
      </c>
      <c r="O1416" s="103" t="s">
        <v>599</v>
      </c>
      <c r="P1416" s="103"/>
      <c r="T1416" s="112"/>
    </row>
    <row r="1417" spans="1:20">
      <c r="A1417" s="103" t="s">
        <v>601</v>
      </c>
      <c r="B1417" s="149">
        <v>37</v>
      </c>
      <c r="C1417" s="136">
        <v>33299</v>
      </c>
      <c r="D1417" s="141">
        <f t="shared" si="99"/>
        <v>33299</v>
      </c>
      <c r="E1417" s="103" t="s">
        <v>100</v>
      </c>
      <c r="G1417" s="116" t="s">
        <v>1468</v>
      </c>
      <c r="H1417" s="103" t="s">
        <v>579</v>
      </c>
      <c r="I1417" s="111" t="s">
        <v>21</v>
      </c>
      <c r="J1417" s="112" t="str">
        <f t="shared" si="98"/>
        <v>W</v>
      </c>
      <c r="K1417" s="103">
        <v>2</v>
      </c>
      <c r="L1417" s="103">
        <v>1</v>
      </c>
      <c r="M1417" s="103" t="s">
        <v>597</v>
      </c>
      <c r="O1417" s="103" t="s">
        <v>599</v>
      </c>
      <c r="P1417" s="103"/>
      <c r="T1417" s="112"/>
    </row>
    <row r="1418" spans="1:20">
      <c r="A1418" s="103" t="s">
        <v>601</v>
      </c>
      <c r="B1418" s="149">
        <v>36</v>
      </c>
      <c r="C1418" s="136">
        <v>33292</v>
      </c>
      <c r="D1418" s="141">
        <f t="shared" si="99"/>
        <v>33292</v>
      </c>
      <c r="E1418" s="103" t="s">
        <v>100</v>
      </c>
      <c r="H1418" s="103" t="s">
        <v>110</v>
      </c>
      <c r="I1418" s="111" t="s">
        <v>9</v>
      </c>
      <c r="J1418" s="112" t="str">
        <f t="shared" si="98"/>
        <v>D</v>
      </c>
      <c r="K1418" s="103">
        <v>1</v>
      </c>
      <c r="L1418" s="103">
        <v>1</v>
      </c>
      <c r="M1418" s="103" t="s">
        <v>1567</v>
      </c>
      <c r="O1418" s="103" t="s">
        <v>599</v>
      </c>
      <c r="P1418" s="103"/>
      <c r="T1418" s="112"/>
    </row>
    <row r="1419" spans="1:20">
      <c r="A1419" s="103" t="s">
        <v>601</v>
      </c>
      <c r="B1419" s="149">
        <v>35</v>
      </c>
      <c r="C1419" s="136">
        <v>33286</v>
      </c>
      <c r="D1419" s="141">
        <f t="shared" si="99"/>
        <v>33286</v>
      </c>
      <c r="E1419" s="103" t="s">
        <v>100</v>
      </c>
      <c r="H1419" s="103" t="s">
        <v>404</v>
      </c>
      <c r="I1419" s="111" t="s">
        <v>9</v>
      </c>
      <c r="J1419" s="112" t="str">
        <f t="shared" si="98"/>
        <v>L</v>
      </c>
      <c r="K1419" s="103">
        <v>0</v>
      </c>
      <c r="L1419" s="103">
        <v>2</v>
      </c>
      <c r="M1419" s="103" t="s">
        <v>25</v>
      </c>
      <c r="O1419" s="103" t="s">
        <v>599</v>
      </c>
      <c r="P1419" s="103"/>
      <c r="T1419" s="112"/>
    </row>
    <row r="1420" spans="1:20">
      <c r="A1420" s="103" t="s">
        <v>601</v>
      </c>
      <c r="B1420" s="149">
        <v>34</v>
      </c>
      <c r="C1420" s="136">
        <v>33271</v>
      </c>
      <c r="D1420" s="141">
        <f t="shared" si="99"/>
        <v>33271</v>
      </c>
      <c r="E1420" s="103" t="s">
        <v>100</v>
      </c>
      <c r="H1420" s="103" t="s">
        <v>393</v>
      </c>
      <c r="I1420" s="111" t="s">
        <v>9</v>
      </c>
      <c r="J1420" s="112" t="str">
        <f t="shared" si="98"/>
        <v>L</v>
      </c>
      <c r="K1420" s="103">
        <v>0</v>
      </c>
      <c r="L1420" s="103">
        <v>1</v>
      </c>
      <c r="M1420" s="103" t="s">
        <v>25</v>
      </c>
      <c r="O1420" s="103" t="s">
        <v>599</v>
      </c>
      <c r="P1420" s="103"/>
      <c r="T1420" s="112"/>
    </row>
    <row r="1421" spans="1:20">
      <c r="A1421" s="103" t="s">
        <v>601</v>
      </c>
      <c r="B1421" s="149">
        <v>33</v>
      </c>
      <c r="C1421" s="136">
        <v>33264</v>
      </c>
      <c r="D1421" s="141">
        <f t="shared" si="99"/>
        <v>33264</v>
      </c>
      <c r="E1421" s="103" t="s">
        <v>100</v>
      </c>
      <c r="H1421" s="103" t="s">
        <v>579</v>
      </c>
      <c r="I1421" s="111" t="s">
        <v>9</v>
      </c>
      <c r="J1421" s="112" t="str">
        <f t="shared" si="98"/>
        <v>L</v>
      </c>
      <c r="K1421" s="103">
        <v>0</v>
      </c>
      <c r="L1421" s="103">
        <v>3</v>
      </c>
      <c r="M1421" s="103" t="s">
        <v>25</v>
      </c>
      <c r="O1421" s="103" t="s">
        <v>599</v>
      </c>
      <c r="P1421" s="103"/>
      <c r="T1421" s="112"/>
    </row>
    <row r="1422" spans="1:20">
      <c r="A1422" s="103" t="s">
        <v>601</v>
      </c>
      <c r="B1422" s="149">
        <v>32</v>
      </c>
      <c r="C1422" s="136">
        <v>33261</v>
      </c>
      <c r="D1422" s="141">
        <f t="shared" si="99"/>
        <v>33261</v>
      </c>
      <c r="E1422" s="103" t="s">
        <v>16</v>
      </c>
      <c r="H1422" s="103" t="s">
        <v>24</v>
      </c>
      <c r="I1422" s="111" t="s">
        <v>9</v>
      </c>
      <c r="J1422" s="112" t="str">
        <f t="shared" si="98"/>
        <v>L</v>
      </c>
      <c r="K1422" s="103">
        <v>1</v>
      </c>
      <c r="L1422" s="103">
        <v>3</v>
      </c>
      <c r="M1422" s="103" t="s">
        <v>606</v>
      </c>
      <c r="O1422" s="103" t="s">
        <v>599</v>
      </c>
      <c r="P1422" s="103"/>
      <c r="T1422" s="112"/>
    </row>
    <row r="1423" spans="1:20">
      <c r="A1423" s="103" t="s">
        <v>601</v>
      </c>
      <c r="B1423" s="149">
        <v>31</v>
      </c>
      <c r="C1423" s="136">
        <v>33257</v>
      </c>
      <c r="D1423" s="141">
        <f t="shared" si="99"/>
        <v>33257</v>
      </c>
      <c r="E1423" s="103" t="s">
        <v>100</v>
      </c>
      <c r="G1423" s="116" t="s">
        <v>1468</v>
      </c>
      <c r="H1423" s="103" t="s">
        <v>108</v>
      </c>
      <c r="I1423" s="111" t="s">
        <v>21</v>
      </c>
      <c r="J1423" s="112" t="str">
        <f t="shared" si="98"/>
        <v>D</v>
      </c>
      <c r="K1423" s="103">
        <v>2</v>
      </c>
      <c r="L1423" s="103">
        <v>2</v>
      </c>
      <c r="M1423" s="103" t="s">
        <v>607</v>
      </c>
      <c r="O1423" s="103" t="s">
        <v>599</v>
      </c>
      <c r="P1423" s="103"/>
      <c r="T1423" s="112"/>
    </row>
    <row r="1424" spans="1:20">
      <c r="A1424" s="103" t="s">
        <v>601</v>
      </c>
      <c r="B1424" s="149">
        <v>30</v>
      </c>
      <c r="C1424" s="136">
        <v>33226</v>
      </c>
      <c r="D1424" s="141">
        <f t="shared" si="99"/>
        <v>33226</v>
      </c>
      <c r="E1424" s="103" t="s">
        <v>100</v>
      </c>
      <c r="H1424" s="103" t="s">
        <v>552</v>
      </c>
      <c r="I1424" s="111" t="s">
        <v>9</v>
      </c>
      <c r="J1424" s="112" t="str">
        <f t="shared" si="98"/>
        <v>D</v>
      </c>
      <c r="K1424" s="103">
        <v>1</v>
      </c>
      <c r="L1424" s="103">
        <v>1</v>
      </c>
      <c r="M1424" s="103" t="s">
        <v>608</v>
      </c>
      <c r="O1424" s="103" t="s">
        <v>599</v>
      </c>
      <c r="P1424" s="103"/>
      <c r="T1424" s="112"/>
    </row>
    <row r="1425" spans="1:20">
      <c r="A1425" s="103" t="s">
        <v>601</v>
      </c>
      <c r="B1425" s="149">
        <v>29</v>
      </c>
      <c r="C1425" s="136">
        <v>33222</v>
      </c>
      <c r="D1425" s="141">
        <f t="shared" si="99"/>
        <v>33222</v>
      </c>
      <c r="E1425" s="103" t="s">
        <v>100</v>
      </c>
      <c r="G1425" s="116" t="s">
        <v>1468</v>
      </c>
      <c r="H1425" s="103" t="s">
        <v>539</v>
      </c>
      <c r="I1425" s="111" t="s">
        <v>21</v>
      </c>
      <c r="J1425" s="112" t="str">
        <f t="shared" si="98"/>
        <v>L</v>
      </c>
      <c r="K1425" s="103">
        <v>0</v>
      </c>
      <c r="L1425" s="103">
        <v>1</v>
      </c>
      <c r="M1425" s="103" t="s">
        <v>25</v>
      </c>
      <c r="O1425" s="103" t="s">
        <v>599</v>
      </c>
      <c r="P1425" s="103"/>
      <c r="T1425" s="112"/>
    </row>
    <row r="1426" spans="1:20">
      <c r="A1426" s="103" t="s">
        <v>601</v>
      </c>
      <c r="B1426" s="149">
        <v>28</v>
      </c>
      <c r="C1426" s="136">
        <v>33219</v>
      </c>
      <c r="D1426" s="141">
        <f t="shared" si="99"/>
        <v>33219</v>
      </c>
      <c r="E1426" s="103" t="s">
        <v>16</v>
      </c>
      <c r="F1426" s="111" t="s">
        <v>4</v>
      </c>
      <c r="G1426" s="111" t="s">
        <v>1468</v>
      </c>
      <c r="H1426" s="103" t="s">
        <v>110</v>
      </c>
      <c r="I1426" s="111" t="s">
        <v>21</v>
      </c>
      <c r="J1426" s="112" t="str">
        <f t="shared" si="98"/>
        <v>W</v>
      </c>
      <c r="K1426" s="103">
        <v>2</v>
      </c>
      <c r="L1426" s="103">
        <v>0</v>
      </c>
      <c r="M1426" s="103" t="s">
        <v>1568</v>
      </c>
      <c r="O1426" s="103" t="s">
        <v>599</v>
      </c>
      <c r="P1426" s="103"/>
      <c r="T1426" s="112"/>
    </row>
    <row r="1427" spans="1:20">
      <c r="A1427" s="103" t="s">
        <v>601</v>
      </c>
      <c r="B1427" s="149">
        <v>27</v>
      </c>
      <c r="C1427" s="136">
        <v>33215</v>
      </c>
      <c r="D1427" s="141">
        <f t="shared" si="99"/>
        <v>33215</v>
      </c>
      <c r="E1427" s="103" t="s">
        <v>100</v>
      </c>
      <c r="H1427" s="103" t="s">
        <v>114</v>
      </c>
      <c r="I1427" s="111" t="s">
        <v>9</v>
      </c>
      <c r="J1427" s="112" t="str">
        <f t="shared" si="98"/>
        <v>D</v>
      </c>
      <c r="K1427" s="103">
        <v>0</v>
      </c>
      <c r="L1427" s="103">
        <v>0</v>
      </c>
      <c r="M1427" s="103" t="s">
        <v>25</v>
      </c>
      <c r="O1427" s="103" t="s">
        <v>599</v>
      </c>
      <c r="P1427" s="103"/>
      <c r="T1427" s="112"/>
    </row>
    <row r="1428" spans="1:20">
      <c r="A1428" s="103" t="s">
        <v>601</v>
      </c>
      <c r="B1428" s="149">
        <v>26</v>
      </c>
      <c r="C1428" s="136">
        <v>33212</v>
      </c>
      <c r="D1428" s="141">
        <f t="shared" si="99"/>
        <v>33212</v>
      </c>
      <c r="E1428" s="103" t="s">
        <v>100</v>
      </c>
      <c r="H1428" s="103" t="s">
        <v>580</v>
      </c>
      <c r="I1428" s="111" t="s">
        <v>21</v>
      </c>
      <c r="J1428" s="112" t="str">
        <f t="shared" si="98"/>
        <v>W</v>
      </c>
      <c r="K1428" s="103">
        <v>2</v>
      </c>
      <c r="L1428" s="103">
        <v>0</v>
      </c>
      <c r="M1428" s="103" t="s">
        <v>609</v>
      </c>
      <c r="O1428" s="103" t="s">
        <v>599</v>
      </c>
      <c r="P1428" s="103"/>
      <c r="T1428" s="112"/>
    </row>
    <row r="1429" spans="1:20">
      <c r="A1429" s="103" t="s">
        <v>601</v>
      </c>
      <c r="B1429" s="149">
        <v>25</v>
      </c>
      <c r="C1429" s="136">
        <v>33208</v>
      </c>
      <c r="D1429" s="141">
        <f t="shared" si="99"/>
        <v>33208</v>
      </c>
      <c r="E1429" s="103" t="s">
        <v>100</v>
      </c>
      <c r="G1429" s="116" t="s">
        <v>1468</v>
      </c>
      <c r="H1429" s="103" t="s">
        <v>506</v>
      </c>
      <c r="I1429" s="111" t="s">
        <v>21</v>
      </c>
      <c r="J1429" s="112" t="str">
        <f t="shared" si="98"/>
        <v>D</v>
      </c>
      <c r="K1429" s="103">
        <v>0</v>
      </c>
      <c r="L1429" s="103">
        <v>0</v>
      </c>
      <c r="M1429" s="103" t="s">
        <v>25</v>
      </c>
      <c r="O1429" s="103" t="s">
        <v>599</v>
      </c>
      <c r="P1429" s="103"/>
      <c r="T1429" s="112"/>
    </row>
    <row r="1430" spans="1:20">
      <c r="A1430" s="103" t="s">
        <v>601</v>
      </c>
      <c r="B1430" s="149">
        <v>24</v>
      </c>
      <c r="C1430" s="136">
        <v>33202</v>
      </c>
      <c r="D1430" s="141">
        <f t="shared" si="99"/>
        <v>33202</v>
      </c>
      <c r="E1430" s="103" t="s">
        <v>15</v>
      </c>
      <c r="F1430" s="111">
        <v>2</v>
      </c>
      <c r="G1430" s="111"/>
      <c r="H1430" s="103" t="s">
        <v>49</v>
      </c>
      <c r="I1430" s="111" t="s">
        <v>9</v>
      </c>
      <c r="J1430" s="112" t="str">
        <f t="shared" si="98"/>
        <v>D</v>
      </c>
      <c r="K1430" s="103">
        <v>0</v>
      </c>
      <c r="L1430" s="103">
        <v>0</v>
      </c>
      <c r="M1430" s="103" t="s">
        <v>25</v>
      </c>
      <c r="O1430" s="103" t="s">
        <v>599</v>
      </c>
      <c r="P1430" s="103"/>
      <c r="T1430" s="112" t="s">
        <v>1443</v>
      </c>
    </row>
    <row r="1431" spans="1:20">
      <c r="A1431" s="103" t="s">
        <v>601</v>
      </c>
      <c r="B1431" s="149">
        <v>23</v>
      </c>
      <c r="C1431" s="136">
        <v>33201</v>
      </c>
      <c r="D1431" s="141">
        <f t="shared" si="99"/>
        <v>33201</v>
      </c>
      <c r="E1431" s="103" t="s">
        <v>13</v>
      </c>
      <c r="F1431" s="111">
        <v>2</v>
      </c>
      <c r="G1431" s="111"/>
      <c r="H1431" s="103" t="s">
        <v>87</v>
      </c>
      <c r="I1431" s="111" t="s">
        <v>9</v>
      </c>
      <c r="J1431" s="112" t="str">
        <f t="shared" si="98"/>
        <v>L</v>
      </c>
      <c r="K1431" s="103">
        <v>1</v>
      </c>
      <c r="L1431" s="103">
        <v>3</v>
      </c>
      <c r="M1431" s="103" t="s">
        <v>600</v>
      </c>
      <c r="O1431" s="103" t="s">
        <v>599</v>
      </c>
      <c r="P1431" s="103"/>
      <c r="T1431" s="112"/>
    </row>
    <row r="1432" spans="1:20">
      <c r="A1432" s="103" t="s">
        <v>601</v>
      </c>
      <c r="B1432" s="149">
        <v>22</v>
      </c>
      <c r="C1432" s="136">
        <v>33197</v>
      </c>
      <c r="D1432" s="141">
        <f t="shared" si="99"/>
        <v>33197</v>
      </c>
      <c r="E1432" s="103" t="s">
        <v>16</v>
      </c>
      <c r="H1432" s="103" t="s">
        <v>110</v>
      </c>
      <c r="I1432" s="111" t="s">
        <v>9</v>
      </c>
      <c r="J1432" s="112" t="str">
        <f t="shared" si="98"/>
        <v>D</v>
      </c>
      <c r="K1432" s="103">
        <v>1</v>
      </c>
      <c r="L1432" s="103">
        <v>1</v>
      </c>
      <c r="M1432" s="103" t="s">
        <v>600</v>
      </c>
      <c r="O1432" s="103" t="s">
        <v>599</v>
      </c>
      <c r="P1432" s="103"/>
      <c r="T1432" s="112"/>
    </row>
    <row r="1433" spans="1:20">
      <c r="A1433" s="103" t="s">
        <v>601</v>
      </c>
      <c r="B1433" s="149">
        <v>21</v>
      </c>
      <c r="C1433" s="136">
        <v>33195</v>
      </c>
      <c r="D1433" s="141">
        <f t="shared" si="99"/>
        <v>33195</v>
      </c>
      <c r="E1433" s="103" t="s">
        <v>100</v>
      </c>
      <c r="H1433" s="103" t="s">
        <v>312</v>
      </c>
      <c r="I1433" s="111" t="s">
        <v>21</v>
      </c>
      <c r="J1433" s="112" t="str">
        <f t="shared" si="98"/>
        <v>D</v>
      </c>
      <c r="K1433" s="103">
        <v>0</v>
      </c>
      <c r="L1433" s="103">
        <v>0</v>
      </c>
      <c r="M1433" s="103" t="s">
        <v>25</v>
      </c>
      <c r="N1433" s="112">
        <v>119</v>
      </c>
      <c r="O1433" s="103" t="s">
        <v>599</v>
      </c>
      <c r="P1433" s="103"/>
      <c r="T1433" s="112"/>
    </row>
    <row r="1434" spans="1:20">
      <c r="A1434" s="103" t="s">
        <v>601</v>
      </c>
      <c r="B1434" s="149">
        <v>20</v>
      </c>
      <c r="C1434" s="136">
        <v>33187</v>
      </c>
      <c r="D1434" s="141">
        <f t="shared" si="99"/>
        <v>33187</v>
      </c>
      <c r="E1434" s="103" t="s">
        <v>100</v>
      </c>
      <c r="H1434" s="103" t="s">
        <v>193</v>
      </c>
      <c r="I1434" s="111" t="s">
        <v>9</v>
      </c>
      <c r="J1434" s="112" t="str">
        <f t="shared" si="98"/>
        <v>L</v>
      </c>
      <c r="K1434" s="103">
        <v>1</v>
      </c>
      <c r="L1434" s="103">
        <v>2</v>
      </c>
      <c r="M1434" s="103" t="s">
        <v>610</v>
      </c>
      <c r="O1434" s="103" t="s">
        <v>599</v>
      </c>
      <c r="P1434" s="103"/>
      <c r="T1434" s="112"/>
    </row>
    <row r="1435" spans="1:20">
      <c r="A1435" s="103" t="s">
        <v>601</v>
      </c>
      <c r="B1435" s="149">
        <v>19</v>
      </c>
      <c r="C1435" s="136">
        <v>33180</v>
      </c>
      <c r="D1435" s="141">
        <f t="shared" si="99"/>
        <v>33180</v>
      </c>
      <c r="E1435" s="103" t="s">
        <v>13</v>
      </c>
      <c r="F1435" s="111">
        <v>1</v>
      </c>
      <c r="G1435" s="111" t="s">
        <v>1468</v>
      </c>
      <c r="H1435" s="103" t="s">
        <v>45</v>
      </c>
      <c r="I1435" s="111" t="s">
        <v>21</v>
      </c>
      <c r="J1435" s="112" t="str">
        <f t="shared" si="98"/>
        <v>W</v>
      </c>
      <c r="K1435" s="103">
        <v>2</v>
      </c>
      <c r="L1435" s="103">
        <v>0</v>
      </c>
      <c r="M1435" s="103" t="s">
        <v>611</v>
      </c>
      <c r="N1435" s="112">
        <v>78</v>
      </c>
      <c r="O1435" s="103" t="s">
        <v>599</v>
      </c>
      <c r="P1435" s="103"/>
      <c r="T1435" s="112"/>
    </row>
    <row r="1436" spans="1:20">
      <c r="A1436" s="103" t="s">
        <v>601</v>
      </c>
      <c r="B1436" s="149">
        <v>18</v>
      </c>
      <c r="C1436" s="136">
        <v>33177</v>
      </c>
      <c r="D1436" s="141">
        <f t="shared" si="99"/>
        <v>33177</v>
      </c>
      <c r="E1436" s="103" t="s">
        <v>100</v>
      </c>
      <c r="H1436" s="103" t="s">
        <v>186</v>
      </c>
      <c r="I1436" s="111" t="s">
        <v>21</v>
      </c>
      <c r="J1436" s="112" t="str">
        <f t="shared" si="98"/>
        <v>W</v>
      </c>
      <c r="K1436" s="103">
        <v>2</v>
      </c>
      <c r="L1436" s="103">
        <v>1</v>
      </c>
      <c r="M1436" s="103" t="s">
        <v>597</v>
      </c>
      <c r="N1436" s="112">
        <v>195</v>
      </c>
      <c r="O1436" s="103" t="s">
        <v>599</v>
      </c>
      <c r="P1436" s="103"/>
      <c r="T1436" s="112"/>
    </row>
    <row r="1437" spans="1:20">
      <c r="A1437" s="103" t="s">
        <v>601</v>
      </c>
      <c r="B1437" s="149">
        <v>17</v>
      </c>
      <c r="C1437" s="136">
        <v>33173</v>
      </c>
      <c r="D1437" s="141">
        <f t="shared" si="99"/>
        <v>33173</v>
      </c>
      <c r="E1437" s="103" t="s">
        <v>100</v>
      </c>
      <c r="G1437" s="116" t="s">
        <v>1468</v>
      </c>
      <c r="H1437" s="103" t="s">
        <v>226</v>
      </c>
      <c r="I1437" s="111" t="s">
        <v>21</v>
      </c>
      <c r="J1437" s="112" t="str">
        <f t="shared" si="98"/>
        <v>L</v>
      </c>
      <c r="K1437" s="103">
        <v>2</v>
      </c>
      <c r="L1437" s="103">
        <v>3</v>
      </c>
      <c r="M1437" s="103" t="s">
        <v>612</v>
      </c>
      <c r="N1437" s="112">
        <v>105</v>
      </c>
      <c r="O1437" s="103" t="s">
        <v>599</v>
      </c>
      <c r="P1437" s="103"/>
      <c r="T1437" s="112"/>
    </row>
    <row r="1438" spans="1:20">
      <c r="A1438" s="103" t="s">
        <v>601</v>
      </c>
      <c r="B1438" s="149">
        <v>16</v>
      </c>
      <c r="C1438" s="136">
        <v>33168</v>
      </c>
      <c r="D1438" s="141">
        <f t="shared" si="99"/>
        <v>33168</v>
      </c>
      <c r="E1438" s="103" t="s">
        <v>100</v>
      </c>
      <c r="H1438" s="103" t="s">
        <v>539</v>
      </c>
      <c r="I1438" s="111" t="s">
        <v>9</v>
      </c>
      <c r="J1438" s="112" t="str">
        <f t="shared" ref="J1438:J1501" si="100">IF(K1438&gt;L1438,"W",IF(K1438&lt;L1438,"L","D"))</f>
        <v>L</v>
      </c>
      <c r="K1438" s="103">
        <v>0</v>
      </c>
      <c r="L1438" s="103">
        <v>4</v>
      </c>
      <c r="M1438" s="103" t="s">
        <v>25</v>
      </c>
      <c r="O1438" s="103" t="s">
        <v>599</v>
      </c>
      <c r="P1438" s="103"/>
      <c r="R1438" s="108" t="s">
        <v>1468</v>
      </c>
      <c r="T1438" s="112"/>
    </row>
    <row r="1439" spans="1:20">
      <c r="A1439" s="103" t="s">
        <v>601</v>
      </c>
      <c r="B1439" s="149">
        <v>15</v>
      </c>
      <c r="C1439" s="136">
        <v>33166</v>
      </c>
      <c r="D1439" s="141">
        <f t="shared" si="99"/>
        <v>33166</v>
      </c>
      <c r="E1439" s="103" t="s">
        <v>100</v>
      </c>
      <c r="H1439" s="103" t="s">
        <v>1028</v>
      </c>
      <c r="I1439" s="111" t="s">
        <v>9</v>
      </c>
      <c r="J1439" s="112" t="str">
        <f t="shared" si="100"/>
        <v>L</v>
      </c>
      <c r="K1439" s="103">
        <v>0</v>
      </c>
      <c r="L1439" s="103">
        <v>5</v>
      </c>
      <c r="M1439" s="103" t="s">
        <v>25</v>
      </c>
      <c r="O1439" s="103" t="s">
        <v>599</v>
      </c>
      <c r="P1439" s="103"/>
      <c r="T1439" s="112"/>
    </row>
    <row r="1440" spans="1:20">
      <c r="A1440" s="103" t="s">
        <v>601</v>
      </c>
      <c r="B1440" s="149">
        <v>14</v>
      </c>
      <c r="C1440" s="136">
        <v>33159</v>
      </c>
      <c r="D1440" s="141">
        <f t="shared" si="99"/>
        <v>33159</v>
      </c>
      <c r="E1440" s="103" t="s">
        <v>100</v>
      </c>
      <c r="G1440" s="116" t="s">
        <v>1468</v>
      </c>
      <c r="H1440" s="103" t="s">
        <v>288</v>
      </c>
      <c r="I1440" s="111" t="s">
        <v>21</v>
      </c>
      <c r="J1440" s="112" t="str">
        <f t="shared" si="100"/>
        <v>L</v>
      </c>
      <c r="K1440" s="103">
        <v>0</v>
      </c>
      <c r="L1440" s="103">
        <v>2</v>
      </c>
      <c r="M1440" s="103" t="s">
        <v>25</v>
      </c>
      <c r="N1440" s="112">
        <v>114</v>
      </c>
      <c r="O1440" s="103" t="s">
        <v>599</v>
      </c>
      <c r="P1440" s="103"/>
      <c r="T1440" s="112"/>
    </row>
    <row r="1441" spans="1:20">
      <c r="A1441" s="103" t="s">
        <v>601</v>
      </c>
      <c r="B1441" s="149">
        <v>13</v>
      </c>
      <c r="C1441" s="136">
        <v>33156</v>
      </c>
      <c r="D1441" s="141">
        <f t="shared" si="99"/>
        <v>33156</v>
      </c>
      <c r="E1441" s="103" t="s">
        <v>100</v>
      </c>
      <c r="G1441" s="116" t="s">
        <v>1468</v>
      </c>
      <c r="H1441" s="103" t="s">
        <v>110</v>
      </c>
      <c r="I1441" s="111" t="s">
        <v>21</v>
      </c>
      <c r="J1441" s="112" t="str">
        <f t="shared" si="100"/>
        <v>L</v>
      </c>
      <c r="K1441" s="103">
        <v>0</v>
      </c>
      <c r="L1441" s="103">
        <v>1</v>
      </c>
      <c r="M1441" s="103" t="s">
        <v>25</v>
      </c>
      <c r="N1441" s="112">
        <v>132</v>
      </c>
      <c r="O1441" s="103" t="s">
        <v>599</v>
      </c>
      <c r="P1441" s="103"/>
      <c r="T1441" s="112"/>
    </row>
    <row r="1442" spans="1:20">
      <c r="A1442" s="103" t="s">
        <v>601</v>
      </c>
      <c r="B1442" s="149">
        <v>12</v>
      </c>
      <c r="C1442" s="136">
        <v>33152</v>
      </c>
      <c r="D1442" s="141">
        <f t="shared" si="99"/>
        <v>33152</v>
      </c>
      <c r="E1442" s="103" t="s">
        <v>13</v>
      </c>
      <c r="F1442" s="111" t="s">
        <v>256</v>
      </c>
      <c r="G1442" s="111" t="s">
        <v>1468</v>
      </c>
      <c r="H1442" s="103" t="s">
        <v>378</v>
      </c>
      <c r="I1442" s="111" t="s">
        <v>21</v>
      </c>
      <c r="J1442" s="112" t="str">
        <f t="shared" si="100"/>
        <v>W</v>
      </c>
      <c r="K1442" s="103">
        <v>1</v>
      </c>
      <c r="L1442" s="103">
        <v>0</v>
      </c>
      <c r="M1442" s="103" t="s">
        <v>600</v>
      </c>
      <c r="N1442" s="112">
        <v>81</v>
      </c>
      <c r="O1442" s="103" t="s">
        <v>599</v>
      </c>
      <c r="P1442" s="103"/>
      <c r="T1442" s="112"/>
    </row>
    <row r="1443" spans="1:20">
      <c r="A1443" s="103" t="s">
        <v>601</v>
      </c>
      <c r="B1443" s="149">
        <v>11</v>
      </c>
      <c r="C1443" s="136">
        <v>33149</v>
      </c>
      <c r="D1443" s="141">
        <f t="shared" si="99"/>
        <v>33149</v>
      </c>
      <c r="E1443" s="103" t="s">
        <v>100</v>
      </c>
      <c r="G1443" s="116" t="s">
        <v>1468</v>
      </c>
      <c r="H1443" s="103" t="s">
        <v>54</v>
      </c>
      <c r="I1443" s="111" t="s">
        <v>21</v>
      </c>
      <c r="J1443" s="112" t="str">
        <f t="shared" si="100"/>
        <v>L</v>
      </c>
      <c r="K1443" s="103">
        <v>1</v>
      </c>
      <c r="L1443" s="103">
        <v>4</v>
      </c>
      <c r="M1443" s="103" t="s">
        <v>598</v>
      </c>
      <c r="N1443" s="112">
        <v>105</v>
      </c>
      <c r="O1443" s="103" t="s">
        <v>599</v>
      </c>
      <c r="P1443" s="103"/>
      <c r="T1443" s="112"/>
    </row>
    <row r="1444" spans="1:20">
      <c r="A1444" s="103" t="s">
        <v>601</v>
      </c>
      <c r="B1444" s="149">
        <v>10</v>
      </c>
      <c r="C1444" s="136">
        <v>33145</v>
      </c>
      <c r="D1444" s="141">
        <f t="shared" si="99"/>
        <v>33145</v>
      </c>
      <c r="E1444" s="103" t="s">
        <v>100</v>
      </c>
      <c r="H1444" s="103" t="s">
        <v>312</v>
      </c>
      <c r="I1444" s="111" t="s">
        <v>9</v>
      </c>
      <c r="J1444" s="112" t="str">
        <f t="shared" si="100"/>
        <v>D</v>
      </c>
      <c r="K1444" s="103">
        <v>2</v>
      </c>
      <c r="L1444" s="103">
        <v>2</v>
      </c>
      <c r="M1444" s="103" t="s">
        <v>613</v>
      </c>
      <c r="N1444" s="112">
        <v>97</v>
      </c>
      <c r="O1444" s="103" t="s">
        <v>599</v>
      </c>
      <c r="P1444" s="103"/>
      <c r="T1444" s="112"/>
    </row>
    <row r="1445" spans="1:20">
      <c r="A1445" s="103" t="s">
        <v>601</v>
      </c>
      <c r="B1445" s="149">
        <v>9</v>
      </c>
      <c r="C1445" s="136">
        <v>33142</v>
      </c>
      <c r="D1445" s="141">
        <f t="shared" si="99"/>
        <v>33142</v>
      </c>
      <c r="E1445" s="103" t="s">
        <v>100</v>
      </c>
      <c r="H1445" s="103" t="s">
        <v>506</v>
      </c>
      <c r="I1445" s="111" t="s">
        <v>9</v>
      </c>
      <c r="J1445" s="112" t="str">
        <f t="shared" si="100"/>
        <v>L</v>
      </c>
      <c r="K1445" s="103">
        <v>0</v>
      </c>
      <c r="L1445" s="103">
        <v>1</v>
      </c>
      <c r="M1445" s="103" t="s">
        <v>25</v>
      </c>
      <c r="O1445" s="103" t="s">
        <v>599</v>
      </c>
      <c r="P1445" s="103"/>
      <c r="T1445" s="112"/>
    </row>
    <row r="1446" spans="1:20">
      <c r="A1446" s="103" t="s">
        <v>601</v>
      </c>
      <c r="B1446" s="149">
        <v>8</v>
      </c>
      <c r="C1446" s="136">
        <v>33138</v>
      </c>
      <c r="D1446" s="141">
        <f t="shared" si="99"/>
        <v>33138</v>
      </c>
      <c r="E1446" s="103" t="s">
        <v>100</v>
      </c>
      <c r="G1446" s="116" t="s">
        <v>1468</v>
      </c>
      <c r="H1446" s="103" t="s">
        <v>393</v>
      </c>
      <c r="I1446" s="111" t="s">
        <v>21</v>
      </c>
      <c r="J1446" s="112" t="str">
        <f t="shared" si="100"/>
        <v>W</v>
      </c>
      <c r="K1446" s="103">
        <v>1</v>
      </c>
      <c r="L1446" s="103">
        <v>0</v>
      </c>
      <c r="M1446" s="103" t="s">
        <v>600</v>
      </c>
      <c r="N1446" s="112">
        <v>97</v>
      </c>
      <c r="O1446" s="103" t="s">
        <v>599</v>
      </c>
      <c r="P1446" s="103"/>
      <c r="T1446" s="112"/>
    </row>
    <row r="1447" spans="1:20">
      <c r="A1447" s="103" t="s">
        <v>601</v>
      </c>
      <c r="B1447" s="149">
        <v>7</v>
      </c>
      <c r="C1447" s="136">
        <v>33131</v>
      </c>
      <c r="D1447" s="141">
        <f t="shared" si="99"/>
        <v>33131</v>
      </c>
      <c r="E1447" s="103" t="s">
        <v>100</v>
      </c>
      <c r="G1447" s="116" t="s">
        <v>1468</v>
      </c>
      <c r="H1447" s="103" t="s">
        <v>24</v>
      </c>
      <c r="I1447" s="111" t="s">
        <v>9</v>
      </c>
      <c r="J1447" s="112" t="str">
        <f t="shared" si="100"/>
        <v>W</v>
      </c>
      <c r="K1447" s="103">
        <v>4</v>
      </c>
      <c r="L1447" s="103">
        <v>1</v>
      </c>
      <c r="M1447" s="103" t="s">
        <v>614</v>
      </c>
      <c r="N1447" s="112">
        <v>92</v>
      </c>
      <c r="O1447" s="103" t="s">
        <v>599</v>
      </c>
      <c r="P1447" s="103"/>
      <c r="T1447" s="112"/>
    </row>
    <row r="1448" spans="1:20">
      <c r="A1448" s="103" t="s">
        <v>601</v>
      </c>
      <c r="B1448" s="149">
        <v>6</v>
      </c>
      <c r="C1448" s="136">
        <v>33128</v>
      </c>
      <c r="D1448" s="141">
        <f t="shared" si="99"/>
        <v>33128</v>
      </c>
      <c r="E1448" s="103" t="s">
        <v>100</v>
      </c>
      <c r="H1448" s="103" t="s">
        <v>580</v>
      </c>
      <c r="I1448" s="111" t="s">
        <v>9</v>
      </c>
      <c r="J1448" s="112" t="str">
        <f t="shared" si="100"/>
        <v>L</v>
      </c>
      <c r="K1448" s="103">
        <v>0</v>
      </c>
      <c r="L1448" s="103">
        <v>2</v>
      </c>
      <c r="M1448" s="103" t="s">
        <v>25</v>
      </c>
      <c r="O1448" s="103" t="s">
        <v>599</v>
      </c>
      <c r="P1448" s="103"/>
      <c r="T1448" s="112"/>
    </row>
    <row r="1449" spans="1:20">
      <c r="A1449" s="103" t="s">
        <v>601</v>
      </c>
      <c r="B1449" s="149">
        <v>5</v>
      </c>
      <c r="C1449" s="136">
        <v>33124</v>
      </c>
      <c r="D1449" s="141">
        <f t="shared" si="99"/>
        <v>33124</v>
      </c>
      <c r="E1449" s="103" t="s">
        <v>100</v>
      </c>
      <c r="G1449" s="116" t="s">
        <v>1468</v>
      </c>
      <c r="H1449" s="103" t="s">
        <v>404</v>
      </c>
      <c r="I1449" s="111" t="s">
        <v>21</v>
      </c>
      <c r="J1449" s="112" t="str">
        <f t="shared" si="100"/>
        <v>D</v>
      </c>
      <c r="K1449" s="103">
        <v>2</v>
      </c>
      <c r="L1449" s="103">
        <v>2</v>
      </c>
      <c r="M1449" s="103" t="s">
        <v>602</v>
      </c>
      <c r="N1449" s="112">
        <v>92</v>
      </c>
      <c r="O1449" s="103" t="s">
        <v>599</v>
      </c>
      <c r="P1449" s="103"/>
      <c r="T1449" s="112"/>
    </row>
    <row r="1450" spans="1:20">
      <c r="A1450" s="103" t="s">
        <v>601</v>
      </c>
      <c r="B1450" s="149">
        <v>4</v>
      </c>
      <c r="C1450" s="136">
        <v>33117</v>
      </c>
      <c r="D1450" s="141">
        <f t="shared" si="99"/>
        <v>33117</v>
      </c>
      <c r="E1450" s="103" t="s">
        <v>12</v>
      </c>
      <c r="F1450" s="111" t="s">
        <v>256</v>
      </c>
      <c r="G1450" s="111"/>
      <c r="H1450" s="103" t="s">
        <v>552</v>
      </c>
      <c r="I1450" s="111" t="s">
        <v>9</v>
      </c>
      <c r="J1450" s="112" t="str">
        <f t="shared" si="100"/>
        <v>L</v>
      </c>
      <c r="K1450" s="103">
        <v>1</v>
      </c>
      <c r="L1450" s="103">
        <v>4</v>
      </c>
      <c r="M1450" s="103" t="s">
        <v>603</v>
      </c>
      <c r="N1450" s="112">
        <v>107</v>
      </c>
      <c r="O1450" s="103" t="s">
        <v>599</v>
      </c>
      <c r="P1450" s="103"/>
      <c r="T1450" s="112"/>
    </row>
    <row r="1451" spans="1:20">
      <c r="A1451" s="103" t="s">
        <v>601</v>
      </c>
      <c r="B1451" s="149">
        <v>3</v>
      </c>
      <c r="C1451" s="136">
        <v>33114</v>
      </c>
      <c r="D1451" s="141">
        <f t="shared" si="99"/>
        <v>33114</v>
      </c>
      <c r="E1451" s="103" t="s">
        <v>100</v>
      </c>
      <c r="H1451" s="103" t="s">
        <v>186</v>
      </c>
      <c r="I1451" s="111" t="s">
        <v>9</v>
      </c>
      <c r="J1451" s="112" t="str">
        <f t="shared" si="100"/>
        <v>L</v>
      </c>
      <c r="K1451" s="103">
        <v>1</v>
      </c>
      <c r="L1451" s="103">
        <v>3</v>
      </c>
      <c r="M1451" s="103" t="s">
        <v>603</v>
      </c>
      <c r="O1451" s="103" t="s">
        <v>599</v>
      </c>
      <c r="P1451" s="103"/>
      <c r="T1451" s="112"/>
    </row>
    <row r="1452" spans="1:20">
      <c r="A1452" s="103" t="s">
        <v>601</v>
      </c>
      <c r="B1452" s="149">
        <v>2</v>
      </c>
      <c r="C1452" s="136">
        <v>33110</v>
      </c>
      <c r="D1452" s="141">
        <f t="shared" si="99"/>
        <v>33110</v>
      </c>
      <c r="E1452" s="103" t="s">
        <v>100</v>
      </c>
      <c r="H1452" s="103" t="s">
        <v>552</v>
      </c>
      <c r="I1452" s="111" t="s">
        <v>21</v>
      </c>
      <c r="J1452" s="112" t="str">
        <f t="shared" si="100"/>
        <v>W</v>
      </c>
      <c r="K1452" s="103">
        <v>2</v>
      </c>
      <c r="L1452" s="103">
        <v>1</v>
      </c>
      <c r="M1452" s="103" t="s">
        <v>602</v>
      </c>
      <c r="N1452" s="112">
        <v>107</v>
      </c>
      <c r="O1452" s="103" t="s">
        <v>599</v>
      </c>
      <c r="P1452" s="103"/>
      <c r="T1452" s="112"/>
    </row>
    <row r="1453" spans="1:20">
      <c r="A1453" s="103" t="s">
        <v>601</v>
      </c>
      <c r="B1453" s="149">
        <v>1</v>
      </c>
      <c r="C1453" s="136">
        <v>33107</v>
      </c>
      <c r="D1453" s="141">
        <f t="shared" si="99"/>
        <v>33107</v>
      </c>
      <c r="E1453" s="103" t="s">
        <v>100</v>
      </c>
      <c r="G1453" s="116" t="s">
        <v>1468</v>
      </c>
      <c r="H1453" s="103" t="s">
        <v>114</v>
      </c>
      <c r="I1453" s="111" t="s">
        <v>21</v>
      </c>
      <c r="J1453" s="112" t="str">
        <f t="shared" si="100"/>
        <v>L</v>
      </c>
      <c r="K1453" s="103">
        <v>0</v>
      </c>
      <c r="L1453" s="103">
        <v>2</v>
      </c>
      <c r="M1453" s="103" t="s">
        <v>25</v>
      </c>
      <c r="N1453" s="112">
        <v>165</v>
      </c>
      <c r="O1453" s="103" t="s">
        <v>599</v>
      </c>
      <c r="P1453" s="103"/>
      <c r="T1453" s="112"/>
    </row>
    <row r="1454" spans="1:20">
      <c r="A1454" s="103" t="s">
        <v>615</v>
      </c>
      <c r="B1454" s="149">
        <v>44</v>
      </c>
      <c r="C1454" s="136">
        <v>32998</v>
      </c>
      <c r="D1454" s="141">
        <f t="shared" si="99"/>
        <v>32998</v>
      </c>
      <c r="E1454" s="103" t="s">
        <v>100</v>
      </c>
      <c r="H1454" s="103" t="s">
        <v>193</v>
      </c>
      <c r="I1454" s="111" t="s">
        <v>21</v>
      </c>
      <c r="J1454" s="112" t="str">
        <f t="shared" si="100"/>
        <v>L</v>
      </c>
      <c r="K1454" s="103">
        <v>2</v>
      </c>
      <c r="L1454" s="103">
        <v>4</v>
      </c>
      <c r="M1454" s="103" t="s">
        <v>1398</v>
      </c>
      <c r="O1454" s="103" t="s">
        <v>616</v>
      </c>
      <c r="P1454" s="103"/>
      <c r="T1454" s="112"/>
    </row>
    <row r="1455" spans="1:20">
      <c r="A1455" s="103" t="s">
        <v>615</v>
      </c>
      <c r="B1455" s="149">
        <v>43</v>
      </c>
      <c r="C1455" s="136">
        <v>32991</v>
      </c>
      <c r="D1455" s="141">
        <f t="shared" si="99"/>
        <v>32991</v>
      </c>
      <c r="E1455" s="103" t="s">
        <v>100</v>
      </c>
      <c r="H1455" s="103" t="s">
        <v>144</v>
      </c>
      <c r="I1455" s="111" t="s">
        <v>9</v>
      </c>
      <c r="J1455" s="112" t="str">
        <f t="shared" si="100"/>
        <v>L</v>
      </c>
      <c r="K1455" s="103">
        <v>0</v>
      </c>
      <c r="L1455" s="103">
        <v>7</v>
      </c>
      <c r="M1455" s="103" t="s">
        <v>25</v>
      </c>
      <c r="O1455" s="103" t="s">
        <v>616</v>
      </c>
      <c r="P1455" s="103"/>
      <c r="T1455" s="112"/>
    </row>
    <row r="1456" spans="1:20">
      <c r="A1456" s="103" t="s">
        <v>615</v>
      </c>
      <c r="B1456" s="149">
        <v>42</v>
      </c>
      <c r="C1456" s="136">
        <v>32984</v>
      </c>
      <c r="D1456" s="141">
        <f t="shared" si="99"/>
        <v>32984</v>
      </c>
      <c r="E1456" s="103" t="s">
        <v>100</v>
      </c>
      <c r="H1456" s="103" t="s">
        <v>226</v>
      </c>
      <c r="I1456" s="111" t="s">
        <v>9</v>
      </c>
      <c r="J1456" s="112" t="str">
        <f t="shared" si="100"/>
        <v>L</v>
      </c>
      <c r="K1456" s="103">
        <v>1</v>
      </c>
      <c r="L1456" s="103">
        <v>2</v>
      </c>
      <c r="M1456" s="103" t="s">
        <v>1784</v>
      </c>
      <c r="O1456" s="103" t="s">
        <v>616</v>
      </c>
      <c r="P1456" s="103"/>
      <c r="T1456" s="112"/>
    </row>
    <row r="1457" spans="1:20">
      <c r="A1457" s="103" t="s">
        <v>615</v>
      </c>
      <c r="B1457" s="149">
        <v>41</v>
      </c>
      <c r="C1457" s="136">
        <v>32979</v>
      </c>
      <c r="D1457" s="141">
        <f t="shared" si="99"/>
        <v>32979</v>
      </c>
      <c r="E1457" s="103" t="s">
        <v>100</v>
      </c>
      <c r="H1457" s="103" t="s">
        <v>332</v>
      </c>
      <c r="I1457" s="111" t="s">
        <v>9</v>
      </c>
      <c r="J1457" s="112" t="str">
        <f t="shared" si="100"/>
        <v>L</v>
      </c>
      <c r="K1457" s="103">
        <v>0</v>
      </c>
      <c r="L1457" s="103">
        <v>1</v>
      </c>
      <c r="M1457" s="103" t="s">
        <v>25</v>
      </c>
      <c r="O1457" s="103" t="s">
        <v>616</v>
      </c>
      <c r="P1457" s="103"/>
      <c r="T1457" s="112"/>
    </row>
    <row r="1458" spans="1:20">
      <c r="A1458" s="103" t="s">
        <v>615</v>
      </c>
      <c r="B1458" s="149">
        <v>40</v>
      </c>
      <c r="C1458" s="136">
        <v>32973</v>
      </c>
      <c r="D1458" s="141">
        <f t="shared" si="99"/>
        <v>32973</v>
      </c>
      <c r="E1458" s="103" t="s">
        <v>100</v>
      </c>
      <c r="H1458" s="103" t="s">
        <v>404</v>
      </c>
      <c r="I1458" s="111" t="s">
        <v>21</v>
      </c>
      <c r="J1458" s="112" t="str">
        <f t="shared" si="100"/>
        <v>L</v>
      </c>
      <c r="K1458" s="103">
        <v>0</v>
      </c>
      <c r="L1458" s="103">
        <v>4</v>
      </c>
      <c r="M1458" s="103" t="s">
        <v>25</v>
      </c>
      <c r="O1458" s="103" t="s">
        <v>616</v>
      </c>
      <c r="P1458" s="103"/>
      <c r="T1458" s="112"/>
    </row>
    <row r="1459" spans="1:20">
      <c r="A1459" s="103" t="s">
        <v>615</v>
      </c>
      <c r="B1459" s="149">
        <v>39</v>
      </c>
      <c r="C1459" s="136">
        <v>32963</v>
      </c>
      <c r="D1459" s="141">
        <f t="shared" si="99"/>
        <v>32963</v>
      </c>
      <c r="E1459" s="103" t="s">
        <v>100</v>
      </c>
      <c r="H1459" s="103" t="s">
        <v>110</v>
      </c>
      <c r="I1459" s="111" t="s">
        <v>9</v>
      </c>
      <c r="J1459" s="112" t="str">
        <f t="shared" si="100"/>
        <v>L</v>
      </c>
      <c r="K1459" s="103">
        <v>1</v>
      </c>
      <c r="L1459" s="103">
        <v>3</v>
      </c>
      <c r="M1459" s="103" t="s">
        <v>617</v>
      </c>
      <c r="O1459" s="103" t="s">
        <v>616</v>
      </c>
      <c r="P1459" s="103"/>
      <c r="T1459" s="112"/>
    </row>
    <row r="1460" spans="1:20">
      <c r="A1460" s="103" t="s">
        <v>615</v>
      </c>
      <c r="B1460" s="149">
        <v>38</v>
      </c>
      <c r="C1460" s="136">
        <v>32960</v>
      </c>
      <c r="D1460" s="141">
        <f t="shared" si="99"/>
        <v>32960</v>
      </c>
      <c r="E1460" s="103" t="s">
        <v>100</v>
      </c>
      <c r="G1460" s="116" t="s">
        <v>1857</v>
      </c>
      <c r="H1460" s="103" t="s">
        <v>506</v>
      </c>
      <c r="I1460" s="111" t="s">
        <v>21</v>
      </c>
      <c r="J1460" s="112" t="str">
        <f t="shared" si="100"/>
        <v>W</v>
      </c>
      <c r="K1460" s="103">
        <v>2</v>
      </c>
      <c r="L1460" s="103">
        <v>1</v>
      </c>
      <c r="M1460" s="103" t="s">
        <v>618</v>
      </c>
      <c r="O1460" s="103" t="s">
        <v>616</v>
      </c>
      <c r="P1460" s="103"/>
      <c r="T1460" s="112"/>
    </row>
    <row r="1461" spans="1:20">
      <c r="A1461" s="103" t="s">
        <v>615</v>
      </c>
      <c r="B1461" s="149">
        <v>37</v>
      </c>
      <c r="C1461" s="136">
        <v>32956</v>
      </c>
      <c r="D1461" s="141">
        <f t="shared" si="99"/>
        <v>32956</v>
      </c>
      <c r="E1461" s="103" t="s">
        <v>100</v>
      </c>
      <c r="H1461" s="103" t="s">
        <v>108</v>
      </c>
      <c r="I1461" s="111" t="s">
        <v>21</v>
      </c>
      <c r="J1461" s="112" t="str">
        <f t="shared" si="100"/>
        <v>W</v>
      </c>
      <c r="K1461" s="103">
        <v>3</v>
      </c>
      <c r="L1461" s="103">
        <v>2</v>
      </c>
      <c r="M1461" s="103" t="s">
        <v>619</v>
      </c>
      <c r="O1461" s="103" t="s">
        <v>616</v>
      </c>
      <c r="P1461" s="103"/>
      <c r="T1461" s="112"/>
    </row>
    <row r="1462" spans="1:20">
      <c r="A1462" s="103" t="s">
        <v>615</v>
      </c>
      <c r="B1462" s="149">
        <v>36</v>
      </c>
      <c r="C1462" s="136">
        <v>32949</v>
      </c>
      <c r="D1462" s="141">
        <f t="shared" si="99"/>
        <v>32949</v>
      </c>
      <c r="E1462" s="103" t="s">
        <v>100</v>
      </c>
      <c r="H1462" s="103" t="s">
        <v>312</v>
      </c>
      <c r="I1462" s="111" t="s">
        <v>9</v>
      </c>
      <c r="J1462" s="112" t="str">
        <f t="shared" si="100"/>
        <v>L</v>
      </c>
      <c r="K1462" s="103">
        <v>0</v>
      </c>
      <c r="L1462" s="103">
        <v>1</v>
      </c>
      <c r="M1462" s="103" t="s">
        <v>25</v>
      </c>
      <c r="O1462" s="103" t="s">
        <v>616</v>
      </c>
      <c r="P1462" s="103"/>
      <c r="T1462" s="112"/>
    </row>
    <row r="1463" spans="1:20">
      <c r="A1463" s="103" t="s">
        <v>615</v>
      </c>
      <c r="B1463" s="149">
        <v>35</v>
      </c>
      <c r="C1463" s="136">
        <v>32939</v>
      </c>
      <c r="D1463" s="141">
        <f t="shared" si="99"/>
        <v>32939</v>
      </c>
      <c r="E1463" s="103" t="s">
        <v>100</v>
      </c>
      <c r="G1463" s="116" t="s">
        <v>1468</v>
      </c>
      <c r="H1463" s="103" t="s">
        <v>620</v>
      </c>
      <c r="I1463" s="111" t="s">
        <v>21</v>
      </c>
      <c r="J1463" s="112" t="str">
        <f t="shared" si="100"/>
        <v>L</v>
      </c>
      <c r="K1463" s="103">
        <v>0</v>
      </c>
      <c r="L1463" s="103">
        <v>2</v>
      </c>
      <c r="M1463" s="103" t="s">
        <v>25</v>
      </c>
      <c r="O1463" s="103" t="s">
        <v>616</v>
      </c>
      <c r="P1463" s="103"/>
      <c r="T1463" s="112"/>
    </row>
    <row r="1464" spans="1:20">
      <c r="A1464" s="103" t="s">
        <v>615</v>
      </c>
      <c r="B1464" s="149">
        <v>34</v>
      </c>
      <c r="C1464" s="136">
        <v>32935</v>
      </c>
      <c r="D1464" s="141">
        <f t="shared" si="99"/>
        <v>32935</v>
      </c>
      <c r="E1464" s="103" t="s">
        <v>100</v>
      </c>
      <c r="H1464" s="103" t="s">
        <v>288</v>
      </c>
      <c r="I1464" s="111" t="s">
        <v>9</v>
      </c>
      <c r="J1464" s="112" t="str">
        <f t="shared" si="100"/>
        <v>D</v>
      </c>
      <c r="K1464" s="103">
        <v>2</v>
      </c>
      <c r="L1464" s="103">
        <v>2</v>
      </c>
      <c r="M1464" s="103" t="s">
        <v>621</v>
      </c>
      <c r="O1464" s="103" t="s">
        <v>616</v>
      </c>
      <c r="P1464" s="103"/>
      <c r="T1464" s="112"/>
    </row>
    <row r="1465" spans="1:20">
      <c r="A1465" s="103" t="s">
        <v>615</v>
      </c>
      <c r="B1465" s="149">
        <v>33</v>
      </c>
      <c r="C1465" s="136">
        <v>32921</v>
      </c>
      <c r="D1465" s="141">
        <f t="shared" si="99"/>
        <v>32921</v>
      </c>
      <c r="E1465" s="103" t="s">
        <v>100</v>
      </c>
      <c r="G1465" s="116" t="s">
        <v>1468</v>
      </c>
      <c r="H1465" s="103" t="s">
        <v>54</v>
      </c>
      <c r="I1465" s="111" t="s">
        <v>21</v>
      </c>
      <c r="J1465" s="112" t="str">
        <f t="shared" si="100"/>
        <v>W</v>
      </c>
      <c r="K1465" s="103">
        <v>3</v>
      </c>
      <c r="L1465" s="103">
        <v>2</v>
      </c>
      <c r="M1465" s="103" t="s">
        <v>1397</v>
      </c>
      <c r="N1465" s="112">
        <v>72</v>
      </c>
      <c r="O1465" s="103" t="s">
        <v>616</v>
      </c>
      <c r="P1465" s="103"/>
      <c r="T1465" s="112"/>
    </row>
    <row r="1466" spans="1:20">
      <c r="A1466" s="103" t="s">
        <v>615</v>
      </c>
      <c r="B1466" s="149">
        <v>32</v>
      </c>
      <c r="C1466" s="136">
        <v>32914</v>
      </c>
      <c r="D1466" s="141">
        <f t="shared" si="99"/>
        <v>32914</v>
      </c>
      <c r="E1466" s="103" t="s">
        <v>100</v>
      </c>
      <c r="H1466" s="103" t="s">
        <v>114</v>
      </c>
      <c r="I1466" s="111" t="s">
        <v>9</v>
      </c>
      <c r="J1466" s="112" t="str">
        <f t="shared" si="100"/>
        <v>L</v>
      </c>
      <c r="K1466" s="103">
        <v>0</v>
      </c>
      <c r="L1466" s="103">
        <v>1</v>
      </c>
      <c r="M1466" s="103" t="s">
        <v>25</v>
      </c>
      <c r="O1466" s="103" t="s">
        <v>616</v>
      </c>
      <c r="P1466" s="103"/>
      <c r="T1466" s="112"/>
    </row>
    <row r="1467" spans="1:20">
      <c r="A1467" s="103" t="s">
        <v>615</v>
      </c>
      <c r="B1467" s="149">
        <v>31</v>
      </c>
      <c r="C1467" s="136">
        <v>32893</v>
      </c>
      <c r="D1467" s="141">
        <f t="shared" si="99"/>
        <v>32893</v>
      </c>
      <c r="E1467" s="103" t="s">
        <v>100</v>
      </c>
      <c r="H1467" s="103" t="s">
        <v>1028</v>
      </c>
      <c r="I1467" s="111" t="s">
        <v>9</v>
      </c>
      <c r="J1467" s="112" t="str">
        <f t="shared" si="100"/>
        <v>L</v>
      </c>
      <c r="K1467" s="103">
        <v>0</v>
      </c>
      <c r="L1467" s="103">
        <v>5</v>
      </c>
      <c r="M1467" s="103" t="s">
        <v>25</v>
      </c>
      <c r="O1467" s="103" t="s">
        <v>616</v>
      </c>
      <c r="P1467" s="103"/>
      <c r="T1467" s="112"/>
    </row>
    <row r="1468" spans="1:20">
      <c r="A1468" s="103" t="s">
        <v>615</v>
      </c>
      <c r="B1468" s="149">
        <v>30</v>
      </c>
      <c r="C1468" s="136">
        <v>32890</v>
      </c>
      <c r="D1468" s="141">
        <f t="shared" si="99"/>
        <v>32890</v>
      </c>
      <c r="E1468" s="103" t="s">
        <v>100</v>
      </c>
      <c r="H1468" s="103" t="s">
        <v>539</v>
      </c>
      <c r="I1468" s="111" t="s">
        <v>9</v>
      </c>
      <c r="J1468" s="112" t="str">
        <f t="shared" si="100"/>
        <v>L</v>
      </c>
      <c r="K1468" s="103">
        <v>2</v>
      </c>
      <c r="L1468" s="103">
        <v>7</v>
      </c>
      <c r="M1468" s="103" t="s">
        <v>1399</v>
      </c>
      <c r="N1468" s="112">
        <v>117</v>
      </c>
      <c r="O1468" s="103" t="s">
        <v>616</v>
      </c>
      <c r="P1468" s="103"/>
      <c r="R1468" s="108" t="s">
        <v>1468</v>
      </c>
      <c r="S1468" s="108" t="s">
        <v>1468</v>
      </c>
      <c r="T1468" s="112"/>
    </row>
    <row r="1469" spans="1:20">
      <c r="A1469" s="103" t="s">
        <v>615</v>
      </c>
      <c r="B1469" s="149">
        <v>29</v>
      </c>
      <c r="C1469" s="136">
        <v>32879</v>
      </c>
      <c r="D1469" s="141">
        <f t="shared" si="99"/>
        <v>32879</v>
      </c>
      <c r="E1469" s="103" t="s">
        <v>100</v>
      </c>
      <c r="H1469" s="103" t="s">
        <v>552</v>
      </c>
      <c r="I1469" s="111" t="s">
        <v>21</v>
      </c>
      <c r="J1469" s="112" t="str">
        <f t="shared" si="100"/>
        <v>L</v>
      </c>
      <c r="K1469" s="103">
        <v>1</v>
      </c>
      <c r="L1469" s="103">
        <v>5</v>
      </c>
      <c r="M1469" s="103" t="s">
        <v>1400</v>
      </c>
      <c r="N1469" s="112">
        <v>227</v>
      </c>
      <c r="O1469" s="103" t="s">
        <v>616</v>
      </c>
      <c r="P1469" s="103"/>
      <c r="T1469" s="112"/>
    </row>
    <row r="1470" spans="1:20">
      <c r="A1470" s="103" t="s">
        <v>615</v>
      </c>
      <c r="B1470" s="149">
        <v>28</v>
      </c>
      <c r="C1470" s="136">
        <v>32874</v>
      </c>
      <c r="D1470" s="141">
        <f t="shared" si="99"/>
        <v>32874</v>
      </c>
      <c r="E1470" s="103" t="s">
        <v>100</v>
      </c>
      <c r="H1470" s="103" t="s">
        <v>24</v>
      </c>
      <c r="I1470" s="111" t="s">
        <v>9</v>
      </c>
      <c r="J1470" s="112" t="str">
        <f t="shared" si="100"/>
        <v>L</v>
      </c>
      <c r="K1470" s="103">
        <v>2</v>
      </c>
      <c r="L1470" s="103">
        <v>4</v>
      </c>
      <c r="M1470" s="103" t="s">
        <v>1914</v>
      </c>
      <c r="O1470" s="103" t="s">
        <v>616</v>
      </c>
      <c r="P1470" s="103"/>
      <c r="T1470" s="112"/>
    </row>
    <row r="1471" spans="1:20">
      <c r="A1471" s="103" t="s">
        <v>615</v>
      </c>
      <c r="B1471" s="149">
        <v>27</v>
      </c>
      <c r="C1471" s="136">
        <v>32868</v>
      </c>
      <c r="D1471" s="141">
        <f t="shared" si="99"/>
        <v>32868</v>
      </c>
      <c r="E1471" s="103" t="s">
        <v>100</v>
      </c>
      <c r="G1471" s="116" t="s">
        <v>1468</v>
      </c>
      <c r="H1471" s="103" t="s">
        <v>332</v>
      </c>
      <c r="I1471" s="111" t="s">
        <v>21</v>
      </c>
      <c r="J1471" s="112" t="str">
        <f t="shared" si="100"/>
        <v>L</v>
      </c>
      <c r="K1471" s="103">
        <v>0</v>
      </c>
      <c r="L1471" s="103">
        <v>3</v>
      </c>
      <c r="M1471" s="103" t="s">
        <v>25</v>
      </c>
      <c r="N1471" s="112">
        <v>292</v>
      </c>
      <c r="O1471" s="103" t="s">
        <v>616</v>
      </c>
      <c r="P1471" s="103"/>
      <c r="T1471" s="112" t="s">
        <v>1858</v>
      </c>
    </row>
    <row r="1472" spans="1:20">
      <c r="A1472" s="103" t="s">
        <v>615</v>
      </c>
      <c r="B1472" s="149">
        <v>26</v>
      </c>
      <c r="C1472" s="136">
        <v>32851</v>
      </c>
      <c r="D1472" s="141">
        <f t="shared" si="99"/>
        <v>32851</v>
      </c>
      <c r="E1472" s="103" t="s">
        <v>100</v>
      </c>
      <c r="H1472" s="103" t="s">
        <v>580</v>
      </c>
      <c r="I1472" s="111" t="s">
        <v>9</v>
      </c>
      <c r="J1472" s="112" t="str">
        <f t="shared" si="100"/>
        <v>L</v>
      </c>
      <c r="K1472" s="103">
        <v>0</v>
      </c>
      <c r="L1472" s="103">
        <v>4</v>
      </c>
      <c r="M1472" s="103" t="s">
        <v>25</v>
      </c>
      <c r="O1472" s="103" t="s">
        <v>616</v>
      </c>
      <c r="P1472" s="103"/>
      <c r="T1472" s="112"/>
    </row>
    <row r="1473" spans="1:20">
      <c r="A1473" s="103" t="s">
        <v>615</v>
      </c>
      <c r="B1473" s="149">
        <v>25</v>
      </c>
      <c r="C1473" s="136">
        <v>32848</v>
      </c>
      <c r="D1473" s="141">
        <f t="shared" si="99"/>
        <v>32848</v>
      </c>
      <c r="E1473" s="103" t="s">
        <v>15</v>
      </c>
      <c r="F1473" s="111">
        <v>2</v>
      </c>
      <c r="G1473" s="111" t="s">
        <v>1468</v>
      </c>
      <c r="H1473" s="103" t="s">
        <v>332</v>
      </c>
      <c r="I1473" s="111" t="s">
        <v>21</v>
      </c>
      <c r="J1473" s="112" t="str">
        <f t="shared" si="100"/>
        <v>L</v>
      </c>
      <c r="K1473" s="103">
        <v>0</v>
      </c>
      <c r="L1473" s="103">
        <v>5</v>
      </c>
      <c r="M1473" s="103" t="s">
        <v>25</v>
      </c>
      <c r="N1473" s="112">
        <v>238</v>
      </c>
      <c r="O1473" s="103" t="s">
        <v>616</v>
      </c>
      <c r="P1473" s="103"/>
      <c r="T1473" s="112"/>
    </row>
    <row r="1474" spans="1:20">
      <c r="A1474" s="103" t="s">
        <v>615</v>
      </c>
      <c r="B1474" s="149">
        <v>24</v>
      </c>
      <c r="C1474" s="136">
        <v>32844</v>
      </c>
      <c r="D1474" s="141">
        <f t="shared" si="99"/>
        <v>32844</v>
      </c>
      <c r="E1474" s="103" t="s">
        <v>100</v>
      </c>
      <c r="G1474" s="116" t="s">
        <v>1468</v>
      </c>
      <c r="H1474" s="103" t="s">
        <v>226</v>
      </c>
      <c r="I1474" s="111" t="s">
        <v>21</v>
      </c>
      <c r="J1474" s="112" t="str">
        <f t="shared" si="100"/>
        <v>L</v>
      </c>
      <c r="K1474" s="103">
        <v>2</v>
      </c>
      <c r="L1474" s="103">
        <v>3</v>
      </c>
      <c r="M1474" s="103" t="s">
        <v>1856</v>
      </c>
      <c r="N1474" s="112">
        <v>120</v>
      </c>
      <c r="O1474" s="103" t="s">
        <v>616</v>
      </c>
      <c r="P1474" s="103"/>
      <c r="T1474" s="112"/>
    </row>
    <row r="1475" spans="1:20">
      <c r="A1475" s="103" t="s">
        <v>615</v>
      </c>
      <c r="B1475" s="149">
        <v>23</v>
      </c>
      <c r="C1475" s="136">
        <v>32841</v>
      </c>
      <c r="D1475" s="141">
        <f t="shared" si="99"/>
        <v>32841</v>
      </c>
      <c r="E1475" s="103" t="s">
        <v>16</v>
      </c>
      <c r="G1475" s="116" t="s">
        <v>1468</v>
      </c>
      <c r="H1475" s="103" t="s">
        <v>226</v>
      </c>
      <c r="I1475" s="111" t="s">
        <v>21</v>
      </c>
      <c r="J1475" s="112" t="str">
        <f t="shared" si="100"/>
        <v>L</v>
      </c>
      <c r="K1475" s="103">
        <v>0</v>
      </c>
      <c r="L1475" s="103">
        <v>4</v>
      </c>
      <c r="M1475" s="103" t="s">
        <v>25</v>
      </c>
      <c r="O1475" s="103" t="s">
        <v>616</v>
      </c>
      <c r="P1475" s="103"/>
      <c r="T1475" s="112"/>
    </row>
    <row r="1476" spans="1:20">
      <c r="A1476" s="103" t="s">
        <v>615</v>
      </c>
      <c r="B1476" s="149">
        <v>22</v>
      </c>
      <c r="C1476" s="136">
        <v>32834</v>
      </c>
      <c r="D1476" s="141">
        <f t="shared" si="99"/>
        <v>32834</v>
      </c>
      <c r="E1476" s="103" t="s">
        <v>100</v>
      </c>
      <c r="G1476" s="116" t="s">
        <v>1468</v>
      </c>
      <c r="H1476" s="103" t="s">
        <v>539</v>
      </c>
      <c r="I1476" s="111" t="s">
        <v>21</v>
      </c>
      <c r="J1476" s="112" t="str">
        <f t="shared" si="100"/>
        <v>L</v>
      </c>
      <c r="K1476" s="103">
        <v>0</v>
      </c>
      <c r="L1476" s="103">
        <v>3</v>
      </c>
      <c r="M1476" s="103" t="s">
        <v>25</v>
      </c>
      <c r="O1476" s="103" t="s">
        <v>622</v>
      </c>
      <c r="P1476" s="103"/>
      <c r="T1476" s="112"/>
    </row>
    <row r="1477" spans="1:20">
      <c r="A1477" s="103" t="s">
        <v>615</v>
      </c>
      <c r="B1477" s="149">
        <v>21</v>
      </c>
      <c r="C1477" s="136">
        <v>32830</v>
      </c>
      <c r="D1477" s="141">
        <f t="shared" si="99"/>
        <v>32830</v>
      </c>
      <c r="E1477" s="103" t="s">
        <v>100</v>
      </c>
      <c r="G1477" s="116" t="s">
        <v>1468</v>
      </c>
      <c r="H1477" s="103" t="s">
        <v>393</v>
      </c>
      <c r="I1477" s="111" t="s">
        <v>21</v>
      </c>
      <c r="J1477" s="112" t="str">
        <f t="shared" si="100"/>
        <v>L</v>
      </c>
      <c r="K1477" s="103">
        <v>0</v>
      </c>
      <c r="L1477" s="103">
        <v>3</v>
      </c>
      <c r="M1477" s="103" t="s">
        <v>25</v>
      </c>
      <c r="O1477" s="103" t="s">
        <v>622</v>
      </c>
      <c r="P1477" s="103"/>
      <c r="T1477" s="112"/>
    </row>
    <row r="1478" spans="1:20">
      <c r="A1478" s="103" t="s">
        <v>615</v>
      </c>
      <c r="B1478" s="149">
        <v>20</v>
      </c>
      <c r="C1478" s="136">
        <v>32827</v>
      </c>
      <c r="D1478" s="141">
        <f t="shared" ref="D1478:D1541" si="101">C1478</f>
        <v>32827</v>
      </c>
      <c r="E1478" s="103" t="s">
        <v>100</v>
      </c>
      <c r="G1478" s="116" t="s">
        <v>1468</v>
      </c>
      <c r="H1478" s="103" t="s">
        <v>186</v>
      </c>
      <c r="I1478" s="111" t="s">
        <v>21</v>
      </c>
      <c r="J1478" s="112" t="str">
        <f t="shared" si="100"/>
        <v>D</v>
      </c>
      <c r="K1478" s="103">
        <v>2</v>
      </c>
      <c r="L1478" s="103">
        <v>2</v>
      </c>
      <c r="M1478" s="103" t="s">
        <v>623</v>
      </c>
      <c r="O1478" s="103" t="s">
        <v>622</v>
      </c>
      <c r="P1478" s="103"/>
      <c r="T1478" s="112"/>
    </row>
    <row r="1479" spans="1:20">
      <c r="A1479" s="103" t="s">
        <v>615</v>
      </c>
      <c r="B1479" s="149">
        <v>19</v>
      </c>
      <c r="C1479" s="136">
        <v>32823</v>
      </c>
      <c r="D1479" s="141">
        <f t="shared" si="101"/>
        <v>32823</v>
      </c>
      <c r="E1479" s="103" t="s">
        <v>100</v>
      </c>
      <c r="H1479" s="103" t="s">
        <v>552</v>
      </c>
      <c r="I1479" s="111" t="s">
        <v>9</v>
      </c>
      <c r="J1479" s="112" t="str">
        <f t="shared" si="100"/>
        <v>L</v>
      </c>
      <c r="K1479" s="103">
        <v>0</v>
      </c>
      <c r="L1479" s="103">
        <v>2</v>
      </c>
      <c r="M1479" s="103" t="s">
        <v>25</v>
      </c>
      <c r="O1479" s="103" t="s">
        <v>622</v>
      </c>
      <c r="P1479" s="103"/>
      <c r="T1479" s="112"/>
    </row>
    <row r="1480" spans="1:20">
      <c r="A1480" s="103" t="s">
        <v>615</v>
      </c>
      <c r="B1480" s="149">
        <v>18</v>
      </c>
      <c r="C1480" s="136">
        <v>32816</v>
      </c>
      <c r="D1480" s="141">
        <f t="shared" si="101"/>
        <v>32816</v>
      </c>
      <c r="E1480" s="103" t="s">
        <v>13</v>
      </c>
      <c r="F1480" s="111">
        <v>1</v>
      </c>
      <c r="G1480" s="111"/>
      <c r="H1480" s="103" t="s">
        <v>112</v>
      </c>
      <c r="I1480" s="111" t="s">
        <v>9</v>
      </c>
      <c r="J1480" s="112" t="str">
        <f t="shared" si="100"/>
        <v>L</v>
      </c>
      <c r="K1480" s="103">
        <v>0</v>
      </c>
      <c r="L1480" s="103">
        <v>3</v>
      </c>
      <c r="M1480" s="103" t="s">
        <v>25</v>
      </c>
      <c r="O1480" s="103" t="s">
        <v>622</v>
      </c>
      <c r="P1480" s="103"/>
      <c r="T1480" s="112" t="s">
        <v>1877</v>
      </c>
    </row>
    <row r="1481" spans="1:20">
      <c r="A1481" s="103" t="s">
        <v>615</v>
      </c>
      <c r="B1481" s="149">
        <v>17</v>
      </c>
      <c r="C1481" s="136">
        <v>32813</v>
      </c>
      <c r="D1481" s="141">
        <f t="shared" si="101"/>
        <v>32813</v>
      </c>
      <c r="E1481" s="103" t="s">
        <v>100</v>
      </c>
      <c r="H1481" s="103" t="s">
        <v>506</v>
      </c>
      <c r="I1481" s="111" t="s">
        <v>9</v>
      </c>
      <c r="J1481" s="112" t="str">
        <f t="shared" si="100"/>
        <v>L</v>
      </c>
      <c r="K1481" s="103">
        <v>0</v>
      </c>
      <c r="L1481" s="103">
        <v>4</v>
      </c>
      <c r="M1481" s="103" t="s">
        <v>25</v>
      </c>
      <c r="O1481" s="103" t="s">
        <v>622</v>
      </c>
      <c r="P1481" s="103"/>
      <c r="T1481" s="112"/>
    </row>
    <row r="1482" spans="1:20">
      <c r="A1482" s="103" t="s">
        <v>615</v>
      </c>
      <c r="B1482" s="149">
        <v>16</v>
      </c>
      <c r="C1482" s="136">
        <v>32809</v>
      </c>
      <c r="D1482" s="141">
        <f t="shared" si="101"/>
        <v>32809</v>
      </c>
      <c r="E1482" s="103" t="s">
        <v>100</v>
      </c>
      <c r="G1482" s="116" t="s">
        <v>1468</v>
      </c>
      <c r="H1482" s="103" t="s">
        <v>1028</v>
      </c>
      <c r="I1482" s="111" t="s">
        <v>21</v>
      </c>
      <c r="J1482" s="112" t="str">
        <f t="shared" si="100"/>
        <v>L</v>
      </c>
      <c r="K1482" s="103">
        <v>0</v>
      </c>
      <c r="L1482" s="103">
        <v>1</v>
      </c>
      <c r="M1482" s="103" t="s">
        <v>25</v>
      </c>
      <c r="O1482" s="103" t="s">
        <v>622</v>
      </c>
      <c r="P1482" s="103"/>
      <c r="T1482" s="112"/>
    </row>
    <row r="1483" spans="1:20">
      <c r="A1483" s="103" t="s">
        <v>615</v>
      </c>
      <c r="B1483" s="149">
        <v>15</v>
      </c>
      <c r="C1483" s="136">
        <v>32802</v>
      </c>
      <c r="D1483" s="141">
        <f t="shared" si="101"/>
        <v>32802</v>
      </c>
      <c r="E1483" s="103" t="s">
        <v>100</v>
      </c>
      <c r="H1483" s="103" t="s">
        <v>404</v>
      </c>
      <c r="I1483" s="111" t="s">
        <v>9</v>
      </c>
      <c r="J1483" s="112" t="str">
        <f t="shared" si="100"/>
        <v>L</v>
      </c>
      <c r="K1483" s="103">
        <v>0</v>
      </c>
      <c r="L1483" s="103">
        <v>1</v>
      </c>
      <c r="M1483" s="103" t="s">
        <v>25</v>
      </c>
      <c r="O1483" s="103" t="s">
        <v>622</v>
      </c>
      <c r="P1483" s="103"/>
      <c r="T1483" s="112"/>
    </row>
    <row r="1484" spans="1:20">
      <c r="A1484" s="103" t="s">
        <v>615</v>
      </c>
      <c r="B1484" s="149">
        <v>14</v>
      </c>
      <c r="C1484" s="136">
        <v>32795</v>
      </c>
      <c r="D1484" s="141">
        <f t="shared" si="101"/>
        <v>32795</v>
      </c>
      <c r="E1484" s="103" t="s">
        <v>100</v>
      </c>
      <c r="G1484" s="116" t="s">
        <v>1468</v>
      </c>
      <c r="H1484" s="103" t="s">
        <v>312</v>
      </c>
      <c r="I1484" s="111" t="s">
        <v>21</v>
      </c>
      <c r="J1484" s="112" t="str">
        <f t="shared" si="100"/>
        <v>D</v>
      </c>
      <c r="K1484" s="103">
        <v>1</v>
      </c>
      <c r="L1484" s="103">
        <v>1</v>
      </c>
      <c r="M1484" s="103" t="s">
        <v>711</v>
      </c>
      <c r="O1484" s="103" t="s">
        <v>622</v>
      </c>
      <c r="P1484" s="103"/>
      <c r="T1484" s="112"/>
    </row>
    <row r="1485" spans="1:20">
      <c r="A1485" s="103" t="s">
        <v>615</v>
      </c>
      <c r="B1485" s="149">
        <v>13</v>
      </c>
      <c r="C1485" s="136">
        <v>32791</v>
      </c>
      <c r="D1485" s="141">
        <f t="shared" si="101"/>
        <v>32791</v>
      </c>
      <c r="E1485" s="103" t="s">
        <v>100</v>
      </c>
      <c r="H1485" s="103" t="s">
        <v>620</v>
      </c>
      <c r="I1485" s="111" t="s">
        <v>9</v>
      </c>
      <c r="J1485" s="112" t="str">
        <f t="shared" si="100"/>
        <v>L</v>
      </c>
      <c r="K1485" s="103">
        <v>2</v>
      </c>
      <c r="L1485" s="103">
        <v>3</v>
      </c>
      <c r="M1485" s="103" t="s">
        <v>2064</v>
      </c>
      <c r="O1485" s="103" t="s">
        <v>622</v>
      </c>
      <c r="P1485" s="103"/>
      <c r="T1485" s="112"/>
    </row>
    <row r="1486" spans="1:20">
      <c r="A1486" s="103" t="s">
        <v>615</v>
      </c>
      <c r="B1486" s="149">
        <v>12</v>
      </c>
      <c r="C1486" s="136">
        <v>32788</v>
      </c>
      <c r="D1486" s="141">
        <f t="shared" si="101"/>
        <v>32788</v>
      </c>
      <c r="E1486" s="103" t="s">
        <v>100</v>
      </c>
      <c r="G1486" s="116" t="s">
        <v>1468</v>
      </c>
      <c r="H1486" s="103" t="s">
        <v>288</v>
      </c>
      <c r="I1486" s="111" t="s">
        <v>21</v>
      </c>
      <c r="J1486" s="112" t="str">
        <f t="shared" si="100"/>
        <v>L</v>
      </c>
      <c r="K1486" s="103">
        <v>0</v>
      </c>
      <c r="L1486" s="103">
        <v>2</v>
      </c>
      <c r="M1486" s="103" t="s">
        <v>25</v>
      </c>
      <c r="O1486" s="103" t="s">
        <v>622</v>
      </c>
      <c r="P1486" s="103"/>
      <c r="T1486" s="112"/>
    </row>
    <row r="1487" spans="1:20">
      <c r="A1487" s="103" t="s">
        <v>615</v>
      </c>
      <c r="B1487" s="149">
        <v>11</v>
      </c>
      <c r="C1487" s="136">
        <v>32781</v>
      </c>
      <c r="D1487" s="141">
        <f t="shared" si="101"/>
        <v>32781</v>
      </c>
      <c r="E1487" s="103" t="s">
        <v>100</v>
      </c>
      <c r="H1487" s="103" t="s">
        <v>108</v>
      </c>
      <c r="I1487" s="111" t="s">
        <v>9</v>
      </c>
      <c r="J1487" s="112" t="str">
        <f t="shared" si="100"/>
        <v>L</v>
      </c>
      <c r="K1487" s="103">
        <v>0</v>
      </c>
      <c r="L1487" s="103">
        <v>2</v>
      </c>
      <c r="M1487" s="103" t="s">
        <v>25</v>
      </c>
      <c r="O1487" s="103" t="s">
        <v>622</v>
      </c>
      <c r="P1487" s="103"/>
      <c r="T1487" s="112"/>
    </row>
    <row r="1488" spans="1:20">
      <c r="A1488" s="103" t="s">
        <v>615</v>
      </c>
      <c r="B1488" s="149">
        <v>10</v>
      </c>
      <c r="C1488" s="136">
        <v>32778</v>
      </c>
      <c r="D1488" s="141">
        <f t="shared" si="101"/>
        <v>32778</v>
      </c>
      <c r="E1488" s="103" t="s">
        <v>100</v>
      </c>
      <c r="G1488" s="116" t="s">
        <v>1857</v>
      </c>
      <c r="H1488" s="103" t="s">
        <v>114</v>
      </c>
      <c r="I1488" s="111" t="s">
        <v>21</v>
      </c>
      <c r="J1488" s="112" t="str">
        <f t="shared" si="100"/>
        <v>L</v>
      </c>
      <c r="K1488" s="103">
        <v>0</v>
      </c>
      <c r="L1488" s="103">
        <v>1</v>
      </c>
      <c r="M1488" s="103" t="s">
        <v>25</v>
      </c>
      <c r="O1488" s="103" t="s">
        <v>622</v>
      </c>
      <c r="P1488" s="103"/>
      <c r="T1488" s="112"/>
    </row>
    <row r="1489" spans="1:20">
      <c r="A1489" s="103" t="s">
        <v>615</v>
      </c>
      <c r="B1489" s="149">
        <v>9</v>
      </c>
      <c r="C1489" s="136">
        <v>32774</v>
      </c>
      <c r="D1489" s="141">
        <f t="shared" si="101"/>
        <v>32774</v>
      </c>
      <c r="E1489" s="103" t="s">
        <v>100</v>
      </c>
      <c r="H1489" s="103" t="s">
        <v>144</v>
      </c>
      <c r="I1489" s="111" t="s">
        <v>21</v>
      </c>
      <c r="J1489" s="112" t="str">
        <f t="shared" si="100"/>
        <v>L</v>
      </c>
      <c r="K1489" s="103">
        <v>0</v>
      </c>
      <c r="L1489" s="103">
        <v>2</v>
      </c>
      <c r="M1489" s="103" t="s">
        <v>25</v>
      </c>
      <c r="O1489" s="103" t="s">
        <v>622</v>
      </c>
      <c r="P1489" s="103"/>
      <c r="T1489" s="112"/>
    </row>
    <row r="1490" spans="1:20">
      <c r="A1490" s="103" t="s">
        <v>615</v>
      </c>
      <c r="B1490" s="149">
        <v>8</v>
      </c>
      <c r="C1490" s="136">
        <v>32771</v>
      </c>
      <c r="D1490" s="141">
        <f t="shared" si="101"/>
        <v>32771</v>
      </c>
      <c r="E1490" s="103" t="s">
        <v>100</v>
      </c>
      <c r="H1490" s="103" t="s">
        <v>54</v>
      </c>
      <c r="I1490" s="111" t="s">
        <v>9</v>
      </c>
      <c r="J1490" s="112" t="str">
        <f t="shared" si="100"/>
        <v>L</v>
      </c>
      <c r="K1490" s="103">
        <v>0</v>
      </c>
      <c r="L1490" s="103">
        <v>3</v>
      </c>
      <c r="M1490" s="103" t="s">
        <v>25</v>
      </c>
      <c r="O1490" s="103" t="s">
        <v>622</v>
      </c>
      <c r="P1490" s="103"/>
      <c r="T1490" s="112"/>
    </row>
    <row r="1491" spans="1:20">
      <c r="A1491" s="103" t="s">
        <v>615</v>
      </c>
      <c r="B1491" s="149">
        <v>7</v>
      </c>
      <c r="C1491" s="136">
        <v>32767</v>
      </c>
      <c r="D1491" s="141">
        <f t="shared" si="101"/>
        <v>32767</v>
      </c>
      <c r="E1491" s="103" t="s">
        <v>100</v>
      </c>
      <c r="G1491" s="116" t="s">
        <v>1468</v>
      </c>
      <c r="H1491" s="103" t="s">
        <v>110</v>
      </c>
      <c r="I1491" s="111" t="s">
        <v>21</v>
      </c>
      <c r="J1491" s="112" t="str">
        <f t="shared" si="100"/>
        <v>D</v>
      </c>
      <c r="K1491" s="103">
        <v>1</v>
      </c>
      <c r="L1491" s="103">
        <v>1</v>
      </c>
      <c r="M1491" s="103" t="s">
        <v>1720</v>
      </c>
      <c r="O1491" s="103" t="s">
        <v>622</v>
      </c>
      <c r="P1491" s="103"/>
      <c r="T1491" s="112"/>
    </row>
    <row r="1492" spans="1:20">
      <c r="A1492" s="103" t="s">
        <v>615</v>
      </c>
      <c r="B1492" s="149">
        <v>6</v>
      </c>
      <c r="C1492" s="136">
        <v>32760</v>
      </c>
      <c r="D1492" s="141">
        <f t="shared" si="101"/>
        <v>32760</v>
      </c>
      <c r="E1492" s="103" t="s">
        <v>100</v>
      </c>
      <c r="H1492" s="103" t="s">
        <v>193</v>
      </c>
      <c r="I1492" s="111" t="s">
        <v>9</v>
      </c>
      <c r="J1492" s="112" t="str">
        <f t="shared" si="100"/>
        <v>L</v>
      </c>
      <c r="K1492" s="103">
        <v>1</v>
      </c>
      <c r="L1492" s="103">
        <v>3</v>
      </c>
      <c r="M1492" s="103" t="s">
        <v>2107</v>
      </c>
      <c r="O1492" s="103" t="s">
        <v>626</v>
      </c>
      <c r="P1492" s="103"/>
      <c r="T1492" s="112"/>
    </row>
    <row r="1493" spans="1:20">
      <c r="A1493" s="103" t="s">
        <v>615</v>
      </c>
      <c r="B1493" s="149">
        <v>5</v>
      </c>
      <c r="C1493" s="136">
        <v>32753</v>
      </c>
      <c r="D1493" s="141">
        <f t="shared" si="101"/>
        <v>32753</v>
      </c>
      <c r="E1493" s="103" t="s">
        <v>12</v>
      </c>
      <c r="F1493" s="111" t="s">
        <v>256</v>
      </c>
      <c r="G1493" s="111"/>
      <c r="H1493" s="103" t="s">
        <v>627</v>
      </c>
      <c r="I1493" s="111" t="s">
        <v>21</v>
      </c>
      <c r="J1493" s="112" t="str">
        <f t="shared" si="100"/>
        <v>L</v>
      </c>
      <c r="K1493" s="103">
        <v>0</v>
      </c>
      <c r="L1493" s="103">
        <v>5</v>
      </c>
      <c r="M1493" s="103" t="s">
        <v>25</v>
      </c>
      <c r="O1493" s="103" t="s">
        <v>626</v>
      </c>
      <c r="P1493" s="103"/>
      <c r="T1493" s="112"/>
    </row>
    <row r="1494" spans="1:20">
      <c r="A1494" s="103" t="s">
        <v>615</v>
      </c>
      <c r="B1494" s="149">
        <v>4</v>
      </c>
      <c r="C1494" s="136">
        <v>32748</v>
      </c>
      <c r="D1494" s="141">
        <f t="shared" si="101"/>
        <v>32748</v>
      </c>
      <c r="E1494" s="103" t="s">
        <v>100</v>
      </c>
      <c r="H1494" s="103" t="s">
        <v>24</v>
      </c>
      <c r="I1494" s="111" t="s">
        <v>21</v>
      </c>
      <c r="J1494" s="112" t="str">
        <f t="shared" si="100"/>
        <v>L</v>
      </c>
      <c r="K1494" s="103">
        <v>0</v>
      </c>
      <c r="L1494" s="103">
        <v>1</v>
      </c>
      <c r="M1494" s="103" t="s">
        <v>25</v>
      </c>
      <c r="O1494" s="103" t="s">
        <v>626</v>
      </c>
      <c r="P1494" s="103"/>
      <c r="T1494" s="112"/>
    </row>
    <row r="1495" spans="1:20">
      <c r="A1495" s="103" t="s">
        <v>615</v>
      </c>
      <c r="B1495" s="149">
        <v>3</v>
      </c>
      <c r="C1495" s="136">
        <v>32746</v>
      </c>
      <c r="D1495" s="141">
        <f t="shared" si="101"/>
        <v>32746</v>
      </c>
      <c r="E1495" s="103" t="s">
        <v>100</v>
      </c>
      <c r="H1495" s="103" t="s">
        <v>580</v>
      </c>
      <c r="I1495" s="111" t="s">
        <v>21</v>
      </c>
      <c r="J1495" s="112" t="str">
        <f t="shared" si="100"/>
        <v>L</v>
      </c>
      <c r="K1495" s="103">
        <v>0</v>
      </c>
      <c r="L1495" s="103">
        <v>5</v>
      </c>
      <c r="M1495" s="103" t="s">
        <v>25</v>
      </c>
      <c r="O1495" s="103" t="s">
        <v>626</v>
      </c>
      <c r="P1495" s="103"/>
      <c r="T1495" s="112"/>
    </row>
    <row r="1496" spans="1:20">
      <c r="A1496" s="103" t="s">
        <v>615</v>
      </c>
      <c r="B1496" s="149">
        <v>2</v>
      </c>
      <c r="C1496" s="136">
        <v>32743</v>
      </c>
      <c r="D1496" s="141">
        <f t="shared" si="101"/>
        <v>32743</v>
      </c>
      <c r="E1496" s="103" t="s">
        <v>100</v>
      </c>
      <c r="H1496" s="103" t="s">
        <v>186</v>
      </c>
      <c r="I1496" s="111" t="s">
        <v>9</v>
      </c>
      <c r="J1496" s="112" t="str">
        <f t="shared" si="100"/>
        <v>D</v>
      </c>
      <c r="K1496" s="103">
        <v>2</v>
      </c>
      <c r="L1496" s="103">
        <v>2</v>
      </c>
      <c r="M1496" s="103" t="s">
        <v>2065</v>
      </c>
      <c r="O1496" s="103" t="s">
        <v>626</v>
      </c>
      <c r="P1496" s="103"/>
      <c r="T1496" s="112"/>
    </row>
    <row r="1497" spans="1:20">
      <c r="A1497" s="103" t="s">
        <v>615</v>
      </c>
      <c r="B1497" s="149">
        <v>1</v>
      </c>
      <c r="C1497" s="136">
        <v>32739</v>
      </c>
      <c r="D1497" s="141">
        <f t="shared" si="101"/>
        <v>32739</v>
      </c>
      <c r="E1497" s="103" t="s">
        <v>100</v>
      </c>
      <c r="H1497" s="103" t="s">
        <v>393</v>
      </c>
      <c r="I1497" s="111" t="s">
        <v>9</v>
      </c>
      <c r="J1497" s="112" t="str">
        <f t="shared" si="100"/>
        <v>L</v>
      </c>
      <c r="K1497" s="103">
        <v>0</v>
      </c>
      <c r="L1497" s="103">
        <v>1</v>
      </c>
      <c r="M1497" s="103" t="s">
        <v>25</v>
      </c>
      <c r="O1497" s="103" t="s">
        <v>626</v>
      </c>
      <c r="P1497" s="103"/>
      <c r="T1497" s="112"/>
    </row>
    <row r="1498" spans="1:20">
      <c r="A1498" s="103" t="s">
        <v>628</v>
      </c>
      <c r="B1498" s="149">
        <v>48</v>
      </c>
      <c r="C1498" s="136">
        <v>32617</v>
      </c>
      <c r="D1498" s="141">
        <f t="shared" si="101"/>
        <v>32617</v>
      </c>
      <c r="E1498" s="103" t="s">
        <v>100</v>
      </c>
      <c r="G1498" s="112"/>
      <c r="H1498" s="103" t="s">
        <v>332</v>
      </c>
      <c r="I1498" s="111" t="s">
        <v>21</v>
      </c>
      <c r="J1498" s="112" t="str">
        <f t="shared" si="100"/>
        <v>W</v>
      </c>
      <c r="K1498" s="103">
        <v>2</v>
      </c>
      <c r="L1498" s="103">
        <v>0</v>
      </c>
      <c r="M1498" s="103" t="s">
        <v>2047</v>
      </c>
      <c r="O1498" s="103" t="s">
        <v>629</v>
      </c>
      <c r="P1498" s="103"/>
      <c r="Q1498" s="112" t="s">
        <v>1468</v>
      </c>
      <c r="R1498" s="116" t="s">
        <v>1468</v>
      </c>
      <c r="T1498" s="112"/>
    </row>
    <row r="1499" spans="1:20">
      <c r="A1499" s="103" t="s">
        <v>628</v>
      </c>
      <c r="B1499" s="149">
        <v>47</v>
      </c>
      <c r="C1499" s="136">
        <v>32613</v>
      </c>
      <c r="D1499" s="141">
        <f t="shared" si="101"/>
        <v>32613</v>
      </c>
      <c r="E1499" s="103" t="s">
        <v>100</v>
      </c>
      <c r="G1499" s="112"/>
      <c r="H1499" s="103" t="s">
        <v>226</v>
      </c>
      <c r="I1499" s="111" t="s">
        <v>21</v>
      </c>
      <c r="J1499" s="112" t="str">
        <f t="shared" si="100"/>
        <v>D</v>
      </c>
      <c r="K1499" s="103">
        <v>1</v>
      </c>
      <c r="L1499" s="103">
        <v>1</v>
      </c>
      <c r="M1499" s="103" t="s">
        <v>630</v>
      </c>
      <c r="N1499" s="112">
        <v>91</v>
      </c>
      <c r="O1499" s="103" t="s">
        <v>629</v>
      </c>
      <c r="P1499" s="103"/>
      <c r="Q1499" s="112"/>
      <c r="R1499" s="116" t="s">
        <v>1468</v>
      </c>
      <c r="T1499" s="112"/>
    </row>
    <row r="1500" spans="1:20">
      <c r="A1500" s="103" t="s">
        <v>628</v>
      </c>
      <c r="B1500" s="149">
        <v>46</v>
      </c>
      <c r="C1500" s="136">
        <v>32610</v>
      </c>
      <c r="D1500" s="141">
        <f t="shared" si="101"/>
        <v>32610</v>
      </c>
      <c r="E1500" s="103" t="s">
        <v>100</v>
      </c>
      <c r="G1500" s="112"/>
      <c r="H1500" s="103" t="s">
        <v>144</v>
      </c>
      <c r="I1500" s="111" t="s">
        <v>21</v>
      </c>
      <c r="J1500" s="112" t="str">
        <f t="shared" si="100"/>
        <v>L</v>
      </c>
      <c r="K1500" s="103">
        <v>1</v>
      </c>
      <c r="L1500" s="103">
        <v>2</v>
      </c>
      <c r="M1500" s="103" t="s">
        <v>1720</v>
      </c>
      <c r="N1500" s="112">
        <v>76</v>
      </c>
      <c r="O1500" s="103" t="s">
        <v>629</v>
      </c>
      <c r="P1500" s="103"/>
      <c r="Q1500" s="112" t="s">
        <v>1468</v>
      </c>
      <c r="R1500" s="116" t="s">
        <v>1468</v>
      </c>
      <c r="T1500" s="112"/>
    </row>
    <row r="1501" spans="1:20">
      <c r="A1501" s="103" t="s">
        <v>628</v>
      </c>
      <c r="B1501" s="149">
        <v>45</v>
      </c>
      <c r="C1501" s="136">
        <v>32603</v>
      </c>
      <c r="D1501" s="141">
        <f t="shared" si="101"/>
        <v>32603</v>
      </c>
      <c r="E1501" s="103" t="s">
        <v>100</v>
      </c>
      <c r="G1501" s="112"/>
      <c r="H1501" s="103" t="s">
        <v>193</v>
      </c>
      <c r="I1501" s="111" t="s">
        <v>9</v>
      </c>
      <c r="J1501" s="112" t="str">
        <f t="shared" si="100"/>
        <v>L</v>
      </c>
      <c r="K1501" s="103">
        <v>1</v>
      </c>
      <c r="L1501" s="103">
        <v>3</v>
      </c>
      <c r="M1501" s="103" t="s">
        <v>654</v>
      </c>
      <c r="O1501" s="103" t="s">
        <v>629</v>
      </c>
      <c r="P1501" s="103"/>
      <c r="Q1501" s="112"/>
      <c r="R1501" s="116"/>
      <c r="T1501" s="112"/>
    </row>
    <row r="1502" spans="1:20">
      <c r="A1502" s="103" t="s">
        <v>628</v>
      </c>
      <c r="B1502" s="149">
        <v>44</v>
      </c>
      <c r="C1502" s="136">
        <v>32599</v>
      </c>
      <c r="D1502" s="141">
        <f t="shared" si="101"/>
        <v>32599</v>
      </c>
      <c r="E1502" s="103" t="s">
        <v>100</v>
      </c>
      <c r="G1502" s="112"/>
      <c r="H1502" s="103" t="s">
        <v>288</v>
      </c>
      <c r="I1502" s="111" t="s">
        <v>21</v>
      </c>
      <c r="J1502" s="112" t="str">
        <f t="shared" ref="J1502:J1565" si="102">IF(K1502&gt;L1502,"W",IF(K1502&lt;L1502,"L","D"))</f>
        <v>W</v>
      </c>
      <c r="K1502" s="103">
        <v>1</v>
      </c>
      <c r="L1502" s="103">
        <v>0</v>
      </c>
      <c r="M1502" s="103" t="s">
        <v>1053</v>
      </c>
      <c r="O1502" s="103" t="s">
        <v>629</v>
      </c>
      <c r="P1502" s="103"/>
      <c r="Q1502" s="112"/>
      <c r="R1502" s="116" t="s">
        <v>1468</v>
      </c>
      <c r="T1502" s="112"/>
    </row>
    <row r="1503" spans="1:20">
      <c r="A1503" s="103" t="s">
        <v>628</v>
      </c>
      <c r="B1503" s="149">
        <v>43</v>
      </c>
      <c r="C1503" s="136">
        <v>32596</v>
      </c>
      <c r="D1503" s="141">
        <f t="shared" si="101"/>
        <v>32596</v>
      </c>
      <c r="E1503" s="103" t="s">
        <v>100</v>
      </c>
      <c r="G1503" s="112"/>
      <c r="H1503" s="103" t="s">
        <v>1028</v>
      </c>
      <c r="I1503" s="111" t="s">
        <v>21</v>
      </c>
      <c r="J1503" s="112" t="str">
        <f t="shared" si="102"/>
        <v>L</v>
      </c>
      <c r="K1503" s="103">
        <v>0</v>
      </c>
      <c r="L1503" s="103">
        <v>3</v>
      </c>
      <c r="M1503" s="103" t="s">
        <v>25</v>
      </c>
      <c r="N1503" s="112">
        <v>90</v>
      </c>
      <c r="O1503" s="103" t="s">
        <v>629</v>
      </c>
      <c r="P1503" s="103"/>
      <c r="Q1503" s="112"/>
      <c r="R1503" s="116" t="s">
        <v>1468</v>
      </c>
      <c r="T1503" s="112"/>
    </row>
    <row r="1504" spans="1:20">
      <c r="A1504" s="103" t="s">
        <v>628</v>
      </c>
      <c r="B1504" s="149">
        <v>42</v>
      </c>
      <c r="C1504" s="136">
        <v>32585</v>
      </c>
      <c r="D1504" s="141">
        <f t="shared" si="101"/>
        <v>32585</v>
      </c>
      <c r="E1504" s="103" t="s">
        <v>100</v>
      </c>
      <c r="G1504" s="112"/>
      <c r="H1504" s="103" t="s">
        <v>404</v>
      </c>
      <c r="I1504" s="111" t="s">
        <v>9</v>
      </c>
      <c r="J1504" s="112" t="str">
        <f t="shared" si="102"/>
        <v>L</v>
      </c>
      <c r="K1504" s="103">
        <v>0</v>
      </c>
      <c r="L1504" s="103">
        <v>5</v>
      </c>
      <c r="M1504" s="103" t="s">
        <v>25</v>
      </c>
      <c r="O1504" s="103" t="s">
        <v>629</v>
      </c>
      <c r="P1504" s="103"/>
      <c r="Q1504" s="112"/>
      <c r="R1504" s="116"/>
      <c r="T1504" s="112"/>
    </row>
    <row r="1505" spans="1:20">
      <c r="A1505" s="103" t="s">
        <v>628</v>
      </c>
      <c r="B1505" s="149">
        <v>41</v>
      </c>
      <c r="C1505" s="136">
        <v>32575</v>
      </c>
      <c r="D1505" s="141">
        <f t="shared" si="101"/>
        <v>32575</v>
      </c>
      <c r="E1505" s="103" t="s">
        <v>100</v>
      </c>
      <c r="G1505" s="112"/>
      <c r="H1505" s="103" t="s">
        <v>24</v>
      </c>
      <c r="I1505" s="111" t="s">
        <v>9</v>
      </c>
      <c r="J1505" s="112" t="str">
        <f t="shared" si="102"/>
        <v>D</v>
      </c>
      <c r="K1505" s="103">
        <v>0</v>
      </c>
      <c r="L1505" s="103">
        <v>0</v>
      </c>
      <c r="M1505" s="103" t="s">
        <v>25</v>
      </c>
      <c r="O1505" s="103" t="s">
        <v>629</v>
      </c>
      <c r="P1505" s="103"/>
      <c r="Q1505" s="112"/>
      <c r="R1505" s="116"/>
      <c r="T1505" s="112"/>
    </row>
    <row r="1506" spans="1:20">
      <c r="A1506" s="103" t="s">
        <v>628</v>
      </c>
      <c r="B1506" s="149">
        <v>40</v>
      </c>
      <c r="C1506" s="136">
        <v>32571</v>
      </c>
      <c r="D1506" s="141">
        <f t="shared" si="101"/>
        <v>32571</v>
      </c>
      <c r="E1506" s="103" t="s">
        <v>100</v>
      </c>
      <c r="G1506" s="112"/>
      <c r="H1506" s="103" t="s">
        <v>54</v>
      </c>
      <c r="I1506" s="111" t="s">
        <v>21</v>
      </c>
      <c r="J1506" s="112" t="str">
        <f t="shared" si="102"/>
        <v>D</v>
      </c>
      <c r="K1506" s="103">
        <v>1</v>
      </c>
      <c r="L1506" s="103">
        <v>1</v>
      </c>
      <c r="M1506" s="103" t="s">
        <v>630</v>
      </c>
      <c r="N1506" s="112">
        <v>75</v>
      </c>
      <c r="O1506" s="103" t="s">
        <v>629</v>
      </c>
      <c r="P1506" s="103"/>
      <c r="Q1506" s="112" t="s">
        <v>1468</v>
      </c>
      <c r="R1506" s="116" t="s">
        <v>1468</v>
      </c>
      <c r="T1506" s="112"/>
    </row>
    <row r="1507" spans="1:20">
      <c r="A1507" s="103" t="s">
        <v>628</v>
      </c>
      <c r="B1507" s="149">
        <v>39</v>
      </c>
      <c r="C1507" s="136">
        <v>32568</v>
      </c>
      <c r="D1507" s="141">
        <f t="shared" si="101"/>
        <v>32568</v>
      </c>
      <c r="E1507" s="103" t="s">
        <v>100</v>
      </c>
      <c r="G1507" s="112"/>
      <c r="H1507" s="103" t="s">
        <v>186</v>
      </c>
      <c r="I1507" s="111" t="s">
        <v>9</v>
      </c>
      <c r="J1507" s="112" t="str">
        <f t="shared" si="102"/>
        <v>W</v>
      </c>
      <c r="K1507" s="103">
        <v>2</v>
      </c>
      <c r="L1507" s="103">
        <v>1</v>
      </c>
      <c r="M1507" s="103" t="s">
        <v>631</v>
      </c>
      <c r="O1507" s="103" t="s">
        <v>629</v>
      </c>
      <c r="P1507" s="103"/>
      <c r="Q1507" s="112"/>
      <c r="R1507" s="116"/>
      <c r="T1507" s="112"/>
    </row>
    <row r="1508" spans="1:20">
      <c r="A1508" s="103" t="s">
        <v>628</v>
      </c>
      <c r="B1508" s="149">
        <v>38</v>
      </c>
      <c r="C1508" s="136">
        <v>32550</v>
      </c>
      <c r="D1508" s="141">
        <f t="shared" si="101"/>
        <v>32550</v>
      </c>
      <c r="E1508" s="103" t="s">
        <v>100</v>
      </c>
      <c r="G1508" s="112"/>
      <c r="H1508" s="103" t="s">
        <v>114</v>
      </c>
      <c r="I1508" s="111" t="s">
        <v>21</v>
      </c>
      <c r="J1508" s="112" t="str">
        <f t="shared" si="102"/>
        <v>D</v>
      </c>
      <c r="K1508" s="103">
        <v>1</v>
      </c>
      <c r="L1508" s="103">
        <v>1</v>
      </c>
      <c r="M1508" s="103" t="s">
        <v>653</v>
      </c>
      <c r="N1508" s="112">
        <v>95</v>
      </c>
      <c r="O1508" s="103" t="s">
        <v>629</v>
      </c>
      <c r="P1508" s="103"/>
      <c r="Q1508" s="112"/>
      <c r="R1508" s="116" t="s">
        <v>1468</v>
      </c>
      <c r="T1508" s="112"/>
    </row>
    <row r="1509" spans="1:20">
      <c r="A1509" s="103" t="s">
        <v>628</v>
      </c>
      <c r="B1509" s="149">
        <v>37</v>
      </c>
      <c r="C1509" s="136">
        <v>32543</v>
      </c>
      <c r="D1509" s="141">
        <f t="shared" si="101"/>
        <v>32543</v>
      </c>
      <c r="E1509" s="103" t="s">
        <v>100</v>
      </c>
      <c r="G1509" s="112"/>
      <c r="H1509" s="103" t="s">
        <v>504</v>
      </c>
      <c r="I1509" s="111" t="s">
        <v>21</v>
      </c>
      <c r="J1509" s="112" t="str">
        <f t="shared" si="102"/>
        <v>W</v>
      </c>
      <c r="K1509" s="103">
        <v>4</v>
      </c>
      <c r="L1509" s="103">
        <v>0</v>
      </c>
      <c r="M1509" s="103" t="s">
        <v>1830</v>
      </c>
      <c r="N1509" s="112">
        <v>98</v>
      </c>
      <c r="O1509" s="103" t="s">
        <v>629</v>
      </c>
      <c r="P1509" s="103"/>
      <c r="Q1509" s="112"/>
      <c r="R1509" s="116" t="s">
        <v>1468</v>
      </c>
      <c r="T1509" s="112"/>
    </row>
    <row r="1510" spans="1:20">
      <c r="A1510" s="103" t="s">
        <v>628</v>
      </c>
      <c r="B1510" s="149">
        <v>36</v>
      </c>
      <c r="C1510" s="136">
        <v>32536</v>
      </c>
      <c r="D1510" s="141">
        <f t="shared" si="101"/>
        <v>32536</v>
      </c>
      <c r="E1510" s="103" t="s">
        <v>100</v>
      </c>
      <c r="G1510" s="112"/>
      <c r="H1510" s="103" t="s">
        <v>539</v>
      </c>
      <c r="I1510" s="111" t="s">
        <v>9</v>
      </c>
      <c r="J1510" s="112" t="str">
        <f t="shared" si="102"/>
        <v>L</v>
      </c>
      <c r="K1510" s="103">
        <v>1</v>
      </c>
      <c r="L1510" s="103">
        <v>4</v>
      </c>
      <c r="M1510" s="103" t="s">
        <v>1721</v>
      </c>
      <c r="O1510" s="103" t="s">
        <v>629</v>
      </c>
      <c r="P1510" s="103"/>
      <c r="Q1510" s="112" t="s">
        <v>1468</v>
      </c>
      <c r="R1510" s="116"/>
      <c r="T1510" s="112"/>
    </row>
    <row r="1511" spans="1:20">
      <c r="A1511" s="103" t="s">
        <v>628</v>
      </c>
      <c r="B1511" s="149">
        <v>35</v>
      </c>
      <c r="C1511" s="136">
        <v>32529</v>
      </c>
      <c r="D1511" s="141">
        <f t="shared" si="101"/>
        <v>32529</v>
      </c>
      <c r="E1511" s="103" t="s">
        <v>13</v>
      </c>
      <c r="F1511" s="111">
        <v>4</v>
      </c>
      <c r="G1511" s="112"/>
      <c r="H1511" s="103" t="s">
        <v>125</v>
      </c>
      <c r="I1511" s="111" t="s">
        <v>9</v>
      </c>
      <c r="J1511" s="112" t="str">
        <f t="shared" si="102"/>
        <v>L</v>
      </c>
      <c r="K1511" s="103">
        <v>0</v>
      </c>
      <c r="L1511" s="103">
        <v>3</v>
      </c>
      <c r="M1511" s="103" t="s">
        <v>25</v>
      </c>
      <c r="O1511" s="103" t="s">
        <v>629</v>
      </c>
      <c r="P1511" s="103"/>
      <c r="Q1511" s="112" t="s">
        <v>1468</v>
      </c>
      <c r="R1511" s="111"/>
      <c r="T1511" s="112"/>
    </row>
    <row r="1512" spans="1:20">
      <c r="A1512" s="103" t="s">
        <v>628</v>
      </c>
      <c r="B1512" s="149">
        <v>34</v>
      </c>
      <c r="C1512" s="136">
        <v>32522</v>
      </c>
      <c r="D1512" s="141">
        <f t="shared" si="101"/>
        <v>32522</v>
      </c>
      <c r="E1512" s="103" t="s">
        <v>100</v>
      </c>
      <c r="G1512" s="112"/>
      <c r="H1512" s="103" t="s">
        <v>108</v>
      </c>
      <c r="I1512" s="111" t="s">
        <v>9</v>
      </c>
      <c r="J1512" s="112" t="str">
        <f t="shared" si="102"/>
        <v>W</v>
      </c>
      <c r="K1512" s="103">
        <v>1</v>
      </c>
      <c r="L1512" s="103">
        <v>0</v>
      </c>
      <c r="M1512" s="103" t="s">
        <v>1719</v>
      </c>
      <c r="O1512" s="103" t="s">
        <v>629</v>
      </c>
      <c r="P1512" s="103"/>
      <c r="Q1512" s="112"/>
      <c r="R1512" s="116"/>
      <c r="T1512" s="112"/>
    </row>
    <row r="1513" spans="1:20">
      <c r="A1513" s="103" t="s">
        <v>628</v>
      </c>
      <c r="B1513" s="149">
        <v>33</v>
      </c>
      <c r="C1513" s="136">
        <v>32519</v>
      </c>
      <c r="D1513" s="141">
        <f t="shared" si="101"/>
        <v>32519</v>
      </c>
      <c r="E1513" s="103" t="s">
        <v>100</v>
      </c>
      <c r="G1513" s="112"/>
      <c r="H1513" s="103" t="s">
        <v>110</v>
      </c>
      <c r="I1513" s="111" t="s">
        <v>21</v>
      </c>
      <c r="J1513" s="112" t="str">
        <f t="shared" si="102"/>
        <v>W</v>
      </c>
      <c r="K1513" s="103">
        <v>2</v>
      </c>
      <c r="L1513" s="103">
        <v>1</v>
      </c>
      <c r="M1513" s="103" t="s">
        <v>1829</v>
      </c>
      <c r="N1513" s="112">
        <v>141</v>
      </c>
      <c r="O1513" s="103" t="s">
        <v>629</v>
      </c>
      <c r="P1513" s="103"/>
      <c r="Q1513" s="112" t="s">
        <v>1468</v>
      </c>
      <c r="R1513" s="116" t="s">
        <v>1468</v>
      </c>
      <c r="T1513" s="112"/>
    </row>
    <row r="1514" spans="1:20">
      <c r="A1514" s="103" t="s">
        <v>628</v>
      </c>
      <c r="B1514" s="149">
        <v>32</v>
      </c>
      <c r="C1514" s="136">
        <v>32515</v>
      </c>
      <c r="D1514" s="141">
        <f t="shared" si="101"/>
        <v>32515</v>
      </c>
      <c r="E1514" s="103" t="s">
        <v>100</v>
      </c>
      <c r="G1514" s="112"/>
      <c r="H1514" s="103" t="s">
        <v>506</v>
      </c>
      <c r="I1514" s="111" t="s">
        <v>9</v>
      </c>
      <c r="J1514" s="112" t="str">
        <f t="shared" si="102"/>
        <v>W</v>
      </c>
      <c r="K1514" s="103">
        <v>2</v>
      </c>
      <c r="L1514" s="103">
        <v>0</v>
      </c>
      <c r="M1514" s="103" t="s">
        <v>1829</v>
      </c>
      <c r="O1514" s="103" t="s">
        <v>629</v>
      </c>
      <c r="P1514" s="103"/>
      <c r="Q1514" s="112"/>
      <c r="R1514" s="116"/>
      <c r="T1514" s="112"/>
    </row>
    <row r="1515" spans="1:20">
      <c r="A1515" s="103" t="s">
        <v>628</v>
      </c>
      <c r="B1515" s="149">
        <v>31</v>
      </c>
      <c r="C1515" s="136">
        <v>32510</v>
      </c>
      <c r="D1515" s="141">
        <f t="shared" si="101"/>
        <v>32510</v>
      </c>
      <c r="E1515" s="103" t="s">
        <v>100</v>
      </c>
      <c r="G1515" s="112"/>
      <c r="H1515" s="103" t="s">
        <v>24</v>
      </c>
      <c r="I1515" s="111" t="s">
        <v>21</v>
      </c>
      <c r="J1515" s="112" t="str">
        <f t="shared" si="102"/>
        <v>D</v>
      </c>
      <c r="K1515" s="103">
        <v>1</v>
      </c>
      <c r="L1515" s="103">
        <v>1</v>
      </c>
      <c r="M1515" s="103" t="s">
        <v>630</v>
      </c>
      <c r="N1515" s="112">
        <v>225</v>
      </c>
      <c r="O1515" s="103" t="s">
        <v>629</v>
      </c>
      <c r="P1515" s="103"/>
      <c r="Q1515" s="112" t="s">
        <v>1468</v>
      </c>
      <c r="R1515" s="116" t="s">
        <v>1468</v>
      </c>
      <c r="T1515" s="112"/>
    </row>
    <row r="1516" spans="1:20">
      <c r="A1516" s="103" t="s">
        <v>628</v>
      </c>
      <c r="B1516" s="149">
        <v>30</v>
      </c>
      <c r="C1516" s="136">
        <v>32503</v>
      </c>
      <c r="D1516" s="141">
        <f t="shared" si="101"/>
        <v>32503</v>
      </c>
      <c r="E1516" s="103" t="s">
        <v>100</v>
      </c>
      <c r="G1516" s="112"/>
      <c r="H1516" s="103" t="s">
        <v>332</v>
      </c>
      <c r="I1516" s="111" t="s">
        <v>9</v>
      </c>
      <c r="J1516" s="112" t="str">
        <f t="shared" si="102"/>
        <v>W</v>
      </c>
      <c r="K1516" s="103">
        <v>2</v>
      </c>
      <c r="L1516" s="103">
        <v>1</v>
      </c>
      <c r="M1516" s="103" t="s">
        <v>1724</v>
      </c>
      <c r="O1516" s="103" t="s">
        <v>629</v>
      </c>
      <c r="P1516" s="103"/>
      <c r="Q1516" s="112"/>
      <c r="R1516" s="116"/>
      <c r="T1516" s="112"/>
    </row>
    <row r="1517" spans="1:20">
      <c r="A1517" s="103" t="s">
        <v>628</v>
      </c>
      <c r="B1517" s="149">
        <v>29</v>
      </c>
      <c r="C1517" s="136">
        <v>32494</v>
      </c>
      <c r="D1517" s="141">
        <f t="shared" si="101"/>
        <v>32494</v>
      </c>
      <c r="E1517" s="103" t="s">
        <v>13</v>
      </c>
      <c r="F1517" s="111">
        <v>3</v>
      </c>
      <c r="G1517" s="112"/>
      <c r="H1517" s="103" t="s">
        <v>633</v>
      </c>
      <c r="I1517" s="111" t="s">
        <v>21</v>
      </c>
      <c r="J1517" s="112" t="str">
        <f t="shared" si="102"/>
        <v>W</v>
      </c>
      <c r="K1517" s="103">
        <v>5</v>
      </c>
      <c r="L1517" s="103">
        <v>1</v>
      </c>
      <c r="M1517" s="103" t="s">
        <v>1875</v>
      </c>
      <c r="N1517" s="112">
        <v>155</v>
      </c>
      <c r="O1517" s="103" t="s">
        <v>629</v>
      </c>
      <c r="P1517" s="103"/>
      <c r="Q1517" s="112" t="s">
        <v>1468</v>
      </c>
      <c r="R1517" s="111" t="s">
        <v>1468</v>
      </c>
      <c r="T1517" s="112"/>
    </row>
    <row r="1518" spans="1:20">
      <c r="A1518" s="103" t="s">
        <v>628</v>
      </c>
      <c r="B1518" s="149">
        <v>28</v>
      </c>
      <c r="C1518" s="136">
        <v>32487</v>
      </c>
      <c r="D1518" s="141">
        <f t="shared" si="101"/>
        <v>32487</v>
      </c>
      <c r="E1518" s="103" t="s">
        <v>100</v>
      </c>
      <c r="G1518" s="112"/>
      <c r="H1518" s="103" t="s">
        <v>312</v>
      </c>
      <c r="I1518" s="111" t="s">
        <v>21</v>
      </c>
      <c r="J1518" s="112" t="str">
        <f t="shared" si="102"/>
        <v>W</v>
      </c>
      <c r="K1518" s="103">
        <v>2</v>
      </c>
      <c r="L1518" s="103">
        <v>0</v>
      </c>
      <c r="M1518" s="103" t="s">
        <v>634</v>
      </c>
      <c r="N1518" s="112">
        <v>85</v>
      </c>
      <c r="O1518" s="103" t="s">
        <v>629</v>
      </c>
      <c r="P1518" s="103"/>
      <c r="Q1518" s="112" t="s">
        <v>1468</v>
      </c>
      <c r="R1518" s="116" t="s">
        <v>1468</v>
      </c>
      <c r="T1518" s="112"/>
    </row>
    <row r="1519" spans="1:20">
      <c r="A1519" s="103" t="s">
        <v>628</v>
      </c>
      <c r="B1519" s="149">
        <v>27</v>
      </c>
      <c r="C1519" s="136">
        <v>32484</v>
      </c>
      <c r="D1519" s="141">
        <f t="shared" si="101"/>
        <v>32484</v>
      </c>
      <c r="E1519" s="103" t="s">
        <v>16</v>
      </c>
      <c r="G1519" s="112"/>
      <c r="H1519" s="103" t="s">
        <v>186</v>
      </c>
      <c r="I1519" s="111" t="s">
        <v>21</v>
      </c>
      <c r="J1519" s="112" t="str">
        <f t="shared" si="102"/>
        <v>L</v>
      </c>
      <c r="K1519" s="103">
        <v>1</v>
      </c>
      <c r="L1519" s="103">
        <v>2</v>
      </c>
      <c r="M1519" s="103" t="s">
        <v>1719</v>
      </c>
      <c r="N1519" s="112">
        <v>134</v>
      </c>
      <c r="O1519" s="103" t="s">
        <v>629</v>
      </c>
      <c r="P1519" s="103"/>
      <c r="Q1519" s="112"/>
      <c r="R1519" s="116" t="s">
        <v>1468</v>
      </c>
      <c r="T1519" s="112"/>
    </row>
    <row r="1520" spans="1:20">
      <c r="A1520" s="103" t="s">
        <v>628</v>
      </c>
      <c r="B1520" s="149">
        <v>26</v>
      </c>
      <c r="C1520" s="136">
        <v>32480</v>
      </c>
      <c r="D1520" s="141">
        <f t="shared" si="101"/>
        <v>32480</v>
      </c>
      <c r="E1520" s="103" t="s">
        <v>100</v>
      </c>
      <c r="G1520" s="112"/>
      <c r="H1520" s="103" t="s">
        <v>580</v>
      </c>
      <c r="I1520" s="111" t="s">
        <v>9</v>
      </c>
      <c r="J1520" s="112" t="str">
        <f t="shared" si="102"/>
        <v>L</v>
      </c>
      <c r="K1520" s="103">
        <v>1</v>
      </c>
      <c r="L1520" s="103">
        <v>3</v>
      </c>
      <c r="M1520" s="103" t="s">
        <v>1078</v>
      </c>
      <c r="O1520" s="103" t="s">
        <v>632</v>
      </c>
      <c r="P1520" s="103"/>
      <c r="Q1520" s="112" t="s">
        <v>1468</v>
      </c>
      <c r="R1520" s="116"/>
      <c r="T1520" s="112"/>
    </row>
    <row r="1521" spans="1:20">
      <c r="A1521" s="103" t="s">
        <v>628</v>
      </c>
      <c r="B1521" s="149">
        <v>25</v>
      </c>
      <c r="C1521" s="136">
        <v>32473</v>
      </c>
      <c r="D1521" s="141">
        <f t="shared" si="101"/>
        <v>32473</v>
      </c>
      <c r="E1521" s="103" t="s">
        <v>13</v>
      </c>
      <c r="F1521" s="111">
        <v>2</v>
      </c>
      <c r="G1521" s="112"/>
      <c r="H1521" s="103" t="s">
        <v>635</v>
      </c>
      <c r="I1521" s="111" t="s">
        <v>21</v>
      </c>
      <c r="J1521" s="112" t="str">
        <f t="shared" si="102"/>
        <v>W</v>
      </c>
      <c r="K1521" s="103">
        <v>3</v>
      </c>
      <c r="L1521" s="103">
        <v>2</v>
      </c>
      <c r="M1521" s="103" t="s">
        <v>2066</v>
      </c>
      <c r="N1521" s="112">
        <v>106</v>
      </c>
      <c r="O1521" s="103" t="s">
        <v>632</v>
      </c>
      <c r="P1521" s="103"/>
      <c r="Q1521" s="112" t="s">
        <v>1468</v>
      </c>
      <c r="R1521" s="111" t="s">
        <v>1857</v>
      </c>
      <c r="T1521" s="112"/>
    </row>
    <row r="1522" spans="1:20">
      <c r="A1522" s="103" t="s">
        <v>628</v>
      </c>
      <c r="B1522" s="149">
        <v>24</v>
      </c>
      <c r="C1522" s="136">
        <v>32469</v>
      </c>
      <c r="D1522" s="141">
        <f t="shared" si="101"/>
        <v>32469</v>
      </c>
      <c r="E1522" s="103" t="s">
        <v>100</v>
      </c>
      <c r="G1522" s="112"/>
      <c r="H1522" s="103" t="s">
        <v>620</v>
      </c>
      <c r="I1522" s="111" t="s">
        <v>9</v>
      </c>
      <c r="J1522" s="112" t="str">
        <f t="shared" si="102"/>
        <v>L</v>
      </c>
      <c r="K1522" s="103">
        <v>1</v>
      </c>
      <c r="L1522" s="103">
        <v>3</v>
      </c>
      <c r="M1522" s="103" t="s">
        <v>630</v>
      </c>
      <c r="O1522" s="103" t="s">
        <v>632</v>
      </c>
      <c r="P1522" s="103"/>
      <c r="Q1522" s="112"/>
      <c r="R1522" s="116"/>
      <c r="T1522" s="112"/>
    </row>
    <row r="1523" spans="1:20">
      <c r="A1523" s="103" t="s">
        <v>628</v>
      </c>
      <c r="B1523" s="149">
        <v>23</v>
      </c>
      <c r="C1523" s="136">
        <v>32466</v>
      </c>
      <c r="D1523" s="141">
        <f t="shared" si="101"/>
        <v>32466</v>
      </c>
      <c r="E1523" s="103" t="s">
        <v>100</v>
      </c>
      <c r="G1523" s="112"/>
      <c r="H1523" s="103" t="s">
        <v>393</v>
      </c>
      <c r="I1523" s="111" t="s">
        <v>21</v>
      </c>
      <c r="J1523" s="112" t="str">
        <f t="shared" si="102"/>
        <v>D</v>
      </c>
      <c r="K1523" s="103">
        <v>2</v>
      </c>
      <c r="L1523" s="103">
        <v>2</v>
      </c>
      <c r="M1523" s="103" t="s">
        <v>1725</v>
      </c>
      <c r="N1523" s="112">
        <v>76</v>
      </c>
      <c r="O1523" s="103" t="s">
        <v>632</v>
      </c>
      <c r="P1523" s="103"/>
      <c r="Q1523" s="112" t="s">
        <v>1468</v>
      </c>
      <c r="R1523" s="116" t="s">
        <v>1468</v>
      </c>
      <c r="T1523" s="112"/>
    </row>
    <row r="1524" spans="1:20">
      <c r="A1524" s="103" t="s">
        <v>628</v>
      </c>
      <c r="B1524" s="149">
        <v>22</v>
      </c>
      <c r="C1524" s="136">
        <v>32463</v>
      </c>
      <c r="D1524" s="141">
        <f t="shared" si="101"/>
        <v>32463</v>
      </c>
      <c r="E1524" s="103" t="s">
        <v>100</v>
      </c>
      <c r="G1524" s="112"/>
      <c r="H1524" s="103" t="s">
        <v>539</v>
      </c>
      <c r="I1524" s="111" t="s">
        <v>21</v>
      </c>
      <c r="J1524" s="112" t="str">
        <f t="shared" si="102"/>
        <v>L</v>
      </c>
      <c r="K1524" s="103">
        <v>1</v>
      </c>
      <c r="L1524" s="103">
        <v>2</v>
      </c>
      <c r="M1524" s="103" t="s">
        <v>630</v>
      </c>
      <c r="N1524" s="112">
        <v>186</v>
      </c>
      <c r="O1524" s="103" t="s">
        <v>632</v>
      </c>
      <c r="P1524" s="103"/>
      <c r="Q1524" s="112"/>
      <c r="R1524" s="116" t="s">
        <v>1857</v>
      </c>
      <c r="T1524" s="112"/>
    </row>
    <row r="1525" spans="1:20">
      <c r="A1525" s="103" t="s">
        <v>628</v>
      </c>
      <c r="B1525" s="149">
        <v>21</v>
      </c>
      <c r="C1525" s="136">
        <v>32459</v>
      </c>
      <c r="D1525" s="141">
        <f t="shared" si="101"/>
        <v>32459</v>
      </c>
      <c r="E1525" s="103" t="s">
        <v>100</v>
      </c>
      <c r="G1525" s="112"/>
      <c r="H1525" s="103" t="s">
        <v>110</v>
      </c>
      <c r="I1525" s="111" t="s">
        <v>9</v>
      </c>
      <c r="J1525" s="112" t="str">
        <f t="shared" si="102"/>
        <v>L</v>
      </c>
      <c r="K1525" s="103">
        <v>1</v>
      </c>
      <c r="L1525" s="103">
        <v>2</v>
      </c>
      <c r="M1525" s="103" t="s">
        <v>1720</v>
      </c>
      <c r="O1525" s="103" t="s">
        <v>632</v>
      </c>
      <c r="P1525" s="103"/>
      <c r="Q1525" s="112" t="s">
        <v>1468</v>
      </c>
      <c r="R1525" s="116"/>
      <c r="T1525" s="112"/>
    </row>
    <row r="1526" spans="1:20">
      <c r="A1526" s="103" t="s">
        <v>628</v>
      </c>
      <c r="B1526" s="149">
        <v>20</v>
      </c>
      <c r="C1526" s="136">
        <v>32452</v>
      </c>
      <c r="D1526" s="141">
        <f t="shared" si="101"/>
        <v>32452</v>
      </c>
      <c r="E1526" s="103" t="s">
        <v>13</v>
      </c>
      <c r="F1526" s="111">
        <v>1</v>
      </c>
      <c r="G1526" s="112"/>
      <c r="H1526" s="103" t="s">
        <v>20</v>
      </c>
      <c r="I1526" s="111" t="s">
        <v>9</v>
      </c>
      <c r="J1526" s="112" t="str">
        <f t="shared" si="102"/>
        <v>W</v>
      </c>
      <c r="K1526" s="103">
        <v>2</v>
      </c>
      <c r="L1526" s="103">
        <v>0</v>
      </c>
      <c r="M1526" s="103" t="s">
        <v>1829</v>
      </c>
      <c r="O1526" s="103" t="s">
        <v>632</v>
      </c>
      <c r="P1526" s="103"/>
      <c r="Q1526" s="112" t="s">
        <v>1468</v>
      </c>
      <c r="R1526" s="111"/>
      <c r="T1526" s="112"/>
    </row>
    <row r="1527" spans="1:20">
      <c r="A1527" s="103" t="s">
        <v>628</v>
      </c>
      <c r="B1527" s="149">
        <v>19</v>
      </c>
      <c r="C1527" s="136">
        <v>32449</v>
      </c>
      <c r="D1527" s="141">
        <f t="shared" si="101"/>
        <v>32449</v>
      </c>
      <c r="E1527" s="103" t="s">
        <v>100</v>
      </c>
      <c r="G1527" s="112"/>
      <c r="H1527" s="103" t="s">
        <v>54</v>
      </c>
      <c r="I1527" s="111" t="s">
        <v>9</v>
      </c>
      <c r="J1527" s="112" t="str">
        <f t="shared" si="102"/>
        <v>L</v>
      </c>
      <c r="K1527" s="103">
        <v>1</v>
      </c>
      <c r="L1527" s="103">
        <v>2</v>
      </c>
      <c r="M1527" s="103" t="s">
        <v>211</v>
      </c>
      <c r="O1527" s="103" t="s">
        <v>632</v>
      </c>
      <c r="P1527" s="103"/>
      <c r="Q1527" s="112" t="s">
        <v>1468</v>
      </c>
      <c r="R1527" s="116"/>
      <c r="T1527" s="112"/>
    </row>
    <row r="1528" spans="1:20">
      <c r="A1528" s="103" t="s">
        <v>628</v>
      </c>
      <c r="B1528" s="149">
        <v>18</v>
      </c>
      <c r="C1528" s="136">
        <v>32445</v>
      </c>
      <c r="D1528" s="141">
        <f t="shared" si="101"/>
        <v>32445</v>
      </c>
      <c r="E1528" s="103" t="s">
        <v>100</v>
      </c>
      <c r="G1528" s="112"/>
      <c r="H1528" s="103" t="s">
        <v>193</v>
      </c>
      <c r="I1528" s="111" t="s">
        <v>21</v>
      </c>
      <c r="J1528" s="112" t="str">
        <f t="shared" si="102"/>
        <v>D</v>
      </c>
      <c r="K1528" s="103">
        <v>1</v>
      </c>
      <c r="L1528" s="103">
        <v>1</v>
      </c>
      <c r="M1528" s="103" t="s">
        <v>636</v>
      </c>
      <c r="N1528" s="112">
        <v>108</v>
      </c>
      <c r="O1528" s="103" t="s">
        <v>632</v>
      </c>
      <c r="P1528" s="103"/>
      <c r="Q1528" s="112" t="s">
        <v>1468</v>
      </c>
      <c r="R1528" s="116"/>
      <c r="T1528" s="112"/>
    </row>
    <row r="1529" spans="1:20">
      <c r="A1529" s="103" t="s">
        <v>628</v>
      </c>
      <c r="B1529" s="149">
        <v>17</v>
      </c>
      <c r="C1529" s="136">
        <v>32442</v>
      </c>
      <c r="D1529" s="141">
        <f t="shared" si="101"/>
        <v>32442</v>
      </c>
      <c r="E1529" s="103" t="s">
        <v>1042</v>
      </c>
      <c r="F1529" s="111">
        <v>2</v>
      </c>
      <c r="G1529" s="112"/>
      <c r="H1529" s="103" t="s">
        <v>506</v>
      </c>
      <c r="I1529" s="111" t="s">
        <v>21</v>
      </c>
      <c r="J1529" s="112" t="str">
        <f t="shared" si="102"/>
        <v>L</v>
      </c>
      <c r="K1529" s="103">
        <v>0</v>
      </c>
      <c r="L1529" s="103">
        <v>2</v>
      </c>
      <c r="M1529" s="103" t="s">
        <v>25</v>
      </c>
      <c r="N1529" s="112">
        <v>135</v>
      </c>
      <c r="O1529" s="103" t="s">
        <v>637</v>
      </c>
      <c r="P1529" s="103"/>
      <c r="Q1529" s="112"/>
      <c r="R1529" s="111" t="s">
        <v>1468</v>
      </c>
      <c r="T1529" s="112"/>
    </row>
    <row r="1530" spans="1:20">
      <c r="A1530" s="103" t="s">
        <v>628</v>
      </c>
      <c r="B1530" s="149">
        <v>16</v>
      </c>
      <c r="C1530" s="136">
        <v>32438</v>
      </c>
      <c r="D1530" s="141">
        <f t="shared" si="101"/>
        <v>32438</v>
      </c>
      <c r="E1530" s="103" t="s">
        <v>100</v>
      </c>
      <c r="G1530" s="112"/>
      <c r="H1530" s="103" t="s">
        <v>144</v>
      </c>
      <c r="I1530" s="111" t="s">
        <v>9</v>
      </c>
      <c r="J1530" s="112" t="str">
        <f t="shared" si="102"/>
        <v>L</v>
      </c>
      <c r="K1530" s="103">
        <v>1</v>
      </c>
      <c r="L1530" s="103">
        <v>3</v>
      </c>
      <c r="M1530" s="103" t="s">
        <v>654</v>
      </c>
      <c r="O1530" s="103" t="s">
        <v>637</v>
      </c>
      <c r="P1530" s="103"/>
      <c r="Q1530" s="112" t="s">
        <v>1468</v>
      </c>
      <c r="R1530" s="116"/>
      <c r="T1530" s="112"/>
    </row>
    <row r="1531" spans="1:20">
      <c r="A1531" s="103" t="s">
        <v>628</v>
      </c>
      <c r="B1531" s="149">
        <v>15</v>
      </c>
      <c r="C1531" s="136">
        <v>32435</v>
      </c>
      <c r="D1531" s="141">
        <f t="shared" si="101"/>
        <v>32435</v>
      </c>
      <c r="E1531" s="103" t="s">
        <v>100</v>
      </c>
      <c r="G1531" s="112"/>
      <c r="H1531" s="103" t="s">
        <v>186</v>
      </c>
      <c r="I1531" s="111" t="s">
        <v>21</v>
      </c>
      <c r="J1531" s="112" t="str">
        <f t="shared" si="102"/>
        <v>L</v>
      </c>
      <c r="K1531" s="103">
        <v>0</v>
      </c>
      <c r="L1531" s="103">
        <v>2</v>
      </c>
      <c r="M1531" s="103" t="s">
        <v>25</v>
      </c>
      <c r="N1531" s="112">
        <v>240</v>
      </c>
      <c r="O1531" s="103" t="s">
        <v>637</v>
      </c>
      <c r="P1531" s="103"/>
      <c r="Q1531" s="112"/>
      <c r="R1531" s="116" t="s">
        <v>1468</v>
      </c>
      <c r="T1531" s="112"/>
    </row>
    <row r="1532" spans="1:20">
      <c r="A1532" s="103" t="s">
        <v>628</v>
      </c>
      <c r="B1532" s="149">
        <v>14</v>
      </c>
      <c r="C1532" s="136">
        <v>32431</v>
      </c>
      <c r="D1532" s="141">
        <f t="shared" si="101"/>
        <v>32431</v>
      </c>
      <c r="E1532" s="103" t="s">
        <v>100</v>
      </c>
      <c r="G1532" s="112"/>
      <c r="H1532" s="103" t="s">
        <v>504</v>
      </c>
      <c r="I1532" s="111" t="s">
        <v>9</v>
      </c>
      <c r="J1532" s="112" t="str">
        <f t="shared" si="102"/>
        <v>W</v>
      </c>
      <c r="K1532" s="103">
        <v>2</v>
      </c>
      <c r="L1532" s="103">
        <v>0</v>
      </c>
      <c r="M1532" s="103" t="s">
        <v>1661</v>
      </c>
      <c r="O1532" s="103" t="s">
        <v>637</v>
      </c>
      <c r="P1532" s="103"/>
      <c r="Q1532" s="112"/>
      <c r="R1532" s="116"/>
      <c r="T1532" s="112"/>
    </row>
    <row r="1533" spans="1:20">
      <c r="A1533" s="103" t="s">
        <v>628</v>
      </c>
      <c r="B1533" s="149">
        <v>13</v>
      </c>
      <c r="C1533" s="136">
        <v>32424</v>
      </c>
      <c r="D1533" s="141">
        <f t="shared" si="101"/>
        <v>32424</v>
      </c>
      <c r="E1533" s="103" t="s">
        <v>13</v>
      </c>
      <c r="F1533" s="111" t="s">
        <v>256</v>
      </c>
      <c r="G1533" s="112"/>
      <c r="H1533" s="103" t="s">
        <v>529</v>
      </c>
      <c r="I1533" s="111" t="s">
        <v>21</v>
      </c>
      <c r="J1533" s="112" t="str">
        <f t="shared" si="102"/>
        <v>W</v>
      </c>
      <c r="K1533" s="103">
        <v>3</v>
      </c>
      <c r="L1533" s="103">
        <v>1</v>
      </c>
      <c r="M1533" s="103" t="s">
        <v>1726</v>
      </c>
      <c r="N1533" s="112">
        <v>68</v>
      </c>
      <c r="O1533" s="103" t="s">
        <v>637</v>
      </c>
      <c r="P1533" s="103"/>
      <c r="Q1533" s="112"/>
      <c r="R1533" s="111" t="s">
        <v>1468</v>
      </c>
      <c r="T1533" s="112"/>
    </row>
    <row r="1534" spans="1:20">
      <c r="A1534" s="103" t="s">
        <v>628</v>
      </c>
      <c r="B1534" s="149">
        <v>12</v>
      </c>
      <c r="C1534" s="136">
        <v>32421</v>
      </c>
      <c r="D1534" s="141">
        <f t="shared" si="101"/>
        <v>32421</v>
      </c>
      <c r="E1534" s="103" t="s">
        <v>100</v>
      </c>
      <c r="G1534" s="112"/>
      <c r="H1534" s="103" t="s">
        <v>506</v>
      </c>
      <c r="I1534" s="111" t="s">
        <v>21</v>
      </c>
      <c r="J1534" s="112" t="str">
        <f t="shared" si="102"/>
        <v>D</v>
      </c>
      <c r="K1534" s="103">
        <v>0</v>
      </c>
      <c r="L1534" s="103">
        <v>0</v>
      </c>
      <c r="M1534" s="103" t="s">
        <v>25</v>
      </c>
      <c r="N1534" s="112">
        <v>171</v>
      </c>
      <c r="O1534" s="103" t="s">
        <v>637</v>
      </c>
      <c r="P1534" s="103"/>
      <c r="Q1534" s="112" t="s">
        <v>1468</v>
      </c>
      <c r="R1534" s="116" t="s">
        <v>1468</v>
      </c>
      <c r="T1534" s="112"/>
    </row>
    <row r="1535" spans="1:20">
      <c r="A1535" s="103" t="s">
        <v>628</v>
      </c>
      <c r="B1535" s="149">
        <v>11</v>
      </c>
      <c r="C1535" s="136">
        <v>32417</v>
      </c>
      <c r="D1535" s="141">
        <f t="shared" si="101"/>
        <v>32417</v>
      </c>
      <c r="E1535" s="103" t="s">
        <v>100</v>
      </c>
      <c r="G1535" s="112"/>
      <c r="H1535" s="103" t="s">
        <v>312</v>
      </c>
      <c r="I1535" s="111" t="s">
        <v>9</v>
      </c>
      <c r="J1535" s="112" t="str">
        <f t="shared" si="102"/>
        <v>D</v>
      </c>
      <c r="K1535" s="103">
        <v>1</v>
      </c>
      <c r="L1535" s="103">
        <v>1</v>
      </c>
      <c r="M1535" s="103" t="s">
        <v>636</v>
      </c>
      <c r="O1535" s="103" t="s">
        <v>637</v>
      </c>
      <c r="P1535" s="103"/>
      <c r="Q1535" s="112" t="s">
        <v>1468</v>
      </c>
      <c r="R1535" s="116"/>
      <c r="T1535" s="112"/>
    </row>
    <row r="1536" spans="1:20">
      <c r="A1536" s="103" t="s">
        <v>628</v>
      </c>
      <c r="B1536" s="149">
        <v>10</v>
      </c>
      <c r="C1536" s="136">
        <v>32413</v>
      </c>
      <c r="D1536" s="141">
        <f t="shared" si="101"/>
        <v>32413</v>
      </c>
      <c r="E1536" s="103" t="s">
        <v>100</v>
      </c>
      <c r="G1536" s="112"/>
      <c r="H1536" s="103" t="s">
        <v>114</v>
      </c>
      <c r="I1536" s="111" t="s">
        <v>9</v>
      </c>
      <c r="J1536" s="112" t="str">
        <f t="shared" si="102"/>
        <v>D</v>
      </c>
      <c r="K1536" s="103">
        <v>1</v>
      </c>
      <c r="L1536" s="103">
        <v>1</v>
      </c>
      <c r="M1536" s="103" t="s">
        <v>636</v>
      </c>
      <c r="O1536" s="103" t="s">
        <v>637</v>
      </c>
      <c r="P1536" s="103"/>
      <c r="Q1536" s="112" t="s">
        <v>1468</v>
      </c>
      <c r="R1536" s="116"/>
      <c r="T1536" s="112"/>
    </row>
    <row r="1537" spans="1:20">
      <c r="A1537" s="103" t="s">
        <v>628</v>
      </c>
      <c r="B1537" s="149">
        <v>9</v>
      </c>
      <c r="C1537" s="136">
        <v>32410</v>
      </c>
      <c r="D1537" s="141">
        <f t="shared" si="101"/>
        <v>32410</v>
      </c>
      <c r="E1537" s="103" t="s">
        <v>100</v>
      </c>
      <c r="G1537" s="112"/>
      <c r="H1537" s="103" t="s">
        <v>404</v>
      </c>
      <c r="I1537" s="111" t="s">
        <v>21</v>
      </c>
      <c r="J1537" s="112" t="str">
        <f t="shared" si="102"/>
        <v>L</v>
      </c>
      <c r="K1537" s="103">
        <v>1</v>
      </c>
      <c r="L1537" s="103">
        <v>2</v>
      </c>
      <c r="M1537" s="103" t="s">
        <v>638</v>
      </c>
      <c r="N1537" s="112">
        <v>118</v>
      </c>
      <c r="O1537" s="103" t="s">
        <v>637</v>
      </c>
      <c r="P1537" s="103"/>
      <c r="Q1537" s="112"/>
      <c r="R1537" s="116" t="s">
        <v>1468</v>
      </c>
      <c r="T1537" s="112"/>
    </row>
    <row r="1538" spans="1:20">
      <c r="A1538" s="103" t="s">
        <v>628</v>
      </c>
      <c r="B1538" s="149">
        <v>8</v>
      </c>
      <c r="C1538" s="136">
        <v>32403</v>
      </c>
      <c r="D1538" s="141">
        <f t="shared" si="101"/>
        <v>32403</v>
      </c>
      <c r="E1538" s="103" t="s">
        <v>100</v>
      </c>
      <c r="G1538" s="112"/>
      <c r="H1538" s="103" t="s">
        <v>288</v>
      </c>
      <c r="I1538" s="111" t="s">
        <v>9</v>
      </c>
      <c r="J1538" s="112" t="str">
        <f t="shared" si="102"/>
        <v>W</v>
      </c>
      <c r="K1538" s="103">
        <v>2</v>
      </c>
      <c r="L1538" s="103">
        <v>1</v>
      </c>
      <c r="M1538" s="103" t="s">
        <v>639</v>
      </c>
      <c r="O1538" s="103" t="s">
        <v>637</v>
      </c>
      <c r="P1538" s="103"/>
      <c r="Q1538" s="112"/>
      <c r="R1538" s="116"/>
      <c r="T1538" s="112"/>
    </row>
    <row r="1539" spans="1:20">
      <c r="A1539" s="103" t="s">
        <v>628</v>
      </c>
      <c r="B1539" s="149">
        <v>7</v>
      </c>
      <c r="C1539" s="136">
        <v>32400</v>
      </c>
      <c r="D1539" s="141">
        <f t="shared" si="101"/>
        <v>32400</v>
      </c>
      <c r="E1539" s="103" t="s">
        <v>100</v>
      </c>
      <c r="G1539" s="112"/>
      <c r="H1539" s="103" t="s">
        <v>580</v>
      </c>
      <c r="I1539" s="111" t="s">
        <v>21</v>
      </c>
      <c r="J1539" s="112" t="str">
        <f t="shared" si="102"/>
        <v>L</v>
      </c>
      <c r="K1539" s="103">
        <v>0</v>
      </c>
      <c r="L1539" s="103">
        <v>1</v>
      </c>
      <c r="M1539" s="103" t="s">
        <v>25</v>
      </c>
      <c r="N1539" s="112">
        <v>205</v>
      </c>
      <c r="O1539" s="103" t="s">
        <v>637</v>
      </c>
      <c r="P1539" s="103"/>
      <c r="Q1539" s="112" t="s">
        <v>1468</v>
      </c>
      <c r="R1539" s="116" t="s">
        <v>1468</v>
      </c>
      <c r="T1539" s="112"/>
    </row>
    <row r="1540" spans="1:20">
      <c r="A1540" s="103" t="s">
        <v>628</v>
      </c>
      <c r="B1540" s="149">
        <v>6</v>
      </c>
      <c r="C1540" s="136">
        <v>32396</v>
      </c>
      <c r="D1540" s="141">
        <f t="shared" si="101"/>
        <v>32396</v>
      </c>
      <c r="E1540" s="103" t="s">
        <v>100</v>
      </c>
      <c r="G1540" s="112"/>
      <c r="H1540" s="103" t="s">
        <v>1028</v>
      </c>
      <c r="I1540" s="111" t="s">
        <v>9</v>
      </c>
      <c r="J1540" s="112" t="str">
        <f t="shared" si="102"/>
        <v>L</v>
      </c>
      <c r="K1540" s="103">
        <v>0</v>
      </c>
      <c r="L1540" s="103">
        <v>1</v>
      </c>
      <c r="M1540" s="103" t="s">
        <v>25</v>
      </c>
      <c r="O1540" s="103" t="s">
        <v>637</v>
      </c>
      <c r="P1540" s="103"/>
      <c r="Q1540" s="112"/>
      <c r="R1540" s="116"/>
      <c r="T1540" s="112"/>
    </row>
    <row r="1541" spans="1:20">
      <c r="A1541" s="103" t="s">
        <v>628</v>
      </c>
      <c r="B1541" s="149">
        <v>5</v>
      </c>
      <c r="C1541" s="136">
        <v>32389</v>
      </c>
      <c r="D1541" s="141">
        <f t="shared" si="101"/>
        <v>32389</v>
      </c>
      <c r="E1541" s="103" t="s">
        <v>12</v>
      </c>
      <c r="F1541" s="111" t="s">
        <v>256</v>
      </c>
      <c r="G1541" s="112"/>
      <c r="H1541" s="103" t="s">
        <v>144</v>
      </c>
      <c r="I1541" s="111" t="s">
        <v>21</v>
      </c>
      <c r="J1541" s="112" t="str">
        <f t="shared" si="102"/>
        <v>L</v>
      </c>
      <c r="K1541" s="103">
        <v>0</v>
      </c>
      <c r="L1541" s="103">
        <v>5</v>
      </c>
      <c r="M1541" s="103" t="s">
        <v>25</v>
      </c>
      <c r="N1541" s="112">
        <v>92</v>
      </c>
      <c r="O1541" s="103" t="s">
        <v>637</v>
      </c>
      <c r="P1541" s="103"/>
      <c r="Q1541" s="112" t="s">
        <v>1468</v>
      </c>
      <c r="R1541" s="111" t="s">
        <v>1468</v>
      </c>
      <c r="T1541" s="112"/>
    </row>
    <row r="1542" spans="1:20">
      <c r="A1542" s="103" t="s">
        <v>628</v>
      </c>
      <c r="B1542" s="149">
        <v>4</v>
      </c>
      <c r="C1542" s="136">
        <v>32384</v>
      </c>
      <c r="D1542" s="141">
        <f t="shared" ref="D1542:D1605" si="103">C1542</f>
        <v>32384</v>
      </c>
      <c r="E1542" s="103" t="s">
        <v>100</v>
      </c>
      <c r="G1542" s="112"/>
      <c r="H1542" s="103" t="s">
        <v>620</v>
      </c>
      <c r="I1542" s="111" t="s">
        <v>21</v>
      </c>
      <c r="J1542" s="112" t="str">
        <f t="shared" si="102"/>
        <v>L</v>
      </c>
      <c r="K1542" s="103">
        <v>0</v>
      </c>
      <c r="L1542" s="103">
        <v>2</v>
      </c>
      <c r="M1542" s="103" t="s">
        <v>25</v>
      </c>
      <c r="N1542" s="112">
        <v>192</v>
      </c>
      <c r="O1542" s="103" t="s">
        <v>637</v>
      </c>
      <c r="P1542" s="103"/>
      <c r="Q1542" s="112" t="s">
        <v>1468</v>
      </c>
      <c r="R1542" s="116" t="s">
        <v>1468</v>
      </c>
      <c r="T1542" s="112"/>
    </row>
    <row r="1543" spans="1:20">
      <c r="A1543" s="103" t="s">
        <v>628</v>
      </c>
      <c r="B1543" s="149">
        <v>3</v>
      </c>
      <c r="C1543" s="136">
        <v>32382</v>
      </c>
      <c r="D1543" s="141">
        <f t="shared" si="103"/>
        <v>32382</v>
      </c>
      <c r="E1543" s="103" t="s">
        <v>100</v>
      </c>
      <c r="G1543" s="112"/>
      <c r="H1543" s="103" t="s">
        <v>393</v>
      </c>
      <c r="I1543" s="111" t="s">
        <v>9</v>
      </c>
      <c r="J1543" s="112" t="str">
        <f t="shared" si="102"/>
        <v>W</v>
      </c>
      <c r="K1543" s="103">
        <v>5</v>
      </c>
      <c r="L1543" s="103">
        <v>1</v>
      </c>
      <c r="M1543" s="103" t="s">
        <v>2067</v>
      </c>
      <c r="O1543" s="103" t="s">
        <v>637</v>
      </c>
      <c r="P1543" s="103"/>
      <c r="Q1543" s="112" t="s">
        <v>1468</v>
      </c>
      <c r="R1543" s="116"/>
      <c r="T1543" s="112"/>
    </row>
    <row r="1544" spans="1:20">
      <c r="A1544" s="103" t="s">
        <v>628</v>
      </c>
      <c r="B1544" s="149">
        <v>2</v>
      </c>
      <c r="C1544" s="136">
        <v>32377</v>
      </c>
      <c r="D1544" s="141">
        <f t="shared" si="103"/>
        <v>32377</v>
      </c>
      <c r="E1544" s="103" t="s">
        <v>100</v>
      </c>
      <c r="G1544" s="112"/>
      <c r="H1544" s="103" t="s">
        <v>226</v>
      </c>
      <c r="I1544" s="111" t="s">
        <v>9</v>
      </c>
      <c r="J1544" s="112" t="str">
        <f t="shared" si="102"/>
        <v>L</v>
      </c>
      <c r="K1544" s="103">
        <v>0</v>
      </c>
      <c r="L1544" s="103">
        <v>3</v>
      </c>
      <c r="M1544" s="103" t="s">
        <v>25</v>
      </c>
      <c r="O1544" s="103" t="s">
        <v>637</v>
      </c>
      <c r="P1544" s="103"/>
      <c r="Q1544" s="112"/>
      <c r="R1544" s="116"/>
      <c r="T1544" s="112"/>
    </row>
    <row r="1545" spans="1:20">
      <c r="A1545" s="103" t="s">
        <v>628</v>
      </c>
      <c r="B1545" s="149">
        <v>1</v>
      </c>
      <c r="C1545" s="136">
        <v>32375</v>
      </c>
      <c r="D1545" s="141">
        <f t="shared" si="103"/>
        <v>32375</v>
      </c>
      <c r="E1545" s="103" t="s">
        <v>100</v>
      </c>
      <c r="G1545" s="112"/>
      <c r="H1545" s="103" t="s">
        <v>108</v>
      </c>
      <c r="I1545" s="111" t="s">
        <v>21</v>
      </c>
      <c r="J1545" s="112" t="str">
        <f t="shared" si="102"/>
        <v>W</v>
      </c>
      <c r="K1545" s="103">
        <v>4</v>
      </c>
      <c r="L1545" s="103">
        <v>0</v>
      </c>
      <c r="M1545" s="103" t="s">
        <v>640</v>
      </c>
      <c r="N1545" s="112">
        <v>125</v>
      </c>
      <c r="O1545" s="103" t="s">
        <v>637</v>
      </c>
      <c r="P1545" s="103"/>
      <c r="Q1545" s="112" t="s">
        <v>1468</v>
      </c>
      <c r="R1545" s="116" t="s">
        <v>1468</v>
      </c>
      <c r="T1545" s="112"/>
    </row>
    <row r="1546" spans="1:20">
      <c r="A1546" s="103" t="s">
        <v>641</v>
      </c>
      <c r="B1546" s="149">
        <v>42</v>
      </c>
      <c r="C1546" s="136">
        <v>32263</v>
      </c>
      <c r="D1546" s="141">
        <f t="shared" si="103"/>
        <v>32263</v>
      </c>
      <c r="E1546" s="103" t="s">
        <v>19</v>
      </c>
      <c r="H1546" s="103" t="s">
        <v>35</v>
      </c>
      <c r="I1546" s="111" t="s">
        <v>9</v>
      </c>
      <c r="J1546" s="112" t="str">
        <f t="shared" si="102"/>
        <v>D</v>
      </c>
      <c r="K1546" s="103">
        <v>3</v>
      </c>
      <c r="L1546" s="103">
        <v>3</v>
      </c>
      <c r="M1546" s="103" t="s">
        <v>1686</v>
      </c>
      <c r="O1546" s="103" t="s">
        <v>629</v>
      </c>
      <c r="P1546" s="103"/>
      <c r="T1546" s="112"/>
    </row>
    <row r="1547" spans="1:20">
      <c r="A1547" s="103" t="s">
        <v>641</v>
      </c>
      <c r="B1547" s="149">
        <v>41</v>
      </c>
      <c r="C1547" s="136">
        <v>32256</v>
      </c>
      <c r="D1547" s="141">
        <f t="shared" si="103"/>
        <v>32256</v>
      </c>
      <c r="E1547" s="103" t="s">
        <v>19</v>
      </c>
      <c r="H1547" s="103" t="s">
        <v>54</v>
      </c>
      <c r="I1547" s="111" t="s">
        <v>21</v>
      </c>
      <c r="J1547" s="112" t="str">
        <f t="shared" si="102"/>
        <v>W</v>
      </c>
      <c r="K1547" s="103">
        <v>3</v>
      </c>
      <c r="L1547" s="103">
        <v>0</v>
      </c>
      <c r="M1547" s="103" t="s">
        <v>1722</v>
      </c>
      <c r="O1547" s="103" t="s">
        <v>629</v>
      </c>
      <c r="P1547" s="103"/>
      <c r="T1547" s="112"/>
    </row>
    <row r="1548" spans="1:20">
      <c r="A1548" s="103" t="s">
        <v>641</v>
      </c>
      <c r="B1548" s="149">
        <v>40</v>
      </c>
      <c r="C1548" s="136">
        <v>32252</v>
      </c>
      <c r="D1548" s="141">
        <f t="shared" si="103"/>
        <v>32252</v>
      </c>
      <c r="E1548" s="103" t="s">
        <v>19</v>
      </c>
      <c r="H1548" s="103" t="s">
        <v>378</v>
      </c>
      <c r="I1548" s="111" t="s">
        <v>9</v>
      </c>
      <c r="J1548" s="112" t="str">
        <f t="shared" si="102"/>
        <v>W</v>
      </c>
      <c r="K1548" s="103">
        <v>3</v>
      </c>
      <c r="L1548" s="103">
        <v>1</v>
      </c>
      <c r="M1548" s="103" t="s">
        <v>2108</v>
      </c>
      <c r="O1548" s="103" t="s">
        <v>629</v>
      </c>
      <c r="P1548" s="103"/>
      <c r="T1548" s="112"/>
    </row>
    <row r="1549" spans="1:20">
      <c r="A1549" s="103" t="s">
        <v>641</v>
      </c>
      <c r="B1549" s="149">
        <v>39</v>
      </c>
      <c r="C1549" s="136">
        <v>32249</v>
      </c>
      <c r="D1549" s="141">
        <f t="shared" si="103"/>
        <v>32249</v>
      </c>
      <c r="E1549" s="103" t="s">
        <v>19</v>
      </c>
      <c r="H1549" s="103" t="s">
        <v>52</v>
      </c>
      <c r="I1549" s="111" t="s">
        <v>21</v>
      </c>
      <c r="J1549" s="112" t="str">
        <f t="shared" si="102"/>
        <v>W</v>
      </c>
      <c r="K1549" s="103">
        <v>3</v>
      </c>
      <c r="L1549" s="103">
        <v>1</v>
      </c>
      <c r="M1549" s="103" t="s">
        <v>1687</v>
      </c>
      <c r="O1549" s="103" t="s">
        <v>629</v>
      </c>
      <c r="P1549" s="103"/>
      <c r="T1549" s="112"/>
    </row>
    <row r="1550" spans="1:20">
      <c r="A1550" s="103" t="s">
        <v>641</v>
      </c>
      <c r="B1550" s="149">
        <v>38</v>
      </c>
      <c r="C1550" s="136">
        <v>32242</v>
      </c>
      <c r="D1550" s="141">
        <f t="shared" si="103"/>
        <v>32242</v>
      </c>
      <c r="E1550" s="103" t="s">
        <v>19</v>
      </c>
      <c r="H1550" s="103" t="s">
        <v>579</v>
      </c>
      <c r="I1550" s="111" t="s">
        <v>21</v>
      </c>
      <c r="J1550" s="112" t="str">
        <f t="shared" si="102"/>
        <v>W</v>
      </c>
      <c r="K1550" s="103">
        <v>2</v>
      </c>
      <c r="L1550" s="103">
        <v>1</v>
      </c>
      <c r="M1550" s="103" t="s">
        <v>1688</v>
      </c>
      <c r="O1550" s="103" t="s">
        <v>629</v>
      </c>
      <c r="P1550" s="103"/>
      <c r="T1550" s="112"/>
    </row>
    <row r="1551" spans="1:20">
      <c r="A1551" s="103" t="s">
        <v>641</v>
      </c>
      <c r="B1551" s="149">
        <v>37</v>
      </c>
      <c r="C1551" s="136">
        <v>32237</v>
      </c>
      <c r="D1551" s="141">
        <f t="shared" si="103"/>
        <v>32237</v>
      </c>
      <c r="E1551" s="103" t="s">
        <v>19</v>
      </c>
      <c r="H1551" s="103" t="s">
        <v>552</v>
      </c>
      <c r="I1551" s="111" t="s">
        <v>21</v>
      </c>
      <c r="J1551" s="112" t="str">
        <f t="shared" si="102"/>
        <v>W</v>
      </c>
      <c r="K1551" s="103">
        <v>1</v>
      </c>
      <c r="L1551" s="103">
        <v>0</v>
      </c>
      <c r="M1551" s="103" t="s">
        <v>1719</v>
      </c>
      <c r="O1551" s="103" t="s">
        <v>629</v>
      </c>
      <c r="P1551" s="103"/>
      <c r="T1551" s="112"/>
    </row>
    <row r="1552" spans="1:20">
      <c r="A1552" s="103" t="s">
        <v>641</v>
      </c>
      <c r="B1552" s="149">
        <v>36</v>
      </c>
      <c r="C1552" s="136">
        <v>32235</v>
      </c>
      <c r="D1552" s="141">
        <f t="shared" si="103"/>
        <v>32235</v>
      </c>
      <c r="E1552" s="103" t="s">
        <v>19</v>
      </c>
      <c r="H1552" s="103" t="s">
        <v>235</v>
      </c>
      <c r="I1552" s="111" t="s">
        <v>9</v>
      </c>
      <c r="J1552" s="112" t="str">
        <f t="shared" si="102"/>
        <v>W</v>
      </c>
      <c r="K1552" s="103">
        <v>7</v>
      </c>
      <c r="L1552" s="103">
        <v>2</v>
      </c>
      <c r="M1552" s="103" t="s">
        <v>2082</v>
      </c>
      <c r="O1552" s="103" t="s">
        <v>629</v>
      </c>
      <c r="P1552" s="103"/>
      <c r="T1552" s="112"/>
    </row>
    <row r="1553" spans="1:20">
      <c r="A1553" s="103" t="s">
        <v>641</v>
      </c>
      <c r="B1553" s="149">
        <v>35</v>
      </c>
      <c r="C1553" s="136">
        <v>32234</v>
      </c>
      <c r="D1553" s="141">
        <f t="shared" si="103"/>
        <v>32234</v>
      </c>
      <c r="E1553" s="103" t="s">
        <v>19</v>
      </c>
      <c r="H1553" s="103" t="s">
        <v>529</v>
      </c>
      <c r="I1553" s="111" t="s">
        <v>9</v>
      </c>
      <c r="J1553" s="112" t="str">
        <f t="shared" si="102"/>
        <v>W</v>
      </c>
      <c r="K1553" s="103">
        <v>2</v>
      </c>
      <c r="L1553" s="103">
        <v>1</v>
      </c>
      <c r="M1553" s="103" t="s">
        <v>642</v>
      </c>
      <c r="O1553" s="103" t="s">
        <v>629</v>
      </c>
      <c r="P1553" s="103"/>
      <c r="T1553" s="112"/>
    </row>
    <row r="1554" spans="1:20">
      <c r="A1554" s="103" t="s">
        <v>641</v>
      </c>
      <c r="B1554" s="149">
        <v>34</v>
      </c>
      <c r="C1554" s="136">
        <v>32228</v>
      </c>
      <c r="D1554" s="141">
        <f t="shared" si="103"/>
        <v>32228</v>
      </c>
      <c r="E1554" s="103" t="s">
        <v>19</v>
      </c>
      <c r="H1554" s="103" t="s">
        <v>47</v>
      </c>
      <c r="I1554" s="111" t="s">
        <v>21</v>
      </c>
      <c r="J1554" s="112" t="str">
        <f t="shared" si="102"/>
        <v>L</v>
      </c>
      <c r="K1554" s="103">
        <v>1</v>
      </c>
      <c r="L1554" s="103">
        <v>2</v>
      </c>
      <c r="M1554" s="103" t="s">
        <v>1723</v>
      </c>
      <c r="O1554" s="103" t="s">
        <v>629</v>
      </c>
      <c r="P1554" s="103"/>
      <c r="T1554" s="112"/>
    </row>
    <row r="1555" spans="1:20">
      <c r="A1555" s="103" t="s">
        <v>641</v>
      </c>
      <c r="B1555" s="149">
        <v>33</v>
      </c>
      <c r="C1555" s="136">
        <v>32222</v>
      </c>
      <c r="D1555" s="141">
        <f t="shared" si="103"/>
        <v>32222</v>
      </c>
      <c r="E1555" s="103" t="s">
        <v>19</v>
      </c>
      <c r="H1555" s="103" t="s">
        <v>235</v>
      </c>
      <c r="I1555" s="111" t="s">
        <v>21</v>
      </c>
      <c r="J1555" s="112" t="str">
        <f t="shared" si="102"/>
        <v>W</v>
      </c>
      <c r="K1555" s="103">
        <v>5</v>
      </c>
      <c r="L1555" s="103">
        <v>1</v>
      </c>
      <c r="M1555" s="103" t="s">
        <v>1876</v>
      </c>
      <c r="O1555" s="103" t="s">
        <v>629</v>
      </c>
      <c r="P1555" s="103"/>
      <c r="T1555" s="112"/>
    </row>
    <row r="1556" spans="1:20">
      <c r="A1556" s="103" t="s">
        <v>641</v>
      </c>
      <c r="B1556" s="149">
        <v>32</v>
      </c>
      <c r="C1556" s="136">
        <v>32221</v>
      </c>
      <c r="D1556" s="141">
        <f t="shared" si="103"/>
        <v>32221</v>
      </c>
      <c r="E1556" s="103" t="s">
        <v>19</v>
      </c>
      <c r="H1556" s="103" t="s">
        <v>87</v>
      </c>
      <c r="I1556" s="111" t="s">
        <v>9</v>
      </c>
      <c r="J1556" s="112" t="str">
        <f t="shared" si="102"/>
        <v>W</v>
      </c>
      <c r="K1556" s="103">
        <v>2</v>
      </c>
      <c r="L1556" s="103">
        <v>0</v>
      </c>
      <c r="M1556" s="103" t="s">
        <v>1689</v>
      </c>
      <c r="O1556" s="103" t="s">
        <v>629</v>
      </c>
      <c r="P1556" s="103"/>
      <c r="T1556" s="112"/>
    </row>
    <row r="1557" spans="1:20">
      <c r="A1557" s="103" t="s">
        <v>641</v>
      </c>
      <c r="B1557" s="149">
        <v>31</v>
      </c>
      <c r="C1557" s="136">
        <v>32214</v>
      </c>
      <c r="D1557" s="141">
        <f t="shared" si="103"/>
        <v>32214</v>
      </c>
      <c r="E1557" s="103" t="s">
        <v>19</v>
      </c>
      <c r="H1557" s="103" t="s">
        <v>460</v>
      </c>
      <c r="I1557" s="111" t="s">
        <v>9</v>
      </c>
      <c r="J1557" s="112" t="str">
        <f t="shared" si="102"/>
        <v>W</v>
      </c>
      <c r="K1557" s="103">
        <v>1</v>
      </c>
      <c r="L1557" s="103">
        <v>0</v>
      </c>
      <c r="M1557" s="103" t="s">
        <v>1690</v>
      </c>
      <c r="O1557" s="103" t="s">
        <v>629</v>
      </c>
      <c r="P1557" s="103"/>
      <c r="T1557" s="112"/>
    </row>
    <row r="1558" spans="1:20">
      <c r="A1558" s="103" t="s">
        <v>641</v>
      </c>
      <c r="B1558" s="149">
        <v>30</v>
      </c>
      <c r="C1558" s="136">
        <v>32200</v>
      </c>
      <c r="D1558" s="141">
        <f t="shared" si="103"/>
        <v>32200</v>
      </c>
      <c r="E1558" s="103" t="s">
        <v>19</v>
      </c>
      <c r="H1558" s="103" t="s">
        <v>494</v>
      </c>
      <c r="I1558" s="111" t="s">
        <v>21</v>
      </c>
      <c r="J1558" s="112" t="str">
        <f t="shared" si="102"/>
        <v>L</v>
      </c>
      <c r="K1558" s="103">
        <v>0</v>
      </c>
      <c r="L1558" s="103">
        <v>1</v>
      </c>
      <c r="M1558" s="103" t="s">
        <v>25</v>
      </c>
      <c r="O1558" s="103" t="s">
        <v>629</v>
      </c>
      <c r="P1558" s="103"/>
      <c r="T1558" s="112"/>
    </row>
    <row r="1559" spans="1:20">
      <c r="A1559" s="103" t="s">
        <v>641</v>
      </c>
      <c r="B1559" s="149">
        <v>29</v>
      </c>
      <c r="C1559" s="136">
        <v>32193</v>
      </c>
      <c r="D1559" s="141">
        <f t="shared" si="103"/>
        <v>32193</v>
      </c>
      <c r="E1559" s="103" t="s">
        <v>19</v>
      </c>
      <c r="H1559" s="103" t="s">
        <v>107</v>
      </c>
      <c r="I1559" s="111" t="s">
        <v>21</v>
      </c>
      <c r="J1559" s="112" t="str">
        <f t="shared" si="102"/>
        <v>D</v>
      </c>
      <c r="K1559" s="103">
        <v>1</v>
      </c>
      <c r="L1559" s="103">
        <v>1</v>
      </c>
      <c r="M1559" s="103" t="s">
        <v>642</v>
      </c>
      <c r="O1559" s="103" t="s">
        <v>629</v>
      </c>
      <c r="P1559" s="103"/>
      <c r="T1559" s="112"/>
    </row>
    <row r="1560" spans="1:20">
      <c r="A1560" s="103" t="s">
        <v>641</v>
      </c>
      <c r="B1560" s="149">
        <v>28</v>
      </c>
      <c r="C1560" s="136">
        <v>32186</v>
      </c>
      <c r="D1560" s="141">
        <f t="shared" si="103"/>
        <v>32186</v>
      </c>
      <c r="E1560" s="103" t="s">
        <v>19</v>
      </c>
      <c r="H1560" s="103" t="s">
        <v>20</v>
      </c>
      <c r="I1560" s="111" t="s">
        <v>21</v>
      </c>
      <c r="J1560" s="112" t="str">
        <f t="shared" si="102"/>
        <v>D</v>
      </c>
      <c r="K1560" s="103">
        <v>3</v>
      </c>
      <c r="L1560" s="103">
        <v>3</v>
      </c>
      <c r="M1560" s="103" t="s">
        <v>1691</v>
      </c>
      <c r="O1560" s="103" t="s">
        <v>629</v>
      </c>
      <c r="P1560" s="103"/>
      <c r="T1560" s="112"/>
    </row>
    <row r="1561" spans="1:20">
      <c r="A1561" s="103" t="s">
        <v>641</v>
      </c>
      <c r="B1561" s="149">
        <v>27</v>
      </c>
      <c r="C1561" s="136">
        <v>32179</v>
      </c>
      <c r="D1561" s="141">
        <f t="shared" si="103"/>
        <v>32179</v>
      </c>
      <c r="E1561" s="103" t="s">
        <v>19</v>
      </c>
      <c r="H1561" s="103" t="s">
        <v>286</v>
      </c>
      <c r="I1561" s="111" t="s">
        <v>9</v>
      </c>
      <c r="J1561" s="112" t="str">
        <f t="shared" si="102"/>
        <v>W</v>
      </c>
      <c r="K1561" s="103">
        <v>4</v>
      </c>
      <c r="L1561" s="103">
        <v>1</v>
      </c>
      <c r="M1561" s="103" t="s">
        <v>1831</v>
      </c>
      <c r="O1561" s="103" t="s">
        <v>629</v>
      </c>
      <c r="P1561" s="103"/>
      <c r="T1561" s="112"/>
    </row>
    <row r="1562" spans="1:20">
      <c r="A1562" s="103" t="s">
        <v>641</v>
      </c>
      <c r="B1562" s="149">
        <v>26</v>
      </c>
      <c r="C1562" s="136">
        <v>32166</v>
      </c>
      <c r="D1562" s="141">
        <f t="shared" si="103"/>
        <v>32166</v>
      </c>
      <c r="E1562" s="103" t="s">
        <v>1042</v>
      </c>
      <c r="F1562" s="111">
        <v>3</v>
      </c>
      <c r="G1562" s="111"/>
      <c r="H1562" s="103" t="s">
        <v>20</v>
      </c>
      <c r="I1562" s="111" t="s">
        <v>9</v>
      </c>
      <c r="J1562" s="112" t="str">
        <f t="shared" si="102"/>
        <v>D</v>
      </c>
      <c r="K1562" s="103">
        <v>1</v>
      </c>
      <c r="L1562" s="103">
        <v>1</v>
      </c>
      <c r="M1562" s="103" t="s">
        <v>642</v>
      </c>
      <c r="O1562" s="103" t="s">
        <v>629</v>
      </c>
      <c r="P1562" s="103"/>
      <c r="T1562" s="103" t="s">
        <v>1073</v>
      </c>
    </row>
    <row r="1563" spans="1:20">
      <c r="A1563" s="103" t="s">
        <v>641</v>
      </c>
      <c r="B1563" s="149">
        <v>25</v>
      </c>
      <c r="C1563" s="136">
        <v>32158</v>
      </c>
      <c r="D1563" s="141">
        <f t="shared" si="103"/>
        <v>32158</v>
      </c>
      <c r="E1563" s="103" t="s">
        <v>19</v>
      </c>
      <c r="H1563" s="103" t="s">
        <v>49</v>
      </c>
      <c r="I1563" s="111" t="s">
        <v>21</v>
      </c>
      <c r="J1563" s="112" t="str">
        <f t="shared" si="102"/>
        <v>D</v>
      </c>
      <c r="K1563" s="103">
        <v>1</v>
      </c>
      <c r="L1563" s="103">
        <v>1</v>
      </c>
      <c r="M1563" s="103" t="s">
        <v>636</v>
      </c>
      <c r="O1563" s="103" t="s">
        <v>629</v>
      </c>
      <c r="P1563" s="103"/>
      <c r="T1563" s="112"/>
    </row>
    <row r="1564" spans="1:20">
      <c r="A1564" s="103" t="s">
        <v>641</v>
      </c>
      <c r="B1564" s="149">
        <v>24</v>
      </c>
      <c r="C1564" s="136">
        <v>32151</v>
      </c>
      <c r="D1564" s="141">
        <f t="shared" si="103"/>
        <v>32151</v>
      </c>
      <c r="E1564" s="103" t="s">
        <v>19</v>
      </c>
      <c r="H1564" s="103" t="s">
        <v>45</v>
      </c>
      <c r="I1564" s="111" t="s">
        <v>9</v>
      </c>
      <c r="J1564" s="112" t="str">
        <f t="shared" si="102"/>
        <v>W</v>
      </c>
      <c r="K1564" s="103">
        <v>2</v>
      </c>
      <c r="L1564" s="103">
        <v>1</v>
      </c>
      <c r="M1564" s="103" t="s">
        <v>1057</v>
      </c>
      <c r="O1564" s="103" t="s">
        <v>629</v>
      </c>
      <c r="P1564" s="103"/>
      <c r="T1564" s="112"/>
    </row>
    <row r="1565" spans="1:20">
      <c r="A1565" s="103" t="s">
        <v>641</v>
      </c>
      <c r="B1565" s="149">
        <v>23</v>
      </c>
      <c r="C1565" s="136">
        <v>32137</v>
      </c>
      <c r="D1565" s="141">
        <f t="shared" si="103"/>
        <v>32137</v>
      </c>
      <c r="E1565" s="103" t="s">
        <v>19</v>
      </c>
      <c r="H1565" s="103" t="s">
        <v>529</v>
      </c>
      <c r="I1565" s="111" t="s">
        <v>21</v>
      </c>
      <c r="J1565" s="112" t="str">
        <f t="shared" si="102"/>
        <v>W</v>
      </c>
      <c r="K1565" s="103">
        <v>2</v>
      </c>
      <c r="L1565" s="103">
        <v>0</v>
      </c>
      <c r="M1565" s="103" t="s">
        <v>1692</v>
      </c>
      <c r="O1565" s="103" t="s">
        <v>629</v>
      </c>
      <c r="P1565" s="103"/>
      <c r="T1565" s="112"/>
    </row>
    <row r="1566" spans="1:20">
      <c r="A1566" s="103" t="s">
        <v>641</v>
      </c>
      <c r="B1566" s="149">
        <v>22</v>
      </c>
      <c r="C1566" s="136">
        <v>32130</v>
      </c>
      <c r="D1566" s="141">
        <f t="shared" si="103"/>
        <v>32130</v>
      </c>
      <c r="E1566" s="103" t="s">
        <v>19</v>
      </c>
      <c r="H1566" s="103" t="s">
        <v>47</v>
      </c>
      <c r="I1566" s="111" t="s">
        <v>9</v>
      </c>
      <c r="J1566" s="112" t="str">
        <f t="shared" ref="J1566:J1629" si="104">IF(K1566&gt;L1566,"W",IF(K1566&lt;L1566,"L","D"))</f>
        <v>D</v>
      </c>
      <c r="K1566" s="103">
        <v>1</v>
      </c>
      <c r="L1566" s="103">
        <v>1</v>
      </c>
      <c r="M1566" s="103" t="s">
        <v>211</v>
      </c>
      <c r="O1566" s="103" t="s">
        <v>629</v>
      </c>
      <c r="P1566" s="103"/>
      <c r="T1566" s="112"/>
    </row>
    <row r="1567" spans="1:20">
      <c r="A1567" s="103" t="s">
        <v>641</v>
      </c>
      <c r="B1567" s="149">
        <v>21</v>
      </c>
      <c r="C1567" s="136">
        <v>32109</v>
      </c>
      <c r="D1567" s="141">
        <f t="shared" si="103"/>
        <v>32109</v>
      </c>
      <c r="E1567" s="103" t="s">
        <v>16</v>
      </c>
      <c r="H1567" s="103" t="s">
        <v>332</v>
      </c>
      <c r="I1567" s="111" t="s">
        <v>21</v>
      </c>
      <c r="J1567" s="112" t="str">
        <f t="shared" si="104"/>
        <v>L</v>
      </c>
      <c r="K1567" s="103">
        <v>1</v>
      </c>
      <c r="L1567" s="103">
        <v>2</v>
      </c>
      <c r="M1567" s="103" t="s">
        <v>211</v>
      </c>
      <c r="O1567" s="103" t="s">
        <v>629</v>
      </c>
      <c r="P1567" s="103"/>
      <c r="T1567" s="112"/>
    </row>
    <row r="1568" spans="1:20">
      <c r="A1568" s="103" t="s">
        <v>641</v>
      </c>
      <c r="B1568" s="149">
        <v>20</v>
      </c>
      <c r="C1568" s="136">
        <v>32102</v>
      </c>
      <c r="D1568" s="141">
        <f t="shared" si="103"/>
        <v>32102</v>
      </c>
      <c r="E1568" s="103" t="s">
        <v>19</v>
      </c>
      <c r="G1568" s="116" t="s">
        <v>1468</v>
      </c>
      <c r="H1568" s="103" t="s">
        <v>528</v>
      </c>
      <c r="I1568" s="111" t="s">
        <v>21</v>
      </c>
      <c r="J1568" s="112" t="str">
        <f t="shared" si="104"/>
        <v>D</v>
      </c>
      <c r="K1568" s="103">
        <v>1</v>
      </c>
      <c r="L1568" s="103">
        <v>1</v>
      </c>
      <c r="M1568" s="103" t="s">
        <v>642</v>
      </c>
      <c r="O1568" s="103" t="s">
        <v>629</v>
      </c>
      <c r="P1568" s="103"/>
      <c r="T1568" s="112"/>
    </row>
    <row r="1569" spans="1:20">
      <c r="A1569" s="103" t="s">
        <v>641</v>
      </c>
      <c r="B1569" s="149">
        <v>19</v>
      </c>
      <c r="C1569" s="136">
        <v>32095</v>
      </c>
      <c r="D1569" s="141">
        <f t="shared" si="103"/>
        <v>32095</v>
      </c>
      <c r="E1569" s="103" t="s">
        <v>19</v>
      </c>
      <c r="H1569" s="103" t="s">
        <v>52</v>
      </c>
      <c r="I1569" s="111" t="s">
        <v>9</v>
      </c>
      <c r="J1569" s="112" t="str">
        <f t="shared" si="104"/>
        <v>W</v>
      </c>
      <c r="K1569" s="103">
        <v>2</v>
      </c>
      <c r="L1569" s="103">
        <v>0</v>
      </c>
      <c r="M1569" s="103" t="s">
        <v>643</v>
      </c>
      <c r="O1569" s="103" t="s">
        <v>629</v>
      </c>
      <c r="P1569" s="103"/>
      <c r="T1569" s="112"/>
    </row>
    <row r="1570" spans="1:20">
      <c r="A1570" s="103" t="s">
        <v>641</v>
      </c>
      <c r="B1570" s="149">
        <v>18</v>
      </c>
      <c r="C1570" s="136">
        <v>32081</v>
      </c>
      <c r="D1570" s="141">
        <f t="shared" si="103"/>
        <v>32081</v>
      </c>
      <c r="E1570" s="103" t="s">
        <v>19</v>
      </c>
      <c r="H1570" s="103" t="s">
        <v>45</v>
      </c>
      <c r="I1570" s="111" t="s">
        <v>21</v>
      </c>
      <c r="J1570" s="112" t="str">
        <f t="shared" si="104"/>
        <v>W</v>
      </c>
      <c r="K1570" s="103">
        <v>3</v>
      </c>
      <c r="L1570" s="103">
        <v>0</v>
      </c>
      <c r="M1570" s="103" t="s">
        <v>1693</v>
      </c>
      <c r="O1570" s="103" t="s">
        <v>629</v>
      </c>
      <c r="P1570" s="103"/>
      <c r="T1570" s="112"/>
    </row>
    <row r="1571" spans="1:20">
      <c r="A1571" s="103" t="s">
        <v>641</v>
      </c>
      <c r="B1571" s="149">
        <v>17</v>
      </c>
      <c r="C1571" s="136">
        <v>32074</v>
      </c>
      <c r="D1571" s="141">
        <f t="shared" si="103"/>
        <v>32074</v>
      </c>
      <c r="E1571" s="103" t="s">
        <v>19</v>
      </c>
      <c r="H1571" s="103" t="s">
        <v>107</v>
      </c>
      <c r="I1571" s="111" t="s">
        <v>9</v>
      </c>
      <c r="J1571" s="112" t="str">
        <f t="shared" si="104"/>
        <v>D</v>
      </c>
      <c r="K1571" s="103">
        <v>1</v>
      </c>
      <c r="L1571" s="103">
        <v>1</v>
      </c>
      <c r="M1571" s="103" t="s">
        <v>653</v>
      </c>
      <c r="O1571" s="103" t="s">
        <v>629</v>
      </c>
      <c r="P1571" s="103"/>
      <c r="T1571" s="112"/>
    </row>
    <row r="1572" spans="1:20">
      <c r="A1572" s="103" t="s">
        <v>641</v>
      </c>
      <c r="B1572" s="149">
        <v>16</v>
      </c>
      <c r="C1572" s="136">
        <v>32068</v>
      </c>
      <c r="D1572" s="141">
        <f t="shared" si="103"/>
        <v>32068</v>
      </c>
      <c r="E1572" s="103" t="s">
        <v>19</v>
      </c>
      <c r="H1572" s="103" t="s">
        <v>35</v>
      </c>
      <c r="I1572" s="111" t="s">
        <v>21</v>
      </c>
      <c r="J1572" s="112" t="str">
        <f t="shared" si="104"/>
        <v>L</v>
      </c>
      <c r="K1572" s="103">
        <v>1</v>
      </c>
      <c r="L1572" s="103">
        <v>4</v>
      </c>
      <c r="M1572" s="103" t="s">
        <v>1053</v>
      </c>
      <c r="O1572" s="103" t="s">
        <v>629</v>
      </c>
      <c r="P1572" s="103"/>
      <c r="T1572" s="112"/>
    </row>
    <row r="1573" spans="1:20">
      <c r="A1573" s="103" t="s">
        <v>641</v>
      </c>
      <c r="B1573" s="149">
        <v>15</v>
      </c>
      <c r="C1573" s="136">
        <v>32067</v>
      </c>
      <c r="D1573" s="141">
        <f t="shared" si="103"/>
        <v>32067</v>
      </c>
      <c r="E1573" s="103" t="s">
        <v>19</v>
      </c>
      <c r="H1573" s="103" t="s">
        <v>460</v>
      </c>
      <c r="I1573" s="111" t="s">
        <v>21</v>
      </c>
      <c r="J1573" s="112" t="str">
        <f t="shared" si="104"/>
        <v>D</v>
      </c>
      <c r="K1573" s="103">
        <v>1</v>
      </c>
      <c r="L1573" s="103">
        <v>1</v>
      </c>
      <c r="M1573" s="103" t="s">
        <v>642</v>
      </c>
      <c r="O1573" s="103" t="s">
        <v>629</v>
      </c>
      <c r="P1573" s="103"/>
      <c r="T1573" s="112"/>
    </row>
    <row r="1574" spans="1:20">
      <c r="A1574" s="103" t="s">
        <v>641</v>
      </c>
      <c r="B1574" s="149">
        <v>14</v>
      </c>
      <c r="C1574" s="136">
        <v>32061</v>
      </c>
      <c r="D1574" s="141">
        <f t="shared" si="103"/>
        <v>32061</v>
      </c>
      <c r="E1574" s="103" t="s">
        <v>1042</v>
      </c>
      <c r="F1574" s="111">
        <v>2</v>
      </c>
      <c r="G1574" s="111" t="s">
        <v>1468</v>
      </c>
      <c r="H1574" s="103" t="s">
        <v>378</v>
      </c>
      <c r="I1574" s="111" t="s">
        <v>21</v>
      </c>
      <c r="J1574" s="112" t="str">
        <f t="shared" si="104"/>
        <v>W</v>
      </c>
      <c r="K1574" s="103">
        <v>3</v>
      </c>
      <c r="L1574" s="103">
        <v>2</v>
      </c>
      <c r="M1574" s="103" t="s">
        <v>1056</v>
      </c>
      <c r="O1574" s="103" t="s">
        <v>629</v>
      </c>
      <c r="P1574" s="103"/>
      <c r="T1574" s="112"/>
    </row>
    <row r="1575" spans="1:20">
      <c r="A1575" s="103" t="s">
        <v>641</v>
      </c>
      <c r="B1575" s="149">
        <v>13</v>
      </c>
      <c r="C1575" s="136">
        <v>32060</v>
      </c>
      <c r="D1575" s="141">
        <f t="shared" si="103"/>
        <v>32060</v>
      </c>
      <c r="E1575" s="103" t="s">
        <v>19</v>
      </c>
      <c r="H1575" s="103" t="s">
        <v>49</v>
      </c>
      <c r="I1575" s="111" t="s">
        <v>9</v>
      </c>
      <c r="J1575" s="112" t="str">
        <f t="shared" si="104"/>
        <v>W</v>
      </c>
      <c r="K1575" s="103">
        <v>3</v>
      </c>
      <c r="L1575" s="103">
        <v>0</v>
      </c>
      <c r="M1575" s="103" t="s">
        <v>1828</v>
      </c>
      <c r="O1575" s="103" t="s">
        <v>629</v>
      </c>
      <c r="P1575" s="103"/>
      <c r="T1575" s="112"/>
    </row>
    <row r="1576" spans="1:20">
      <c r="A1576" s="103" t="s">
        <v>641</v>
      </c>
      <c r="B1576" s="149">
        <v>12</v>
      </c>
      <c r="C1576" s="136">
        <v>32053</v>
      </c>
      <c r="D1576" s="141">
        <f t="shared" si="103"/>
        <v>32053</v>
      </c>
      <c r="E1576" s="103" t="s">
        <v>19</v>
      </c>
      <c r="H1576" s="103" t="s">
        <v>20</v>
      </c>
      <c r="I1576" s="111" t="s">
        <v>9</v>
      </c>
      <c r="J1576" s="112" t="str">
        <f t="shared" si="104"/>
        <v>D</v>
      </c>
      <c r="K1576" s="103">
        <v>2</v>
      </c>
      <c r="L1576" s="103">
        <v>2</v>
      </c>
      <c r="M1576" s="103" t="s">
        <v>644</v>
      </c>
      <c r="O1576" s="103" t="s">
        <v>629</v>
      </c>
      <c r="P1576" s="103"/>
      <c r="T1576" s="112"/>
    </row>
    <row r="1577" spans="1:20">
      <c r="A1577" s="103" t="s">
        <v>641</v>
      </c>
      <c r="B1577" s="149">
        <v>11</v>
      </c>
      <c r="C1577" s="136">
        <v>32050</v>
      </c>
      <c r="D1577" s="141">
        <f t="shared" si="103"/>
        <v>32050</v>
      </c>
      <c r="E1577" s="103" t="s">
        <v>19</v>
      </c>
      <c r="H1577" s="103" t="s">
        <v>579</v>
      </c>
      <c r="I1577" s="111" t="s">
        <v>9</v>
      </c>
      <c r="J1577" s="112" t="str">
        <f t="shared" si="104"/>
        <v>W</v>
      </c>
      <c r="K1577" s="103">
        <v>1</v>
      </c>
      <c r="L1577" s="103">
        <v>0</v>
      </c>
      <c r="M1577" s="103" t="s">
        <v>1653</v>
      </c>
      <c r="O1577" s="103" t="s">
        <v>629</v>
      </c>
      <c r="P1577" s="103"/>
      <c r="T1577" s="112"/>
    </row>
    <row r="1578" spans="1:20">
      <c r="A1578" s="103" t="s">
        <v>641</v>
      </c>
      <c r="B1578" s="149">
        <v>10</v>
      </c>
      <c r="C1578" s="136">
        <v>32046</v>
      </c>
      <c r="D1578" s="141">
        <f t="shared" si="103"/>
        <v>32046</v>
      </c>
      <c r="E1578" s="103" t="s">
        <v>19</v>
      </c>
      <c r="G1578" s="116" t="s">
        <v>1468</v>
      </c>
      <c r="H1578" s="103" t="s">
        <v>286</v>
      </c>
      <c r="I1578" s="111" t="s">
        <v>21</v>
      </c>
      <c r="J1578" s="112" t="str">
        <f t="shared" si="104"/>
        <v>D</v>
      </c>
      <c r="K1578" s="103">
        <v>1</v>
      </c>
      <c r="L1578" s="103">
        <v>1</v>
      </c>
      <c r="M1578" s="103" t="s">
        <v>642</v>
      </c>
      <c r="O1578" s="103" t="s">
        <v>629</v>
      </c>
      <c r="P1578" s="103"/>
      <c r="T1578" s="112"/>
    </row>
    <row r="1579" spans="1:20">
      <c r="A1579" s="103" t="s">
        <v>641</v>
      </c>
      <c r="B1579" s="149">
        <v>9</v>
      </c>
      <c r="C1579" s="136">
        <v>32039</v>
      </c>
      <c r="D1579" s="141">
        <f t="shared" si="103"/>
        <v>32039</v>
      </c>
      <c r="E1579" s="103" t="s">
        <v>19</v>
      </c>
      <c r="H1579" s="103" t="s">
        <v>494</v>
      </c>
      <c r="I1579" s="111" t="s">
        <v>9</v>
      </c>
      <c r="J1579" s="112" t="str">
        <f t="shared" si="104"/>
        <v>D</v>
      </c>
      <c r="K1579" s="103">
        <v>1</v>
      </c>
      <c r="L1579" s="103">
        <v>1</v>
      </c>
      <c r="M1579" s="103" t="s">
        <v>642</v>
      </c>
      <c r="O1579" s="103" t="s">
        <v>629</v>
      </c>
      <c r="P1579" s="103"/>
      <c r="T1579" s="112"/>
    </row>
    <row r="1580" spans="1:20">
      <c r="A1580" s="103" t="s">
        <v>641</v>
      </c>
      <c r="B1580" s="149">
        <v>8</v>
      </c>
      <c r="C1580" s="136">
        <v>32032</v>
      </c>
      <c r="D1580" s="141">
        <f t="shared" si="103"/>
        <v>32032</v>
      </c>
      <c r="E1580" s="103" t="s">
        <v>19</v>
      </c>
      <c r="H1580" s="103" t="s">
        <v>528</v>
      </c>
      <c r="I1580" s="111" t="s">
        <v>9</v>
      </c>
      <c r="J1580" s="112" t="str">
        <f t="shared" si="104"/>
        <v>W</v>
      </c>
      <c r="K1580" s="103">
        <v>3</v>
      </c>
      <c r="L1580" s="103">
        <v>1</v>
      </c>
      <c r="M1580" s="103" t="s">
        <v>645</v>
      </c>
      <c r="O1580" s="103" t="s">
        <v>629</v>
      </c>
      <c r="P1580" s="103"/>
      <c r="T1580" s="112"/>
    </row>
    <row r="1581" spans="1:20">
      <c r="A1581" s="103" t="s">
        <v>641</v>
      </c>
      <c r="B1581" s="149">
        <v>7</v>
      </c>
      <c r="C1581" s="136">
        <v>32025</v>
      </c>
      <c r="D1581" s="141">
        <f t="shared" si="103"/>
        <v>32025</v>
      </c>
      <c r="E1581" s="103" t="s">
        <v>13</v>
      </c>
      <c r="F1581" s="111" t="s">
        <v>98</v>
      </c>
      <c r="G1581" s="111"/>
      <c r="H1581" s="103" t="s">
        <v>646</v>
      </c>
      <c r="I1581" s="111" t="s">
        <v>21</v>
      </c>
      <c r="J1581" s="112" t="str">
        <f t="shared" si="104"/>
        <v>L</v>
      </c>
      <c r="K1581" s="103">
        <v>1</v>
      </c>
      <c r="L1581" s="103">
        <v>2</v>
      </c>
      <c r="M1581" s="103" t="s">
        <v>1053</v>
      </c>
      <c r="O1581" s="103" t="s">
        <v>629</v>
      </c>
      <c r="P1581" s="103"/>
      <c r="T1581" s="112"/>
    </row>
    <row r="1582" spans="1:20">
      <c r="A1582" s="103" t="s">
        <v>641</v>
      </c>
      <c r="B1582" s="149">
        <v>6</v>
      </c>
      <c r="C1582" s="136">
        <v>32022</v>
      </c>
      <c r="D1582" s="141">
        <f t="shared" si="103"/>
        <v>32022</v>
      </c>
      <c r="E1582" s="103" t="s">
        <v>12</v>
      </c>
      <c r="F1582" s="111" t="s">
        <v>454</v>
      </c>
      <c r="G1582" s="111"/>
      <c r="H1582" s="103" t="s">
        <v>647</v>
      </c>
      <c r="I1582" s="111" t="s">
        <v>21</v>
      </c>
      <c r="J1582" s="112" t="str">
        <f t="shared" si="104"/>
        <v>L</v>
      </c>
      <c r="K1582" s="103">
        <v>2</v>
      </c>
      <c r="L1582" s="103">
        <v>4</v>
      </c>
      <c r="M1582" s="103" t="s">
        <v>1785</v>
      </c>
      <c r="O1582" s="103" t="s">
        <v>629</v>
      </c>
      <c r="P1582" s="103"/>
      <c r="T1582" s="112"/>
    </row>
    <row r="1583" spans="1:20">
      <c r="A1583" s="103" t="s">
        <v>641</v>
      </c>
      <c r="B1583" s="149">
        <v>5</v>
      </c>
      <c r="C1583" s="136">
        <v>32018</v>
      </c>
      <c r="D1583" s="141">
        <f t="shared" si="103"/>
        <v>32018</v>
      </c>
      <c r="E1583" s="103" t="s">
        <v>12</v>
      </c>
      <c r="F1583" s="111" t="s">
        <v>256</v>
      </c>
      <c r="G1583" s="111"/>
      <c r="H1583" s="103" t="s">
        <v>647</v>
      </c>
      <c r="I1583" s="111" t="s">
        <v>9</v>
      </c>
      <c r="J1583" s="112" t="str">
        <f t="shared" si="104"/>
        <v>D</v>
      </c>
      <c r="K1583" s="103">
        <v>2</v>
      </c>
      <c r="L1583" s="103">
        <v>2</v>
      </c>
      <c r="M1583" s="103" t="s">
        <v>648</v>
      </c>
      <c r="O1583" s="103" t="s">
        <v>629</v>
      </c>
      <c r="P1583" s="103"/>
      <c r="T1583" s="112"/>
    </row>
    <row r="1584" spans="1:20">
      <c r="A1584" s="103" t="s">
        <v>641</v>
      </c>
      <c r="B1584" s="149">
        <v>4</v>
      </c>
      <c r="C1584" s="136">
        <v>32014</v>
      </c>
      <c r="D1584" s="141">
        <f t="shared" si="103"/>
        <v>32014</v>
      </c>
      <c r="E1584" s="103" t="s">
        <v>19</v>
      </c>
      <c r="H1584" s="103" t="s">
        <v>378</v>
      </c>
      <c r="I1584" s="111" t="s">
        <v>21</v>
      </c>
      <c r="J1584" s="112" t="str">
        <f t="shared" si="104"/>
        <v>D</v>
      </c>
      <c r="K1584" s="103">
        <v>1</v>
      </c>
      <c r="L1584" s="103">
        <v>1</v>
      </c>
      <c r="M1584" s="103" t="s">
        <v>636</v>
      </c>
      <c r="O1584" s="103" t="s">
        <v>629</v>
      </c>
      <c r="P1584" s="103"/>
      <c r="T1584" s="112"/>
    </row>
    <row r="1585" spans="1:20">
      <c r="A1585" s="103" t="s">
        <v>641</v>
      </c>
      <c r="B1585" s="149">
        <v>3</v>
      </c>
      <c r="C1585" s="136">
        <v>32011</v>
      </c>
      <c r="D1585" s="141">
        <f t="shared" si="103"/>
        <v>32011</v>
      </c>
      <c r="E1585" s="103" t="s">
        <v>19</v>
      </c>
      <c r="H1585" s="103" t="s">
        <v>54</v>
      </c>
      <c r="I1585" s="111" t="s">
        <v>9</v>
      </c>
      <c r="J1585" s="112" t="str">
        <f t="shared" si="104"/>
        <v>W</v>
      </c>
      <c r="K1585" s="103">
        <v>1</v>
      </c>
      <c r="L1585" s="103">
        <v>0</v>
      </c>
      <c r="M1585" s="103" t="s">
        <v>1694</v>
      </c>
      <c r="O1585" s="103" t="s">
        <v>629</v>
      </c>
      <c r="P1585" s="103"/>
      <c r="T1585" s="112"/>
    </row>
    <row r="1586" spans="1:20">
      <c r="A1586" s="103" t="s">
        <v>641</v>
      </c>
      <c r="B1586" s="149">
        <v>2</v>
      </c>
      <c r="C1586" s="136">
        <v>32008</v>
      </c>
      <c r="D1586" s="141">
        <f t="shared" si="103"/>
        <v>32008</v>
      </c>
      <c r="E1586" s="103" t="s">
        <v>19</v>
      </c>
      <c r="H1586" s="103" t="s">
        <v>552</v>
      </c>
      <c r="I1586" s="111" t="s">
        <v>9</v>
      </c>
      <c r="J1586" s="112" t="str">
        <f t="shared" si="104"/>
        <v>W</v>
      </c>
      <c r="K1586" s="103">
        <v>2</v>
      </c>
      <c r="L1586" s="103">
        <v>0</v>
      </c>
      <c r="M1586" s="103" t="s">
        <v>1695</v>
      </c>
      <c r="O1586" s="103" t="s">
        <v>629</v>
      </c>
      <c r="P1586" s="103"/>
      <c r="T1586" s="112"/>
    </row>
    <row r="1587" spans="1:20">
      <c r="A1587" s="103" t="s">
        <v>641</v>
      </c>
      <c r="B1587" s="149">
        <v>1</v>
      </c>
      <c r="C1587" s="136">
        <v>32004</v>
      </c>
      <c r="D1587" s="141">
        <f t="shared" si="103"/>
        <v>32004</v>
      </c>
      <c r="E1587" s="103" t="s">
        <v>19</v>
      </c>
      <c r="H1587" s="103" t="s">
        <v>87</v>
      </c>
      <c r="I1587" s="111" t="s">
        <v>21</v>
      </c>
      <c r="J1587" s="112" t="str">
        <f t="shared" si="104"/>
        <v>W</v>
      </c>
      <c r="K1587" s="103">
        <v>3</v>
      </c>
      <c r="L1587" s="103">
        <v>2</v>
      </c>
      <c r="M1587" s="103" t="s">
        <v>649</v>
      </c>
      <c r="O1587" s="103" t="s">
        <v>629</v>
      </c>
      <c r="P1587" s="103"/>
      <c r="T1587" s="112"/>
    </row>
    <row r="1588" spans="1:20">
      <c r="A1588" s="103" t="s">
        <v>650</v>
      </c>
      <c r="B1588" s="149">
        <v>49</v>
      </c>
      <c r="C1588" s="136">
        <v>31899</v>
      </c>
      <c r="D1588" s="141">
        <f t="shared" si="103"/>
        <v>31899</v>
      </c>
      <c r="E1588" s="103" t="s">
        <v>19</v>
      </c>
      <c r="H1588" s="103" t="s">
        <v>286</v>
      </c>
      <c r="I1588" s="111" t="s">
        <v>9</v>
      </c>
      <c r="J1588" s="112" t="str">
        <f t="shared" si="104"/>
        <v>W</v>
      </c>
      <c r="K1588" s="103">
        <v>1</v>
      </c>
      <c r="L1588" s="103">
        <v>0</v>
      </c>
      <c r="M1588" s="103" t="s">
        <v>1053</v>
      </c>
      <c r="O1588" s="103" t="s">
        <v>629</v>
      </c>
      <c r="P1588" s="103"/>
      <c r="T1588" s="112"/>
    </row>
    <row r="1589" spans="1:20">
      <c r="A1589" s="103" t="s">
        <v>650</v>
      </c>
      <c r="B1589" s="149">
        <v>48</v>
      </c>
      <c r="C1589" s="136">
        <v>31895</v>
      </c>
      <c r="D1589" s="141">
        <f t="shared" si="103"/>
        <v>31895</v>
      </c>
      <c r="E1589" s="103" t="s">
        <v>19</v>
      </c>
      <c r="H1589" s="103" t="s">
        <v>107</v>
      </c>
      <c r="I1589" s="111" t="s">
        <v>21</v>
      </c>
      <c r="J1589" s="112" t="str">
        <f t="shared" si="104"/>
        <v>D</v>
      </c>
      <c r="K1589" s="103">
        <v>1</v>
      </c>
      <c r="L1589" s="103">
        <v>1</v>
      </c>
      <c r="M1589" s="103" t="s">
        <v>654</v>
      </c>
      <c r="O1589" s="103" t="s">
        <v>629</v>
      </c>
      <c r="P1589" s="103"/>
      <c r="T1589" s="112"/>
    </row>
    <row r="1590" spans="1:20">
      <c r="A1590" s="103" t="s">
        <v>650</v>
      </c>
      <c r="B1590" s="149">
        <v>47</v>
      </c>
      <c r="C1590" s="136">
        <v>31893</v>
      </c>
      <c r="D1590" s="141">
        <f t="shared" si="103"/>
        <v>31893</v>
      </c>
      <c r="E1590" s="103" t="s">
        <v>19</v>
      </c>
      <c r="H1590" s="103" t="s">
        <v>45</v>
      </c>
      <c r="I1590" s="111" t="s">
        <v>9</v>
      </c>
      <c r="J1590" s="112" t="str">
        <f t="shared" si="104"/>
        <v>L</v>
      </c>
      <c r="K1590" s="103">
        <v>0</v>
      </c>
      <c r="L1590" s="103">
        <v>1</v>
      </c>
      <c r="M1590" s="103" t="s">
        <v>25</v>
      </c>
      <c r="O1590" s="103" t="s">
        <v>629</v>
      </c>
      <c r="P1590" s="103"/>
      <c r="T1590" s="112"/>
    </row>
    <row r="1591" spans="1:20">
      <c r="A1591" s="103" t="s">
        <v>650</v>
      </c>
      <c r="B1591" s="149">
        <v>46</v>
      </c>
      <c r="C1591" s="136">
        <v>31892</v>
      </c>
      <c r="D1591" s="141">
        <f t="shared" si="103"/>
        <v>31892</v>
      </c>
      <c r="E1591" s="103" t="s">
        <v>19</v>
      </c>
      <c r="G1591" s="116" t="s">
        <v>1468</v>
      </c>
      <c r="H1591" s="103" t="s">
        <v>460</v>
      </c>
      <c r="I1591" s="111" t="s">
        <v>21</v>
      </c>
      <c r="J1591" s="112" t="str">
        <f t="shared" si="104"/>
        <v>W</v>
      </c>
      <c r="K1591" s="103">
        <v>1</v>
      </c>
      <c r="L1591" s="103">
        <v>0</v>
      </c>
      <c r="M1591" s="103" t="s">
        <v>1053</v>
      </c>
      <c r="O1591" s="103" t="s">
        <v>629</v>
      </c>
      <c r="P1591" s="103"/>
      <c r="T1591" s="112"/>
    </row>
    <row r="1592" spans="1:20">
      <c r="A1592" s="103" t="s">
        <v>650</v>
      </c>
      <c r="B1592" s="149">
        <v>45</v>
      </c>
      <c r="C1592" s="136">
        <v>31887</v>
      </c>
      <c r="D1592" s="141">
        <f t="shared" si="103"/>
        <v>31887</v>
      </c>
      <c r="E1592" s="103" t="s">
        <v>19</v>
      </c>
      <c r="H1592" s="103" t="s">
        <v>235</v>
      </c>
      <c r="I1592" s="111" t="s">
        <v>9</v>
      </c>
      <c r="J1592" s="112" t="str">
        <f t="shared" si="104"/>
        <v>L</v>
      </c>
      <c r="K1592" s="103">
        <v>1</v>
      </c>
      <c r="L1592" s="103">
        <v>2</v>
      </c>
      <c r="M1592" s="103" t="s">
        <v>1655</v>
      </c>
      <c r="O1592" s="103" t="s">
        <v>629</v>
      </c>
      <c r="P1592" s="103"/>
      <c r="T1592" s="112"/>
    </row>
    <row r="1593" spans="1:20">
      <c r="A1593" s="103" t="s">
        <v>650</v>
      </c>
      <c r="B1593" s="149">
        <v>44</v>
      </c>
      <c r="C1593" s="136">
        <v>31884</v>
      </c>
      <c r="D1593" s="141">
        <f t="shared" si="103"/>
        <v>31884</v>
      </c>
      <c r="E1593" s="103" t="s">
        <v>19</v>
      </c>
      <c r="H1593" s="103" t="s">
        <v>35</v>
      </c>
      <c r="I1593" s="111" t="s">
        <v>9</v>
      </c>
      <c r="J1593" s="112" t="str">
        <f t="shared" si="104"/>
        <v>W</v>
      </c>
      <c r="K1593" s="103">
        <v>2</v>
      </c>
      <c r="L1593" s="103">
        <v>0</v>
      </c>
      <c r="M1593" s="103" t="s">
        <v>1656</v>
      </c>
      <c r="O1593" s="103" t="s">
        <v>629</v>
      </c>
      <c r="P1593" s="103"/>
      <c r="T1593" s="112"/>
    </row>
    <row r="1594" spans="1:20">
      <c r="A1594" s="103" t="s">
        <v>650</v>
      </c>
      <c r="B1594" s="149">
        <v>43</v>
      </c>
      <c r="C1594" s="136">
        <v>31879</v>
      </c>
      <c r="D1594" s="141">
        <f t="shared" si="103"/>
        <v>31879</v>
      </c>
      <c r="E1594" s="103" t="s">
        <v>19</v>
      </c>
      <c r="G1594" s="116" t="s">
        <v>1468</v>
      </c>
      <c r="H1594" s="103" t="s">
        <v>378</v>
      </c>
      <c r="I1594" s="111" t="s">
        <v>21</v>
      </c>
      <c r="J1594" s="112" t="str">
        <f t="shared" si="104"/>
        <v>L</v>
      </c>
      <c r="K1594" s="103">
        <v>1</v>
      </c>
      <c r="L1594" s="103">
        <v>2</v>
      </c>
      <c r="M1594" s="103" t="s">
        <v>636</v>
      </c>
      <c r="O1594" s="103" t="s">
        <v>629</v>
      </c>
      <c r="P1594" s="103"/>
      <c r="T1594" s="112"/>
    </row>
    <row r="1595" spans="1:20">
      <c r="A1595" s="103" t="s">
        <v>650</v>
      </c>
      <c r="B1595" s="149">
        <v>42</v>
      </c>
      <c r="C1595" s="136">
        <v>31878</v>
      </c>
      <c r="D1595" s="141">
        <f t="shared" si="103"/>
        <v>31878</v>
      </c>
      <c r="E1595" s="103" t="s">
        <v>19</v>
      </c>
      <c r="G1595" s="116" t="s">
        <v>1468</v>
      </c>
      <c r="H1595" s="103" t="s">
        <v>49</v>
      </c>
      <c r="I1595" s="111" t="s">
        <v>21</v>
      </c>
      <c r="J1595" s="112" t="str">
        <f t="shared" si="104"/>
        <v>L</v>
      </c>
      <c r="K1595" s="103">
        <v>1</v>
      </c>
      <c r="L1595" s="103">
        <v>2</v>
      </c>
      <c r="M1595" s="103" t="s">
        <v>1655</v>
      </c>
      <c r="O1595" s="103" t="s">
        <v>629</v>
      </c>
      <c r="P1595" s="103"/>
      <c r="T1595" s="112"/>
    </row>
    <row r="1596" spans="1:20">
      <c r="A1596" s="103" t="s">
        <v>650</v>
      </c>
      <c r="B1596" s="149">
        <v>41</v>
      </c>
      <c r="C1596" s="136">
        <v>31874</v>
      </c>
      <c r="D1596" s="141">
        <f t="shared" si="103"/>
        <v>31874</v>
      </c>
      <c r="E1596" s="103" t="s">
        <v>19</v>
      </c>
      <c r="H1596" s="103" t="s">
        <v>87</v>
      </c>
      <c r="I1596" s="111" t="s">
        <v>9</v>
      </c>
      <c r="J1596" s="112" t="str">
        <f t="shared" si="104"/>
        <v>L</v>
      </c>
      <c r="K1596" s="103">
        <v>0</v>
      </c>
      <c r="L1596" s="103">
        <v>3</v>
      </c>
      <c r="M1596" s="103" t="s">
        <v>25</v>
      </c>
      <c r="O1596" s="103" t="s">
        <v>629</v>
      </c>
      <c r="P1596" s="103"/>
      <c r="T1596" s="112"/>
    </row>
    <row r="1597" spans="1:20">
      <c r="A1597" s="103" t="s">
        <v>650</v>
      </c>
      <c r="B1597" s="149">
        <v>40</v>
      </c>
      <c r="C1597" s="136">
        <v>31871</v>
      </c>
      <c r="D1597" s="141">
        <f t="shared" si="103"/>
        <v>31871</v>
      </c>
      <c r="E1597" s="103" t="s">
        <v>19</v>
      </c>
      <c r="G1597" s="116" t="s">
        <v>1468</v>
      </c>
      <c r="H1597" s="103" t="s">
        <v>1029</v>
      </c>
      <c r="I1597" s="111" t="s">
        <v>21</v>
      </c>
      <c r="J1597" s="112" t="str">
        <f t="shared" si="104"/>
        <v>W</v>
      </c>
      <c r="K1597" s="103">
        <v>4</v>
      </c>
      <c r="L1597" s="103">
        <v>1</v>
      </c>
      <c r="M1597" s="103" t="s">
        <v>1657</v>
      </c>
      <c r="O1597" s="103" t="s">
        <v>629</v>
      </c>
      <c r="P1597" s="103"/>
      <c r="T1597" s="112"/>
    </row>
    <row r="1598" spans="1:20">
      <c r="A1598" s="103" t="s">
        <v>650</v>
      </c>
      <c r="B1598" s="149">
        <v>39</v>
      </c>
      <c r="C1598" s="136">
        <v>31864</v>
      </c>
      <c r="D1598" s="141">
        <f t="shared" si="103"/>
        <v>31864</v>
      </c>
      <c r="E1598" s="103" t="s">
        <v>19</v>
      </c>
      <c r="G1598" s="116" t="s">
        <v>1468</v>
      </c>
      <c r="H1598" s="103" t="s">
        <v>407</v>
      </c>
      <c r="I1598" s="111" t="s">
        <v>21</v>
      </c>
      <c r="J1598" s="112" t="str">
        <f t="shared" si="104"/>
        <v>W</v>
      </c>
      <c r="K1598" s="103">
        <v>2</v>
      </c>
      <c r="L1598" s="103">
        <v>0</v>
      </c>
      <c r="M1598" s="103" t="s">
        <v>651</v>
      </c>
      <c r="O1598" s="103" t="s">
        <v>629</v>
      </c>
      <c r="P1598" s="103"/>
      <c r="T1598" s="112"/>
    </row>
    <row r="1599" spans="1:20">
      <c r="A1599" s="103" t="s">
        <v>650</v>
      </c>
      <c r="B1599" s="149">
        <v>38</v>
      </c>
      <c r="C1599" s="136">
        <v>31857</v>
      </c>
      <c r="D1599" s="141">
        <f t="shared" si="103"/>
        <v>31857</v>
      </c>
      <c r="E1599" s="103" t="s">
        <v>19</v>
      </c>
      <c r="G1599" s="116" t="s">
        <v>1468</v>
      </c>
      <c r="H1599" s="103" t="s">
        <v>652</v>
      </c>
      <c r="I1599" s="111" t="s">
        <v>21</v>
      </c>
      <c r="J1599" s="112" t="str">
        <f t="shared" si="104"/>
        <v>L</v>
      </c>
      <c r="K1599" s="103">
        <v>0</v>
      </c>
      <c r="L1599" s="103">
        <v>2</v>
      </c>
      <c r="M1599" s="103" t="s">
        <v>25</v>
      </c>
      <c r="O1599" s="103" t="s">
        <v>629</v>
      </c>
      <c r="P1599" s="103"/>
      <c r="T1599" s="112"/>
    </row>
    <row r="1600" spans="1:20">
      <c r="A1600" s="103" t="s">
        <v>650</v>
      </c>
      <c r="B1600" s="149">
        <v>37</v>
      </c>
      <c r="C1600" s="136">
        <v>31850</v>
      </c>
      <c r="D1600" s="141">
        <f t="shared" si="103"/>
        <v>31850</v>
      </c>
      <c r="E1600" s="103" t="s">
        <v>19</v>
      </c>
      <c r="G1600" s="116" t="s">
        <v>1468</v>
      </c>
      <c r="H1600" s="103" t="s">
        <v>552</v>
      </c>
      <c r="I1600" s="111" t="s">
        <v>21</v>
      </c>
      <c r="J1600" s="112" t="str">
        <f t="shared" si="104"/>
        <v>L</v>
      </c>
      <c r="K1600" s="103">
        <v>2</v>
      </c>
      <c r="L1600" s="103">
        <v>3</v>
      </c>
      <c r="M1600" s="103" t="s">
        <v>1658</v>
      </c>
      <c r="O1600" s="103" t="s">
        <v>629</v>
      </c>
      <c r="P1600" s="103"/>
      <c r="T1600" s="112"/>
    </row>
    <row r="1601" spans="1:20">
      <c r="A1601" s="103" t="s">
        <v>650</v>
      </c>
      <c r="B1601" s="149">
        <v>36</v>
      </c>
      <c r="C1601" s="136">
        <v>31830</v>
      </c>
      <c r="D1601" s="141">
        <f t="shared" si="103"/>
        <v>31830</v>
      </c>
      <c r="E1601" s="103" t="s">
        <v>1042</v>
      </c>
      <c r="F1601" s="111">
        <v>3</v>
      </c>
      <c r="G1601" s="111" t="s">
        <v>1468</v>
      </c>
      <c r="H1601" s="103" t="s">
        <v>580</v>
      </c>
      <c r="I1601" s="111" t="s">
        <v>21</v>
      </c>
      <c r="J1601" s="112" t="str">
        <f t="shared" si="104"/>
        <v>L</v>
      </c>
      <c r="K1601" s="103">
        <v>0</v>
      </c>
      <c r="L1601" s="103">
        <v>1</v>
      </c>
      <c r="M1601" s="103" t="s">
        <v>25</v>
      </c>
      <c r="O1601" s="103" t="s">
        <v>629</v>
      </c>
      <c r="P1601" s="103"/>
      <c r="T1601" s="112"/>
    </row>
    <row r="1602" spans="1:20">
      <c r="A1602" s="103" t="s">
        <v>650</v>
      </c>
      <c r="B1602" s="149">
        <v>35</v>
      </c>
      <c r="C1602" s="136">
        <v>31829</v>
      </c>
      <c r="D1602" s="141">
        <f t="shared" si="103"/>
        <v>31829</v>
      </c>
      <c r="E1602" s="103" t="s">
        <v>19</v>
      </c>
      <c r="H1602" s="103" t="s">
        <v>49</v>
      </c>
      <c r="I1602" s="111" t="s">
        <v>9</v>
      </c>
      <c r="J1602" s="112" t="str">
        <f t="shared" si="104"/>
        <v>D</v>
      </c>
      <c r="K1602" s="103">
        <v>1</v>
      </c>
      <c r="L1602" s="103">
        <v>1</v>
      </c>
      <c r="M1602" s="103" t="s">
        <v>653</v>
      </c>
      <c r="O1602" s="103" t="s">
        <v>629</v>
      </c>
      <c r="P1602" s="103"/>
      <c r="T1602" s="112"/>
    </row>
    <row r="1603" spans="1:20">
      <c r="A1603" s="103" t="s">
        <v>650</v>
      </c>
      <c r="B1603" s="149">
        <v>34</v>
      </c>
      <c r="C1603" s="136">
        <v>31822</v>
      </c>
      <c r="D1603" s="141">
        <f t="shared" si="103"/>
        <v>31822</v>
      </c>
      <c r="E1603" s="103" t="s">
        <v>19</v>
      </c>
      <c r="H1603" s="103" t="s">
        <v>20</v>
      </c>
      <c r="I1603" s="111" t="s">
        <v>21</v>
      </c>
      <c r="J1603" s="112" t="str">
        <f t="shared" si="104"/>
        <v>W</v>
      </c>
      <c r="K1603" s="103">
        <v>5</v>
      </c>
      <c r="L1603" s="103">
        <v>3</v>
      </c>
      <c r="M1603" s="103" t="s">
        <v>1659</v>
      </c>
      <c r="O1603" s="103" t="s">
        <v>629</v>
      </c>
      <c r="P1603" s="103"/>
      <c r="T1603" s="112"/>
    </row>
    <row r="1604" spans="1:20">
      <c r="A1604" s="103" t="s">
        <v>650</v>
      </c>
      <c r="B1604" s="149">
        <v>33</v>
      </c>
      <c r="C1604" s="136">
        <v>31816</v>
      </c>
      <c r="D1604" s="141">
        <f t="shared" si="103"/>
        <v>31816</v>
      </c>
      <c r="E1604" s="103" t="s">
        <v>19</v>
      </c>
      <c r="H1604" s="103" t="s">
        <v>286</v>
      </c>
      <c r="I1604" s="111" t="s">
        <v>21</v>
      </c>
      <c r="J1604" s="112" t="str">
        <f t="shared" si="104"/>
        <v>W</v>
      </c>
      <c r="K1604" s="103">
        <v>2</v>
      </c>
      <c r="L1604" s="103">
        <v>1</v>
      </c>
      <c r="M1604" s="103" t="s">
        <v>1660</v>
      </c>
      <c r="O1604" s="103" t="s">
        <v>629</v>
      </c>
      <c r="P1604" s="103"/>
      <c r="T1604" s="112"/>
    </row>
    <row r="1605" spans="1:20">
      <c r="A1605" s="103" t="s">
        <v>650</v>
      </c>
      <c r="B1605" s="149">
        <v>32</v>
      </c>
      <c r="C1605" s="136">
        <v>31815</v>
      </c>
      <c r="D1605" s="141">
        <f t="shared" si="103"/>
        <v>31815</v>
      </c>
      <c r="E1605" s="103" t="s">
        <v>1042</v>
      </c>
      <c r="F1605" s="111">
        <v>2</v>
      </c>
      <c r="G1605" s="111" t="s">
        <v>1468</v>
      </c>
      <c r="H1605" s="103" t="s">
        <v>45</v>
      </c>
      <c r="I1605" s="111" t="s">
        <v>21</v>
      </c>
      <c r="J1605" s="112" t="str">
        <f t="shared" si="104"/>
        <v>W</v>
      </c>
      <c r="K1605" s="103">
        <v>1</v>
      </c>
      <c r="L1605" s="103">
        <v>0</v>
      </c>
      <c r="M1605" s="103" t="s">
        <v>642</v>
      </c>
      <c r="O1605" s="103" t="s">
        <v>629</v>
      </c>
      <c r="P1605" s="103"/>
      <c r="T1605" s="112"/>
    </row>
    <row r="1606" spans="1:20">
      <c r="A1606" s="103" t="s">
        <v>650</v>
      </c>
      <c r="B1606" s="149">
        <v>31</v>
      </c>
      <c r="C1606" s="136">
        <v>31811</v>
      </c>
      <c r="D1606" s="141">
        <f t="shared" ref="D1606:D1669" si="105">C1606</f>
        <v>31811</v>
      </c>
      <c r="E1606" s="103" t="s">
        <v>16</v>
      </c>
      <c r="H1606" s="103" t="s">
        <v>110</v>
      </c>
      <c r="I1606" s="111" t="s">
        <v>9</v>
      </c>
      <c r="J1606" s="112" t="str">
        <f t="shared" si="104"/>
        <v>L</v>
      </c>
      <c r="K1606" s="103">
        <v>0</v>
      </c>
      <c r="L1606" s="103">
        <v>1</v>
      </c>
      <c r="M1606" s="103" t="s">
        <v>25</v>
      </c>
      <c r="O1606" s="103" t="s">
        <v>629</v>
      </c>
      <c r="P1606" s="103"/>
      <c r="T1606" s="112"/>
    </row>
    <row r="1607" spans="1:20">
      <c r="A1607" s="103" t="s">
        <v>650</v>
      </c>
      <c r="B1607" s="149">
        <v>30</v>
      </c>
      <c r="C1607" s="136">
        <v>31801</v>
      </c>
      <c r="D1607" s="141">
        <f t="shared" si="105"/>
        <v>31801</v>
      </c>
      <c r="E1607" s="103" t="s">
        <v>19</v>
      </c>
      <c r="G1607" s="116" t="s">
        <v>1468</v>
      </c>
      <c r="H1607" s="103" t="s">
        <v>529</v>
      </c>
      <c r="I1607" s="111" t="s">
        <v>21</v>
      </c>
      <c r="J1607" s="112" t="str">
        <f t="shared" si="104"/>
        <v>W</v>
      </c>
      <c r="K1607" s="103">
        <v>2</v>
      </c>
      <c r="L1607" s="103">
        <v>0</v>
      </c>
      <c r="M1607" s="103" t="s">
        <v>1661</v>
      </c>
      <c r="O1607" s="103" t="s">
        <v>629</v>
      </c>
      <c r="P1607" s="103"/>
      <c r="T1607" s="112"/>
    </row>
    <row r="1608" spans="1:20">
      <c r="A1608" s="103" t="s">
        <v>650</v>
      </c>
      <c r="B1608" s="149">
        <v>29</v>
      </c>
      <c r="C1608" s="136">
        <v>31787</v>
      </c>
      <c r="D1608" s="141">
        <f t="shared" si="105"/>
        <v>31787</v>
      </c>
      <c r="E1608" s="103" t="s">
        <v>19</v>
      </c>
      <c r="H1608" s="103" t="s">
        <v>47</v>
      </c>
      <c r="I1608" s="111" t="s">
        <v>9</v>
      </c>
      <c r="J1608" s="112" t="str">
        <f t="shared" si="104"/>
        <v>W</v>
      </c>
      <c r="K1608" s="103">
        <v>2</v>
      </c>
      <c r="L1608" s="103">
        <v>0</v>
      </c>
      <c r="M1608" s="103" t="s">
        <v>1058</v>
      </c>
      <c r="O1608" s="103" t="s">
        <v>629</v>
      </c>
      <c r="P1608" s="103"/>
      <c r="T1608" s="112"/>
    </row>
    <row r="1609" spans="1:20">
      <c r="A1609" s="103" t="s">
        <v>650</v>
      </c>
      <c r="B1609" s="149">
        <v>28</v>
      </c>
      <c r="C1609" s="136">
        <v>31780</v>
      </c>
      <c r="D1609" s="141">
        <f t="shared" si="105"/>
        <v>31780</v>
      </c>
      <c r="E1609" s="103" t="s">
        <v>19</v>
      </c>
      <c r="H1609" s="103" t="s">
        <v>528</v>
      </c>
      <c r="I1609" s="111" t="s">
        <v>9</v>
      </c>
      <c r="J1609" s="112" t="str">
        <f t="shared" si="104"/>
        <v>L</v>
      </c>
      <c r="K1609" s="103">
        <v>1</v>
      </c>
      <c r="L1609" s="103">
        <v>2</v>
      </c>
      <c r="M1609" s="103" t="s">
        <v>1653</v>
      </c>
      <c r="O1609" s="103" t="s">
        <v>629</v>
      </c>
      <c r="P1609" s="103"/>
      <c r="T1609" s="112"/>
    </row>
    <row r="1610" spans="1:20">
      <c r="A1610" s="103" t="s">
        <v>650</v>
      </c>
      <c r="B1610" s="149">
        <v>27</v>
      </c>
      <c r="C1610" s="136">
        <v>31778</v>
      </c>
      <c r="D1610" s="141">
        <f t="shared" si="105"/>
        <v>31778</v>
      </c>
      <c r="E1610" s="103" t="s">
        <v>19</v>
      </c>
      <c r="H1610" s="103" t="s">
        <v>579</v>
      </c>
      <c r="I1610" s="111" t="s">
        <v>9</v>
      </c>
      <c r="J1610" s="112" t="str">
        <f t="shared" si="104"/>
        <v>W</v>
      </c>
      <c r="K1610" s="103">
        <v>1</v>
      </c>
      <c r="L1610" s="103">
        <v>0</v>
      </c>
      <c r="M1610" s="103" t="s">
        <v>653</v>
      </c>
      <c r="O1610" s="103" t="s">
        <v>629</v>
      </c>
      <c r="P1610" s="103"/>
      <c r="T1610" s="112"/>
    </row>
    <row r="1611" spans="1:20">
      <c r="A1611" s="103" t="s">
        <v>650</v>
      </c>
      <c r="B1611" s="149">
        <v>26</v>
      </c>
      <c r="C1611" s="136">
        <v>31773</v>
      </c>
      <c r="D1611" s="141">
        <f t="shared" si="105"/>
        <v>31773</v>
      </c>
      <c r="E1611" s="103" t="s">
        <v>19</v>
      </c>
      <c r="H1611" s="103" t="s">
        <v>652</v>
      </c>
      <c r="I1611" s="111" t="s">
        <v>9</v>
      </c>
      <c r="J1611" s="112" t="str">
        <f t="shared" si="104"/>
        <v>D</v>
      </c>
      <c r="K1611" s="103">
        <v>2</v>
      </c>
      <c r="L1611" s="103">
        <v>2</v>
      </c>
      <c r="M1611" s="103" t="s">
        <v>1654</v>
      </c>
      <c r="O1611" s="103" t="s">
        <v>629</v>
      </c>
      <c r="P1611" s="103"/>
      <c r="T1611" s="112"/>
    </row>
    <row r="1612" spans="1:20">
      <c r="A1612" s="103" t="s">
        <v>650</v>
      </c>
      <c r="B1612" s="149">
        <v>25</v>
      </c>
      <c r="C1612" s="136">
        <v>31772</v>
      </c>
      <c r="D1612" s="141">
        <f t="shared" si="105"/>
        <v>31772</v>
      </c>
      <c r="E1612" s="103" t="s">
        <v>19</v>
      </c>
      <c r="G1612" s="116" t="s">
        <v>1468</v>
      </c>
      <c r="H1612" s="103" t="s">
        <v>35</v>
      </c>
      <c r="I1612" s="111" t="s">
        <v>21</v>
      </c>
      <c r="J1612" s="112" t="str">
        <f t="shared" si="104"/>
        <v>D</v>
      </c>
      <c r="K1612" s="103">
        <v>0</v>
      </c>
      <c r="L1612" s="103">
        <v>0</v>
      </c>
      <c r="M1612" s="103" t="s">
        <v>25</v>
      </c>
      <c r="O1612" s="103" t="s">
        <v>629</v>
      </c>
      <c r="P1612" s="103"/>
      <c r="T1612" s="112"/>
    </row>
    <row r="1613" spans="1:20">
      <c r="A1613" s="103" t="s">
        <v>650</v>
      </c>
      <c r="B1613" s="149">
        <v>24</v>
      </c>
      <c r="C1613" s="136">
        <v>31766</v>
      </c>
      <c r="D1613" s="141">
        <f t="shared" si="105"/>
        <v>31766</v>
      </c>
      <c r="E1613" s="103" t="s">
        <v>19</v>
      </c>
      <c r="G1613" s="116" t="s">
        <v>1468</v>
      </c>
      <c r="H1613" s="103" t="s">
        <v>528</v>
      </c>
      <c r="I1613" s="111" t="s">
        <v>21</v>
      </c>
      <c r="J1613" s="112" t="str">
        <f t="shared" si="104"/>
        <v>W</v>
      </c>
      <c r="K1613" s="103">
        <v>2</v>
      </c>
      <c r="L1613" s="103">
        <v>0</v>
      </c>
      <c r="M1613" s="103" t="s">
        <v>1058</v>
      </c>
      <c r="O1613" s="103" t="s">
        <v>629</v>
      </c>
      <c r="P1613" s="103"/>
      <c r="T1613" s="112"/>
    </row>
    <row r="1614" spans="1:20">
      <c r="A1614" s="103" t="s">
        <v>650</v>
      </c>
      <c r="B1614" s="149">
        <v>23</v>
      </c>
      <c r="C1614" s="136">
        <v>31759</v>
      </c>
      <c r="D1614" s="141">
        <f t="shared" si="105"/>
        <v>31759</v>
      </c>
      <c r="E1614" s="103" t="s">
        <v>19</v>
      </c>
      <c r="H1614" s="103" t="s">
        <v>378</v>
      </c>
      <c r="I1614" s="111" t="s">
        <v>9</v>
      </c>
      <c r="J1614" s="112" t="str">
        <f t="shared" si="104"/>
        <v>D</v>
      </c>
      <c r="K1614" s="103">
        <v>1</v>
      </c>
      <c r="L1614" s="103">
        <v>1</v>
      </c>
      <c r="M1614" s="103" t="s">
        <v>654</v>
      </c>
      <c r="O1614" s="103" t="s">
        <v>629</v>
      </c>
      <c r="P1614" s="103"/>
      <c r="T1614" s="112"/>
    </row>
    <row r="1615" spans="1:20">
      <c r="A1615" s="103" t="s">
        <v>650</v>
      </c>
      <c r="B1615" s="149">
        <v>22</v>
      </c>
      <c r="C1615" s="136">
        <v>31752</v>
      </c>
      <c r="D1615" s="141">
        <f t="shared" si="105"/>
        <v>31752</v>
      </c>
      <c r="E1615" s="103" t="s">
        <v>19</v>
      </c>
      <c r="G1615" s="116" t="s">
        <v>1468</v>
      </c>
      <c r="H1615" s="103" t="s">
        <v>620</v>
      </c>
      <c r="I1615" s="111" t="s">
        <v>21</v>
      </c>
      <c r="J1615" s="112" t="str">
        <f t="shared" si="104"/>
        <v>W</v>
      </c>
      <c r="K1615" s="103">
        <v>2</v>
      </c>
      <c r="L1615" s="103">
        <v>0</v>
      </c>
      <c r="M1615" s="103" t="s">
        <v>1662</v>
      </c>
      <c r="O1615" s="103" t="s">
        <v>629</v>
      </c>
      <c r="P1615" s="103"/>
      <c r="T1615" s="112"/>
    </row>
    <row r="1616" spans="1:20">
      <c r="A1616" s="103" t="s">
        <v>650</v>
      </c>
      <c r="B1616" s="149">
        <v>21</v>
      </c>
      <c r="C1616" s="136">
        <v>31746</v>
      </c>
      <c r="D1616" s="141">
        <f t="shared" si="105"/>
        <v>31746</v>
      </c>
      <c r="E1616" s="103" t="s">
        <v>16</v>
      </c>
      <c r="G1616" s="116" t="s">
        <v>1468</v>
      </c>
      <c r="H1616" s="103" t="s">
        <v>539</v>
      </c>
      <c r="I1616" s="111" t="s">
        <v>21</v>
      </c>
      <c r="J1616" s="112" t="str">
        <f t="shared" si="104"/>
        <v>W</v>
      </c>
      <c r="K1616" s="103">
        <v>2</v>
      </c>
      <c r="L1616" s="103">
        <v>1</v>
      </c>
      <c r="M1616" s="103" t="s">
        <v>1669</v>
      </c>
      <c r="O1616" s="103" t="s">
        <v>629</v>
      </c>
      <c r="P1616" s="103"/>
      <c r="T1616" s="112"/>
    </row>
    <row r="1617" spans="1:20">
      <c r="A1617" s="103" t="s">
        <v>650</v>
      </c>
      <c r="B1617" s="149">
        <v>20</v>
      </c>
      <c r="C1617" s="136">
        <v>31745</v>
      </c>
      <c r="D1617" s="141">
        <f t="shared" si="105"/>
        <v>31745</v>
      </c>
      <c r="E1617" s="103" t="s">
        <v>19</v>
      </c>
      <c r="G1617" s="116" t="s">
        <v>1468</v>
      </c>
      <c r="H1617" s="103" t="s">
        <v>52</v>
      </c>
      <c r="I1617" s="111" t="s">
        <v>21</v>
      </c>
      <c r="J1617" s="112" t="str">
        <f t="shared" si="104"/>
        <v>L</v>
      </c>
      <c r="K1617" s="103">
        <v>0</v>
      </c>
      <c r="L1617" s="103">
        <v>1</v>
      </c>
      <c r="M1617" s="103" t="s">
        <v>25</v>
      </c>
      <c r="O1617" s="103" t="s">
        <v>629</v>
      </c>
      <c r="P1617" s="103"/>
      <c r="T1617" s="112"/>
    </row>
    <row r="1618" spans="1:20">
      <c r="A1618" s="103" t="s">
        <v>650</v>
      </c>
      <c r="B1618" s="149">
        <v>19</v>
      </c>
      <c r="C1618" s="136">
        <v>31738</v>
      </c>
      <c r="D1618" s="141">
        <f t="shared" si="105"/>
        <v>31738</v>
      </c>
      <c r="E1618" s="103" t="s">
        <v>19</v>
      </c>
      <c r="H1618" s="103" t="s">
        <v>494</v>
      </c>
      <c r="I1618" s="111" t="s">
        <v>9</v>
      </c>
      <c r="J1618" s="112" t="str">
        <f t="shared" si="104"/>
        <v>L</v>
      </c>
      <c r="K1618" s="103">
        <v>0</v>
      </c>
      <c r="L1618" s="103">
        <v>1</v>
      </c>
      <c r="M1618" s="103" t="s">
        <v>25</v>
      </c>
      <c r="O1618" s="103" t="s">
        <v>629</v>
      </c>
      <c r="P1618" s="103"/>
      <c r="T1618" s="112"/>
    </row>
    <row r="1619" spans="1:20">
      <c r="A1619" s="103" t="s">
        <v>650</v>
      </c>
      <c r="B1619" s="149">
        <v>18</v>
      </c>
      <c r="C1619" s="136">
        <v>31731</v>
      </c>
      <c r="D1619" s="141">
        <f t="shared" si="105"/>
        <v>31731</v>
      </c>
      <c r="E1619" s="103" t="s">
        <v>19</v>
      </c>
      <c r="H1619" s="103" t="s">
        <v>620</v>
      </c>
      <c r="I1619" s="111" t="s">
        <v>9</v>
      </c>
      <c r="J1619" s="112" t="str">
        <f t="shared" si="104"/>
        <v>L</v>
      </c>
      <c r="K1619" s="103">
        <v>2</v>
      </c>
      <c r="L1619" s="103">
        <v>5</v>
      </c>
      <c r="M1619" s="103" t="s">
        <v>1663</v>
      </c>
      <c r="O1619" s="103" t="s">
        <v>629</v>
      </c>
      <c r="P1619" s="103"/>
      <c r="T1619" s="112"/>
    </row>
    <row r="1620" spans="1:20">
      <c r="A1620" s="103" t="s">
        <v>650</v>
      </c>
      <c r="B1620" s="149">
        <v>17</v>
      </c>
      <c r="C1620" s="136">
        <v>31724</v>
      </c>
      <c r="D1620" s="141">
        <f t="shared" si="105"/>
        <v>31724</v>
      </c>
      <c r="E1620" s="103" t="s">
        <v>19</v>
      </c>
      <c r="H1620" s="103" t="s">
        <v>107</v>
      </c>
      <c r="I1620" s="111" t="s">
        <v>9</v>
      </c>
      <c r="J1620" s="112" t="str">
        <f t="shared" si="104"/>
        <v>L</v>
      </c>
      <c r="K1620" s="103">
        <v>0</v>
      </c>
      <c r="L1620" s="103">
        <v>1</v>
      </c>
      <c r="M1620" s="103" t="s">
        <v>25</v>
      </c>
      <c r="O1620" s="103" t="s">
        <v>629</v>
      </c>
      <c r="P1620" s="103"/>
      <c r="T1620" s="112"/>
    </row>
    <row r="1621" spans="1:20">
      <c r="A1621" s="103" t="s">
        <v>650</v>
      </c>
      <c r="B1621" s="149">
        <v>16</v>
      </c>
      <c r="C1621" s="136">
        <v>31721</v>
      </c>
      <c r="D1621" s="141">
        <f t="shared" si="105"/>
        <v>31721</v>
      </c>
      <c r="E1621" s="103" t="s">
        <v>19</v>
      </c>
      <c r="H1621" s="103" t="s">
        <v>529</v>
      </c>
      <c r="I1621" s="111" t="s">
        <v>9</v>
      </c>
      <c r="J1621" s="112" t="str">
        <f t="shared" si="104"/>
        <v>D</v>
      </c>
      <c r="K1621" s="103">
        <v>3</v>
      </c>
      <c r="L1621" s="103">
        <v>3</v>
      </c>
      <c r="M1621" s="103" t="s">
        <v>1664</v>
      </c>
      <c r="O1621" s="103" t="s">
        <v>629</v>
      </c>
      <c r="P1621" s="103"/>
      <c r="T1621" s="112"/>
    </row>
    <row r="1622" spans="1:20">
      <c r="A1622" s="103" t="s">
        <v>650</v>
      </c>
      <c r="B1622" s="149">
        <v>15</v>
      </c>
      <c r="C1622" s="136">
        <v>31717</v>
      </c>
      <c r="D1622" s="141">
        <f t="shared" si="105"/>
        <v>31717</v>
      </c>
      <c r="E1622" s="103" t="s">
        <v>19</v>
      </c>
      <c r="G1622" s="116" t="s">
        <v>1468</v>
      </c>
      <c r="H1622" s="103" t="s">
        <v>235</v>
      </c>
      <c r="I1622" s="111" t="s">
        <v>21</v>
      </c>
      <c r="J1622" s="112" t="str">
        <f t="shared" si="104"/>
        <v>W</v>
      </c>
      <c r="K1622" s="103">
        <v>3</v>
      </c>
      <c r="L1622" s="103">
        <v>1</v>
      </c>
      <c r="M1622" s="103" t="s">
        <v>1665</v>
      </c>
      <c r="O1622" s="103" t="s">
        <v>629</v>
      </c>
      <c r="P1622" s="103"/>
      <c r="T1622" s="112"/>
    </row>
    <row r="1623" spans="1:20">
      <c r="A1623" s="103" t="s">
        <v>650</v>
      </c>
      <c r="B1623" s="149">
        <v>14</v>
      </c>
      <c r="C1623" s="136">
        <v>31707</v>
      </c>
      <c r="D1623" s="141">
        <f t="shared" si="105"/>
        <v>31707</v>
      </c>
      <c r="E1623" s="103" t="s">
        <v>19</v>
      </c>
      <c r="H1623" s="103" t="s">
        <v>407</v>
      </c>
      <c r="I1623" s="111" t="s">
        <v>9</v>
      </c>
      <c r="J1623" s="112" t="str">
        <f t="shared" si="104"/>
        <v>W</v>
      </c>
      <c r="K1623" s="103">
        <v>5</v>
      </c>
      <c r="L1623" s="103">
        <v>1</v>
      </c>
      <c r="M1623" s="103" t="s">
        <v>1685</v>
      </c>
      <c r="O1623" s="103" t="s">
        <v>629</v>
      </c>
      <c r="P1623" s="103"/>
      <c r="T1623" s="112"/>
    </row>
    <row r="1624" spans="1:20">
      <c r="A1624" s="103" t="s">
        <v>650</v>
      </c>
      <c r="B1624" s="149">
        <v>13</v>
      </c>
      <c r="C1624" s="136">
        <v>31704</v>
      </c>
      <c r="D1624" s="141">
        <f t="shared" si="105"/>
        <v>31704</v>
      </c>
      <c r="E1624" s="103" t="s">
        <v>19</v>
      </c>
      <c r="H1624" s="103" t="s">
        <v>47</v>
      </c>
      <c r="I1624" s="111" t="s">
        <v>21</v>
      </c>
      <c r="J1624" s="112" t="str">
        <f t="shared" si="104"/>
        <v>W</v>
      </c>
      <c r="K1624" s="103">
        <v>2</v>
      </c>
      <c r="L1624" s="103">
        <v>1</v>
      </c>
      <c r="M1624" s="103" t="s">
        <v>1666</v>
      </c>
      <c r="O1624" s="103" t="s">
        <v>629</v>
      </c>
      <c r="P1624" s="103"/>
      <c r="T1624" s="112"/>
    </row>
    <row r="1625" spans="1:20">
      <c r="A1625" s="103" t="s">
        <v>650</v>
      </c>
      <c r="B1625" s="149">
        <v>12</v>
      </c>
      <c r="C1625" s="136">
        <v>31697</v>
      </c>
      <c r="D1625" s="141">
        <f t="shared" si="105"/>
        <v>31697</v>
      </c>
      <c r="E1625" s="103" t="s">
        <v>19</v>
      </c>
      <c r="H1625" s="103" t="s">
        <v>460</v>
      </c>
      <c r="I1625" s="111" t="s">
        <v>9</v>
      </c>
      <c r="J1625" s="112" t="str">
        <f t="shared" si="104"/>
        <v>L</v>
      </c>
      <c r="K1625" s="103">
        <v>1</v>
      </c>
      <c r="L1625" s="103">
        <v>3</v>
      </c>
      <c r="M1625" s="103" t="s">
        <v>654</v>
      </c>
      <c r="O1625" s="103" t="s">
        <v>629</v>
      </c>
      <c r="P1625" s="103"/>
      <c r="T1625" s="112"/>
    </row>
    <row r="1626" spans="1:20">
      <c r="A1626" s="103" t="s">
        <v>650</v>
      </c>
      <c r="B1626" s="149">
        <v>11</v>
      </c>
      <c r="C1626" s="136">
        <v>31689</v>
      </c>
      <c r="D1626" s="141">
        <f t="shared" si="105"/>
        <v>31689</v>
      </c>
      <c r="E1626" s="103" t="s">
        <v>19</v>
      </c>
      <c r="G1626" s="116" t="s">
        <v>1468</v>
      </c>
      <c r="H1626" s="103" t="s">
        <v>87</v>
      </c>
      <c r="I1626" s="111" t="s">
        <v>21</v>
      </c>
      <c r="J1626" s="112" t="str">
        <f t="shared" si="104"/>
        <v>W</v>
      </c>
      <c r="K1626" s="103">
        <v>1</v>
      </c>
      <c r="L1626" s="103">
        <v>0</v>
      </c>
      <c r="M1626" s="103" t="s">
        <v>642</v>
      </c>
      <c r="O1626" s="103" t="s">
        <v>629</v>
      </c>
      <c r="P1626" s="103"/>
      <c r="T1626" s="112"/>
    </row>
    <row r="1627" spans="1:20">
      <c r="A1627" s="103" t="s">
        <v>650</v>
      </c>
      <c r="B1627" s="149">
        <v>10</v>
      </c>
      <c r="C1627" s="136">
        <v>31682</v>
      </c>
      <c r="D1627" s="141">
        <f t="shared" si="105"/>
        <v>31682</v>
      </c>
      <c r="E1627" s="103" t="s">
        <v>19</v>
      </c>
      <c r="G1627" s="116" t="s">
        <v>1468</v>
      </c>
      <c r="H1627" s="103" t="s">
        <v>579</v>
      </c>
      <c r="I1627" s="111" t="s">
        <v>21</v>
      </c>
      <c r="J1627" s="112" t="str">
        <f t="shared" si="104"/>
        <v>W</v>
      </c>
      <c r="K1627" s="103">
        <v>3</v>
      </c>
      <c r="L1627" s="103">
        <v>0</v>
      </c>
      <c r="M1627" s="103" t="s">
        <v>1670</v>
      </c>
      <c r="O1627" s="103" t="s">
        <v>629</v>
      </c>
      <c r="P1627" s="103"/>
      <c r="T1627" s="112"/>
    </row>
    <row r="1628" spans="1:20">
      <c r="A1628" s="103" t="s">
        <v>650</v>
      </c>
      <c r="B1628" s="149">
        <v>9</v>
      </c>
      <c r="C1628" s="136">
        <v>31675</v>
      </c>
      <c r="D1628" s="141">
        <f t="shared" si="105"/>
        <v>31675</v>
      </c>
      <c r="E1628" s="103" t="s">
        <v>13</v>
      </c>
      <c r="F1628" s="111" t="s">
        <v>256</v>
      </c>
      <c r="G1628" s="111" t="s">
        <v>1468</v>
      </c>
      <c r="H1628" s="103" t="s">
        <v>407</v>
      </c>
      <c r="I1628" s="111" t="s">
        <v>21</v>
      </c>
      <c r="J1628" s="112" t="str">
        <f t="shared" si="104"/>
        <v>L</v>
      </c>
      <c r="K1628" s="103">
        <v>0</v>
      </c>
      <c r="L1628" s="103">
        <v>2</v>
      </c>
      <c r="M1628" s="103" t="s">
        <v>25</v>
      </c>
      <c r="O1628" s="103" t="s">
        <v>629</v>
      </c>
      <c r="P1628" s="103" t="s">
        <v>1668</v>
      </c>
      <c r="T1628" s="112"/>
    </row>
    <row r="1629" spans="1:20">
      <c r="A1629" s="103" t="s">
        <v>650</v>
      </c>
      <c r="B1629" s="149">
        <v>8</v>
      </c>
      <c r="C1629" s="136">
        <v>31668</v>
      </c>
      <c r="D1629" s="141">
        <f t="shared" si="105"/>
        <v>31668</v>
      </c>
      <c r="E1629" s="103" t="s">
        <v>12</v>
      </c>
      <c r="F1629" s="111" t="s">
        <v>61</v>
      </c>
      <c r="G1629" s="111"/>
      <c r="H1629" s="103" t="s">
        <v>580</v>
      </c>
      <c r="I1629" s="111" t="s">
        <v>9</v>
      </c>
      <c r="J1629" s="112" t="str">
        <f t="shared" si="104"/>
        <v>L</v>
      </c>
      <c r="K1629" s="103">
        <v>0</v>
      </c>
      <c r="L1629" s="103">
        <v>1</v>
      </c>
      <c r="M1629" s="103" t="s">
        <v>25</v>
      </c>
      <c r="O1629" s="103" t="s">
        <v>629</v>
      </c>
      <c r="P1629" s="103"/>
      <c r="T1629" s="112"/>
    </row>
    <row r="1630" spans="1:20">
      <c r="A1630" s="103" t="s">
        <v>650</v>
      </c>
      <c r="B1630" s="149">
        <v>7</v>
      </c>
      <c r="C1630" s="136">
        <v>31661</v>
      </c>
      <c r="D1630" s="141">
        <f t="shared" si="105"/>
        <v>31661</v>
      </c>
      <c r="E1630" s="103" t="s">
        <v>19</v>
      </c>
      <c r="H1630" s="103" t="s">
        <v>1029</v>
      </c>
      <c r="I1630" s="111" t="s">
        <v>9</v>
      </c>
      <c r="J1630" s="112" t="str">
        <f t="shared" ref="J1630:J1693" si="106">IF(K1630&gt;L1630,"W",IF(K1630&lt;L1630,"L","D"))</f>
        <v>L</v>
      </c>
      <c r="K1630" s="103">
        <v>2</v>
      </c>
      <c r="L1630" s="103">
        <v>3</v>
      </c>
      <c r="M1630" s="103" t="s">
        <v>1054</v>
      </c>
      <c r="O1630" s="103" t="s">
        <v>629</v>
      </c>
      <c r="P1630" s="103"/>
      <c r="T1630" s="112"/>
    </row>
    <row r="1631" spans="1:20">
      <c r="A1631" s="103" t="s">
        <v>650</v>
      </c>
      <c r="B1631" s="149">
        <v>6</v>
      </c>
      <c r="C1631" s="136">
        <v>31658</v>
      </c>
      <c r="D1631" s="141">
        <f t="shared" si="105"/>
        <v>31658</v>
      </c>
      <c r="E1631" s="103" t="s">
        <v>19</v>
      </c>
      <c r="H1631" s="103" t="s">
        <v>552</v>
      </c>
      <c r="I1631" s="111" t="s">
        <v>9</v>
      </c>
      <c r="J1631" s="112" t="str">
        <f t="shared" si="106"/>
        <v>W</v>
      </c>
      <c r="K1631" s="103">
        <v>3</v>
      </c>
      <c r="L1631" s="103">
        <v>0</v>
      </c>
      <c r="M1631" s="103" t="s">
        <v>1055</v>
      </c>
      <c r="O1631" s="103" t="s">
        <v>629</v>
      </c>
      <c r="P1631" s="103"/>
      <c r="T1631" s="112"/>
    </row>
    <row r="1632" spans="1:20">
      <c r="A1632" s="103" t="s">
        <v>650</v>
      </c>
      <c r="B1632" s="149">
        <v>5</v>
      </c>
      <c r="C1632" s="136">
        <v>31654</v>
      </c>
      <c r="D1632" s="141">
        <f t="shared" si="105"/>
        <v>31654</v>
      </c>
      <c r="E1632" s="103" t="s">
        <v>12</v>
      </c>
      <c r="F1632" s="111" t="s">
        <v>256</v>
      </c>
      <c r="G1632" s="111" t="s">
        <v>1468</v>
      </c>
      <c r="H1632" s="103" t="s">
        <v>226</v>
      </c>
      <c r="I1632" s="111" t="s">
        <v>21</v>
      </c>
      <c r="J1632" s="112" t="str">
        <f t="shared" si="106"/>
        <v>W</v>
      </c>
      <c r="K1632" s="103">
        <v>1</v>
      </c>
      <c r="L1632" s="103">
        <v>0</v>
      </c>
      <c r="M1632" s="103" t="s">
        <v>711</v>
      </c>
      <c r="O1632" s="103" t="s">
        <v>629</v>
      </c>
      <c r="P1632" s="103"/>
      <c r="T1632" s="112"/>
    </row>
    <row r="1633" spans="1:20">
      <c r="A1633" s="103" t="s">
        <v>650</v>
      </c>
      <c r="B1633" s="149">
        <v>4</v>
      </c>
      <c r="C1633" s="136">
        <v>31649</v>
      </c>
      <c r="D1633" s="141">
        <f t="shared" si="105"/>
        <v>31649</v>
      </c>
      <c r="E1633" s="103" t="s">
        <v>19</v>
      </c>
      <c r="G1633" s="116" t="s">
        <v>1468</v>
      </c>
      <c r="H1633" s="103" t="s">
        <v>45</v>
      </c>
      <c r="I1633" s="111" t="s">
        <v>21</v>
      </c>
      <c r="J1633" s="112" t="str">
        <f t="shared" si="106"/>
        <v>L</v>
      </c>
      <c r="K1633" s="103">
        <v>0</v>
      </c>
      <c r="L1633" s="103">
        <v>2</v>
      </c>
      <c r="M1633" s="103" t="s">
        <v>25</v>
      </c>
      <c r="O1633" s="103" t="s">
        <v>629</v>
      </c>
      <c r="P1633" s="103"/>
      <c r="T1633" s="112"/>
    </row>
    <row r="1634" spans="1:20">
      <c r="A1634" s="103" t="s">
        <v>650</v>
      </c>
      <c r="B1634" s="149">
        <v>3</v>
      </c>
      <c r="C1634" s="136">
        <v>31647</v>
      </c>
      <c r="D1634" s="141">
        <f t="shared" si="105"/>
        <v>31647</v>
      </c>
      <c r="E1634" s="103" t="s">
        <v>19</v>
      </c>
      <c r="H1634" s="103" t="s">
        <v>52</v>
      </c>
      <c r="I1634" s="111" t="s">
        <v>9</v>
      </c>
      <c r="J1634" s="112" t="str">
        <f t="shared" si="106"/>
        <v>W</v>
      </c>
      <c r="K1634" s="103">
        <v>1</v>
      </c>
      <c r="L1634" s="103">
        <v>0</v>
      </c>
      <c r="M1634" s="103" t="s">
        <v>642</v>
      </c>
      <c r="O1634" s="103" t="s">
        <v>629</v>
      </c>
      <c r="P1634" s="103"/>
      <c r="T1634" s="112"/>
    </row>
    <row r="1635" spans="1:20">
      <c r="A1635" s="103" t="s">
        <v>650</v>
      </c>
      <c r="B1635" s="149">
        <v>2</v>
      </c>
      <c r="C1635" s="136">
        <v>31643</v>
      </c>
      <c r="D1635" s="141">
        <f t="shared" si="105"/>
        <v>31643</v>
      </c>
      <c r="E1635" s="103" t="s">
        <v>19</v>
      </c>
      <c r="H1635" s="103" t="s">
        <v>20</v>
      </c>
      <c r="I1635" s="111" t="s">
        <v>9</v>
      </c>
      <c r="J1635" s="112" t="str">
        <f t="shared" si="106"/>
        <v>W</v>
      </c>
      <c r="K1635" s="103">
        <v>3</v>
      </c>
      <c r="L1635" s="103">
        <v>1</v>
      </c>
      <c r="M1635" s="103" t="s">
        <v>1667</v>
      </c>
      <c r="O1635" s="103" t="s">
        <v>629</v>
      </c>
      <c r="P1635" s="103"/>
      <c r="T1635" s="112"/>
    </row>
    <row r="1636" spans="1:20">
      <c r="A1636" s="103" t="s">
        <v>650</v>
      </c>
      <c r="B1636" s="149">
        <v>1</v>
      </c>
      <c r="C1636" s="136">
        <v>31640</v>
      </c>
      <c r="D1636" s="141">
        <f t="shared" si="105"/>
        <v>31640</v>
      </c>
      <c r="E1636" s="103" t="s">
        <v>19</v>
      </c>
      <c r="G1636" s="116" t="s">
        <v>1468</v>
      </c>
      <c r="H1636" s="103" t="s">
        <v>494</v>
      </c>
      <c r="I1636" s="111" t="s">
        <v>21</v>
      </c>
      <c r="J1636" s="112" t="str">
        <f t="shared" si="106"/>
        <v>L</v>
      </c>
      <c r="K1636" s="103">
        <v>0</v>
      </c>
      <c r="L1636" s="103">
        <v>3</v>
      </c>
      <c r="M1636" s="103" t="s">
        <v>25</v>
      </c>
      <c r="O1636" s="103" t="s">
        <v>629</v>
      </c>
      <c r="P1636" s="103"/>
      <c r="T1636" s="112"/>
    </row>
    <row r="1637" spans="1:20">
      <c r="A1637" s="103" t="s">
        <v>655</v>
      </c>
      <c r="B1637" s="149">
        <v>51</v>
      </c>
      <c r="C1637" s="136">
        <v>31542</v>
      </c>
      <c r="D1637" s="141">
        <f t="shared" si="105"/>
        <v>31542</v>
      </c>
      <c r="E1637" s="103" t="s">
        <v>19</v>
      </c>
      <c r="H1637" s="103" t="s">
        <v>24</v>
      </c>
      <c r="I1637" s="111" t="s">
        <v>9</v>
      </c>
      <c r="J1637" s="112" t="str">
        <f t="shared" si="106"/>
        <v>L</v>
      </c>
      <c r="K1637" s="103">
        <v>0</v>
      </c>
      <c r="L1637" s="103">
        <v>4</v>
      </c>
      <c r="M1637" s="103" t="s">
        <v>25</v>
      </c>
      <c r="O1637" s="103" t="s">
        <v>656</v>
      </c>
      <c r="P1637" s="103"/>
      <c r="T1637" s="112"/>
    </row>
    <row r="1638" spans="1:20">
      <c r="A1638" s="103" t="s">
        <v>655</v>
      </c>
      <c r="B1638" s="149">
        <v>50</v>
      </c>
      <c r="C1638" s="136">
        <v>31540</v>
      </c>
      <c r="D1638" s="141">
        <f t="shared" si="105"/>
        <v>31540</v>
      </c>
      <c r="E1638" s="103" t="s">
        <v>19</v>
      </c>
      <c r="H1638" s="103" t="s">
        <v>620</v>
      </c>
      <c r="I1638" s="111" t="s">
        <v>9</v>
      </c>
      <c r="J1638" s="112" t="str">
        <f t="shared" si="106"/>
        <v>L</v>
      </c>
      <c r="K1638" s="103">
        <v>1</v>
      </c>
      <c r="L1638" s="103">
        <v>5</v>
      </c>
      <c r="M1638" s="103" t="s">
        <v>211</v>
      </c>
      <c r="O1638" s="103" t="s">
        <v>656</v>
      </c>
      <c r="P1638" s="103"/>
      <c r="T1638" s="112"/>
    </row>
    <row r="1639" spans="1:20">
      <c r="A1639" s="103" t="s">
        <v>655</v>
      </c>
      <c r="B1639" s="149">
        <v>49</v>
      </c>
      <c r="C1639" s="136">
        <v>31538</v>
      </c>
      <c r="D1639" s="141">
        <f t="shared" si="105"/>
        <v>31538</v>
      </c>
      <c r="E1639" s="103" t="s">
        <v>19</v>
      </c>
      <c r="H1639" s="103" t="s">
        <v>378</v>
      </c>
      <c r="I1639" s="111" t="s">
        <v>21</v>
      </c>
      <c r="J1639" s="112" t="str">
        <f t="shared" si="106"/>
        <v>D</v>
      </c>
      <c r="K1639" s="103">
        <v>1</v>
      </c>
      <c r="L1639" s="103">
        <v>1</v>
      </c>
      <c r="M1639" s="103" t="s">
        <v>2109</v>
      </c>
      <c r="O1639" s="103" t="s">
        <v>656</v>
      </c>
      <c r="P1639" s="103"/>
      <c r="T1639" s="112"/>
    </row>
    <row r="1640" spans="1:20">
      <c r="A1640" s="103" t="s">
        <v>655</v>
      </c>
      <c r="B1640" s="149">
        <v>48</v>
      </c>
      <c r="C1640" s="136">
        <v>31535</v>
      </c>
      <c r="D1640" s="141">
        <f t="shared" si="105"/>
        <v>31535</v>
      </c>
      <c r="E1640" s="103" t="s">
        <v>19</v>
      </c>
      <c r="H1640" s="103" t="s">
        <v>52</v>
      </c>
      <c r="I1640" s="111" t="s">
        <v>21</v>
      </c>
      <c r="J1640" s="112" t="str">
        <f t="shared" si="106"/>
        <v>L</v>
      </c>
      <c r="K1640" s="103">
        <v>0</v>
      </c>
      <c r="L1640" s="103">
        <v>1</v>
      </c>
      <c r="M1640" s="103" t="s">
        <v>25</v>
      </c>
      <c r="O1640" s="103" t="s">
        <v>656</v>
      </c>
      <c r="P1640" s="103"/>
      <c r="T1640" s="112"/>
    </row>
    <row r="1641" spans="1:20">
      <c r="A1641" s="103" t="s">
        <v>655</v>
      </c>
      <c r="B1641" s="149">
        <v>47</v>
      </c>
      <c r="C1641" s="136">
        <v>31533</v>
      </c>
      <c r="D1641" s="141">
        <f t="shared" si="105"/>
        <v>31533</v>
      </c>
      <c r="E1641" s="103" t="s">
        <v>19</v>
      </c>
      <c r="H1641" s="103" t="s">
        <v>87</v>
      </c>
      <c r="I1641" s="111" t="s">
        <v>21</v>
      </c>
      <c r="J1641" s="112" t="str">
        <f t="shared" si="106"/>
        <v>D</v>
      </c>
      <c r="K1641" s="103">
        <v>2</v>
      </c>
      <c r="L1641" s="103">
        <v>2</v>
      </c>
      <c r="M1641" s="103" t="s">
        <v>2110</v>
      </c>
      <c r="O1641" s="103" t="s">
        <v>656</v>
      </c>
      <c r="P1641" s="103"/>
      <c r="T1641" s="112"/>
    </row>
    <row r="1642" spans="1:20">
      <c r="A1642" s="103" t="s">
        <v>655</v>
      </c>
      <c r="B1642" s="149">
        <v>46</v>
      </c>
      <c r="C1642" s="136">
        <v>31531</v>
      </c>
      <c r="D1642" s="141">
        <f t="shared" si="105"/>
        <v>31531</v>
      </c>
      <c r="E1642" s="103" t="s">
        <v>19</v>
      </c>
      <c r="H1642" s="103" t="s">
        <v>378</v>
      </c>
      <c r="I1642" s="111" t="s">
        <v>9</v>
      </c>
      <c r="J1642" s="112" t="str">
        <f t="shared" si="106"/>
        <v>L</v>
      </c>
      <c r="K1642" s="103">
        <v>0</v>
      </c>
      <c r="L1642" s="103">
        <v>2</v>
      </c>
      <c r="M1642" s="103" t="s">
        <v>25</v>
      </c>
      <c r="O1642" s="103" t="s">
        <v>656</v>
      </c>
      <c r="P1642" s="103"/>
      <c r="T1642" s="112"/>
    </row>
    <row r="1643" spans="1:20">
      <c r="A1643" s="103" t="s">
        <v>655</v>
      </c>
      <c r="B1643" s="149">
        <v>45</v>
      </c>
      <c r="C1643" s="136">
        <v>31530</v>
      </c>
      <c r="D1643" s="141">
        <f t="shared" si="105"/>
        <v>31530</v>
      </c>
      <c r="E1643" s="103" t="s">
        <v>19</v>
      </c>
      <c r="H1643" s="103" t="s">
        <v>35</v>
      </c>
      <c r="I1643" s="111" t="s">
        <v>21</v>
      </c>
      <c r="J1643" s="112" t="str">
        <f t="shared" si="106"/>
        <v>L</v>
      </c>
      <c r="K1643" s="103">
        <v>0</v>
      </c>
      <c r="L1643" s="103">
        <v>1</v>
      </c>
      <c r="M1643" s="103" t="s">
        <v>25</v>
      </c>
      <c r="O1643" s="103" t="s">
        <v>656</v>
      </c>
      <c r="P1643" s="103"/>
      <c r="T1643" s="112"/>
    </row>
    <row r="1644" spans="1:20">
      <c r="A1644" s="103" t="s">
        <v>655</v>
      </c>
      <c r="B1644" s="149">
        <v>44</v>
      </c>
      <c r="C1644" s="136">
        <v>31528</v>
      </c>
      <c r="D1644" s="141">
        <f t="shared" si="105"/>
        <v>31528</v>
      </c>
      <c r="E1644" s="103" t="s">
        <v>19</v>
      </c>
      <c r="H1644" s="103" t="s">
        <v>652</v>
      </c>
      <c r="I1644" s="111" t="s">
        <v>21</v>
      </c>
      <c r="J1644" s="112" t="str">
        <f t="shared" si="106"/>
        <v>L</v>
      </c>
      <c r="K1644" s="103">
        <v>0</v>
      </c>
      <c r="L1644" s="103">
        <v>5</v>
      </c>
      <c r="M1644" s="103" t="s">
        <v>25</v>
      </c>
      <c r="O1644" s="103" t="s">
        <v>656</v>
      </c>
      <c r="P1644" s="103"/>
      <c r="T1644" s="112"/>
    </row>
    <row r="1645" spans="1:20">
      <c r="A1645" s="103" t="s">
        <v>655</v>
      </c>
      <c r="B1645" s="149">
        <v>43</v>
      </c>
      <c r="C1645" s="136">
        <v>31526</v>
      </c>
      <c r="D1645" s="141">
        <f t="shared" si="105"/>
        <v>31526</v>
      </c>
      <c r="E1645" s="103" t="s">
        <v>19</v>
      </c>
      <c r="H1645" s="103" t="s">
        <v>20</v>
      </c>
      <c r="I1645" s="111" t="s">
        <v>21</v>
      </c>
      <c r="J1645" s="112" t="str">
        <f t="shared" si="106"/>
        <v>L</v>
      </c>
      <c r="K1645" s="103">
        <v>1</v>
      </c>
      <c r="L1645" s="103">
        <v>4</v>
      </c>
      <c r="M1645" s="103" t="s">
        <v>657</v>
      </c>
      <c r="O1645" s="103" t="s">
        <v>656</v>
      </c>
      <c r="P1645" s="103"/>
      <c r="T1645" s="112"/>
    </row>
    <row r="1646" spans="1:20">
      <c r="A1646" s="103" t="s">
        <v>655</v>
      </c>
      <c r="B1646" s="149">
        <v>42</v>
      </c>
      <c r="C1646" s="136">
        <v>31523</v>
      </c>
      <c r="D1646" s="141">
        <f t="shared" si="105"/>
        <v>31523</v>
      </c>
      <c r="E1646" s="103" t="s">
        <v>19</v>
      </c>
      <c r="H1646" s="103" t="s">
        <v>529</v>
      </c>
      <c r="I1646" s="111" t="s">
        <v>9</v>
      </c>
      <c r="J1646" s="112" t="str">
        <f t="shared" si="106"/>
        <v>L</v>
      </c>
      <c r="K1646" s="103">
        <v>0</v>
      </c>
      <c r="L1646" s="103">
        <v>1</v>
      </c>
      <c r="M1646" s="103" t="s">
        <v>25</v>
      </c>
      <c r="O1646" s="103" t="s">
        <v>656</v>
      </c>
      <c r="P1646" s="103"/>
      <c r="T1646" s="112"/>
    </row>
    <row r="1647" spans="1:20">
      <c r="A1647" s="103" t="s">
        <v>655</v>
      </c>
      <c r="B1647" s="149">
        <v>41</v>
      </c>
      <c r="C1647" s="136">
        <v>31521</v>
      </c>
      <c r="D1647" s="141">
        <f t="shared" si="105"/>
        <v>31521</v>
      </c>
      <c r="E1647" s="103" t="s">
        <v>19</v>
      </c>
      <c r="H1647" s="103" t="s">
        <v>45</v>
      </c>
      <c r="I1647" s="111" t="s">
        <v>21</v>
      </c>
      <c r="J1647" s="112" t="str">
        <f t="shared" si="106"/>
        <v>D</v>
      </c>
      <c r="K1647" s="103">
        <v>1</v>
      </c>
      <c r="L1647" s="103">
        <v>1</v>
      </c>
      <c r="M1647" s="103" t="s">
        <v>658</v>
      </c>
      <c r="O1647" s="103" t="s">
        <v>656</v>
      </c>
      <c r="P1647" s="103"/>
      <c r="T1647" s="112"/>
    </row>
    <row r="1648" spans="1:20">
      <c r="A1648" s="103" t="s">
        <v>655</v>
      </c>
      <c r="B1648" s="149">
        <v>40</v>
      </c>
      <c r="C1648" s="136">
        <v>31514</v>
      </c>
      <c r="D1648" s="141">
        <f t="shared" si="105"/>
        <v>31514</v>
      </c>
      <c r="E1648" s="103" t="s">
        <v>19</v>
      </c>
      <c r="H1648" s="103" t="s">
        <v>552</v>
      </c>
      <c r="I1648" s="111" t="s">
        <v>9</v>
      </c>
      <c r="J1648" s="112" t="str">
        <f t="shared" si="106"/>
        <v>L</v>
      </c>
      <c r="K1648" s="103">
        <v>1</v>
      </c>
      <c r="L1648" s="103">
        <v>3</v>
      </c>
      <c r="M1648" s="103" t="s">
        <v>659</v>
      </c>
      <c r="O1648" s="103" t="s">
        <v>656</v>
      </c>
      <c r="P1648" s="103"/>
      <c r="T1648" s="112"/>
    </row>
    <row r="1649" spans="1:20">
      <c r="A1649" s="103" t="s">
        <v>655</v>
      </c>
      <c r="B1649" s="149">
        <v>39</v>
      </c>
      <c r="C1649" s="136">
        <v>31507</v>
      </c>
      <c r="D1649" s="141">
        <f t="shared" si="105"/>
        <v>31507</v>
      </c>
      <c r="E1649" s="103" t="s">
        <v>19</v>
      </c>
      <c r="H1649" s="103" t="s">
        <v>579</v>
      </c>
      <c r="I1649" s="111" t="s">
        <v>21</v>
      </c>
      <c r="J1649" s="112" t="str">
        <f t="shared" si="106"/>
        <v>W</v>
      </c>
      <c r="K1649" s="103">
        <v>1</v>
      </c>
      <c r="L1649" s="103">
        <v>0</v>
      </c>
      <c r="M1649" s="103" t="s">
        <v>658</v>
      </c>
      <c r="O1649" s="103" t="s">
        <v>656</v>
      </c>
      <c r="P1649" s="103"/>
      <c r="T1649" s="112"/>
    </row>
    <row r="1650" spans="1:20">
      <c r="A1650" s="103" t="s">
        <v>655</v>
      </c>
      <c r="B1650" s="149">
        <v>38</v>
      </c>
      <c r="C1650" s="136">
        <v>31500</v>
      </c>
      <c r="D1650" s="141">
        <f t="shared" si="105"/>
        <v>31500</v>
      </c>
      <c r="E1650" s="103" t="s">
        <v>19</v>
      </c>
      <c r="H1650" s="103" t="s">
        <v>286</v>
      </c>
      <c r="I1650" s="111" t="s">
        <v>9</v>
      </c>
      <c r="J1650" s="112" t="str">
        <f t="shared" si="106"/>
        <v>L</v>
      </c>
      <c r="K1650" s="103">
        <v>0</v>
      </c>
      <c r="L1650" s="103">
        <v>2</v>
      </c>
      <c r="M1650" s="103" t="s">
        <v>25</v>
      </c>
      <c r="O1650" s="103" t="s">
        <v>656</v>
      </c>
      <c r="P1650" s="103"/>
      <c r="T1650" s="112"/>
    </row>
    <row r="1651" spans="1:20">
      <c r="A1651" s="103" t="s">
        <v>655</v>
      </c>
      <c r="B1651" s="149">
        <v>37</v>
      </c>
      <c r="C1651" s="136">
        <v>31499</v>
      </c>
      <c r="D1651" s="141">
        <f t="shared" si="105"/>
        <v>31499</v>
      </c>
      <c r="E1651" s="103" t="s">
        <v>19</v>
      </c>
      <c r="G1651" s="116" t="s">
        <v>1468</v>
      </c>
      <c r="H1651" s="103" t="s">
        <v>24</v>
      </c>
      <c r="I1651" s="111" t="s">
        <v>21</v>
      </c>
      <c r="J1651" s="112" t="str">
        <f t="shared" si="106"/>
        <v>D</v>
      </c>
      <c r="K1651" s="103">
        <v>1</v>
      </c>
      <c r="L1651" s="103">
        <v>1</v>
      </c>
      <c r="M1651" s="103" t="s">
        <v>657</v>
      </c>
      <c r="O1651" s="103" t="s">
        <v>656</v>
      </c>
      <c r="P1651" s="103"/>
      <c r="T1651" s="112"/>
    </row>
    <row r="1652" spans="1:20">
      <c r="A1652" s="103" t="s">
        <v>655</v>
      </c>
      <c r="B1652" s="149">
        <v>36</v>
      </c>
      <c r="C1652" s="136">
        <v>31493</v>
      </c>
      <c r="D1652" s="141">
        <f t="shared" si="105"/>
        <v>31493</v>
      </c>
      <c r="E1652" s="103" t="s">
        <v>1042</v>
      </c>
      <c r="F1652" s="111" t="s">
        <v>165</v>
      </c>
      <c r="G1652" s="111"/>
      <c r="H1652" s="103" t="s">
        <v>652</v>
      </c>
      <c r="I1652" s="111" t="s">
        <v>21</v>
      </c>
      <c r="J1652" s="112" t="str">
        <f t="shared" si="106"/>
        <v>L</v>
      </c>
      <c r="K1652" s="103">
        <v>2</v>
      </c>
      <c r="L1652" s="103">
        <v>4</v>
      </c>
      <c r="M1652" s="103" t="s">
        <v>1786</v>
      </c>
      <c r="O1652" s="103" t="s">
        <v>656</v>
      </c>
      <c r="P1652" s="103"/>
      <c r="T1652" s="112"/>
    </row>
    <row r="1653" spans="1:20">
      <c r="A1653" s="103" t="s">
        <v>655</v>
      </c>
      <c r="B1653" s="149">
        <v>35</v>
      </c>
      <c r="C1653" s="136">
        <v>31489</v>
      </c>
      <c r="D1653" s="141">
        <f t="shared" si="105"/>
        <v>31489</v>
      </c>
      <c r="E1653" s="103" t="s">
        <v>19</v>
      </c>
      <c r="H1653" s="103" t="s">
        <v>407</v>
      </c>
      <c r="I1653" s="111" t="s">
        <v>9</v>
      </c>
      <c r="J1653" s="112" t="str">
        <f t="shared" si="106"/>
        <v>L</v>
      </c>
      <c r="K1653" s="103">
        <v>1</v>
      </c>
      <c r="L1653" s="103">
        <v>3</v>
      </c>
      <c r="M1653" s="103" t="s">
        <v>693</v>
      </c>
      <c r="O1653" s="103" t="s">
        <v>656</v>
      </c>
      <c r="P1653" s="103"/>
      <c r="T1653" s="112"/>
    </row>
    <row r="1654" spans="1:20">
      <c r="A1654" s="103" t="s">
        <v>655</v>
      </c>
      <c r="B1654" s="149">
        <v>34</v>
      </c>
      <c r="C1654" s="136">
        <v>31486</v>
      </c>
      <c r="D1654" s="141">
        <f t="shared" si="105"/>
        <v>31486</v>
      </c>
      <c r="E1654" s="103" t="s">
        <v>19</v>
      </c>
      <c r="G1654" s="116" t="s">
        <v>1468</v>
      </c>
      <c r="H1654" s="103" t="s">
        <v>528</v>
      </c>
      <c r="I1654" s="111" t="s">
        <v>21</v>
      </c>
      <c r="J1654" s="112" t="str">
        <f t="shared" si="106"/>
        <v>L</v>
      </c>
      <c r="K1654" s="103">
        <v>0</v>
      </c>
      <c r="L1654" s="103">
        <v>3</v>
      </c>
      <c r="M1654" s="103" t="s">
        <v>25</v>
      </c>
      <c r="O1654" s="103" t="s">
        <v>656</v>
      </c>
      <c r="P1654" s="103"/>
      <c r="T1654" s="112"/>
    </row>
    <row r="1655" spans="1:20">
      <c r="A1655" s="103" t="s">
        <v>655</v>
      </c>
      <c r="B1655" s="149">
        <v>33</v>
      </c>
      <c r="C1655" s="136">
        <v>31479</v>
      </c>
      <c r="D1655" s="141">
        <f t="shared" si="105"/>
        <v>31479</v>
      </c>
      <c r="E1655" s="103" t="s">
        <v>19</v>
      </c>
      <c r="H1655" s="103" t="s">
        <v>107</v>
      </c>
      <c r="I1655" s="111" t="s">
        <v>21</v>
      </c>
      <c r="J1655" s="112" t="str">
        <f t="shared" si="106"/>
        <v>W</v>
      </c>
      <c r="K1655" s="103">
        <v>2</v>
      </c>
      <c r="L1655" s="103">
        <v>0</v>
      </c>
      <c r="M1655" s="103" t="s">
        <v>660</v>
      </c>
      <c r="O1655" s="103" t="s">
        <v>656</v>
      </c>
      <c r="P1655" s="103"/>
      <c r="T1655" s="112"/>
    </row>
    <row r="1656" spans="1:20">
      <c r="A1656" s="103" t="s">
        <v>655</v>
      </c>
      <c r="B1656" s="149">
        <v>32</v>
      </c>
      <c r="C1656" s="136">
        <v>31472</v>
      </c>
      <c r="D1656" s="141">
        <f t="shared" si="105"/>
        <v>31472</v>
      </c>
      <c r="E1656" s="103" t="s">
        <v>19</v>
      </c>
      <c r="H1656" s="103" t="s">
        <v>49</v>
      </c>
      <c r="I1656" s="111" t="s">
        <v>21</v>
      </c>
      <c r="J1656" s="112" t="str">
        <f t="shared" si="106"/>
        <v>L</v>
      </c>
      <c r="K1656" s="103">
        <v>1</v>
      </c>
      <c r="L1656" s="103">
        <v>2</v>
      </c>
      <c r="M1656" s="103" t="s">
        <v>1164</v>
      </c>
      <c r="O1656" s="103" t="s">
        <v>656</v>
      </c>
      <c r="P1656" s="103"/>
      <c r="T1656" s="112"/>
    </row>
    <row r="1657" spans="1:20">
      <c r="A1657" s="103" t="s">
        <v>655</v>
      </c>
      <c r="B1657" s="149">
        <v>31</v>
      </c>
      <c r="C1657" s="136">
        <v>31444</v>
      </c>
      <c r="D1657" s="141">
        <f t="shared" si="105"/>
        <v>31444</v>
      </c>
      <c r="E1657" s="103" t="s">
        <v>19</v>
      </c>
      <c r="H1657" s="103" t="s">
        <v>35</v>
      </c>
      <c r="I1657" s="111" t="s">
        <v>9</v>
      </c>
      <c r="J1657" s="112" t="str">
        <f t="shared" si="106"/>
        <v>L</v>
      </c>
      <c r="K1657" s="103">
        <v>1</v>
      </c>
      <c r="L1657" s="103">
        <v>2</v>
      </c>
      <c r="M1657" s="103" t="s">
        <v>661</v>
      </c>
      <c r="O1657" s="103" t="s">
        <v>656</v>
      </c>
      <c r="P1657" s="103"/>
      <c r="T1657" s="112"/>
    </row>
    <row r="1658" spans="1:20">
      <c r="A1658" s="103" t="s">
        <v>655</v>
      </c>
      <c r="B1658" s="149">
        <v>30</v>
      </c>
      <c r="C1658" s="136">
        <v>31437</v>
      </c>
      <c r="D1658" s="141">
        <f t="shared" si="105"/>
        <v>31437</v>
      </c>
      <c r="E1658" s="103" t="s">
        <v>19</v>
      </c>
      <c r="G1658" s="116" t="s">
        <v>1468</v>
      </c>
      <c r="H1658" s="103" t="s">
        <v>1029</v>
      </c>
      <c r="I1658" s="111" t="s">
        <v>21</v>
      </c>
      <c r="J1658" s="112" t="str">
        <f t="shared" si="106"/>
        <v>L</v>
      </c>
      <c r="K1658" s="103">
        <v>1</v>
      </c>
      <c r="L1658" s="103">
        <v>5</v>
      </c>
      <c r="M1658" s="103" t="s">
        <v>662</v>
      </c>
      <c r="O1658" s="103" t="s">
        <v>656</v>
      </c>
      <c r="P1658" s="103"/>
      <c r="T1658" s="112"/>
    </row>
    <row r="1659" spans="1:20">
      <c r="A1659" s="103" t="s">
        <v>655</v>
      </c>
      <c r="B1659" s="149">
        <v>29</v>
      </c>
      <c r="C1659" s="136">
        <v>31430</v>
      </c>
      <c r="D1659" s="141">
        <f t="shared" si="105"/>
        <v>31430</v>
      </c>
      <c r="E1659" s="103" t="s">
        <v>19</v>
      </c>
      <c r="H1659" s="103" t="s">
        <v>52</v>
      </c>
      <c r="I1659" s="111" t="s">
        <v>9</v>
      </c>
      <c r="J1659" s="112" t="str">
        <f t="shared" si="106"/>
        <v>D</v>
      </c>
      <c r="K1659" s="103">
        <v>1</v>
      </c>
      <c r="L1659" s="103">
        <v>1</v>
      </c>
      <c r="M1659" s="103" t="s">
        <v>658</v>
      </c>
      <c r="O1659" s="103" t="s">
        <v>656</v>
      </c>
      <c r="P1659" s="103"/>
      <c r="T1659" s="112"/>
    </row>
    <row r="1660" spans="1:20">
      <c r="A1660" s="103" t="s">
        <v>655</v>
      </c>
      <c r="B1660" s="149">
        <v>28</v>
      </c>
      <c r="C1660" s="136">
        <v>31423</v>
      </c>
      <c r="D1660" s="141">
        <f t="shared" si="105"/>
        <v>31423</v>
      </c>
      <c r="E1660" s="103" t="s">
        <v>19</v>
      </c>
      <c r="H1660" s="103" t="s">
        <v>235</v>
      </c>
      <c r="I1660" s="111" t="s">
        <v>21</v>
      </c>
      <c r="J1660" s="112" t="str">
        <f t="shared" si="106"/>
        <v>W</v>
      </c>
      <c r="K1660" s="103">
        <v>3</v>
      </c>
      <c r="L1660" s="103">
        <v>1</v>
      </c>
      <c r="M1660" s="103" t="s">
        <v>2008</v>
      </c>
      <c r="O1660" s="103" t="s">
        <v>656</v>
      </c>
      <c r="P1660" s="103"/>
      <c r="T1660" s="112"/>
    </row>
    <row r="1661" spans="1:20">
      <c r="A1661" s="103" t="s">
        <v>655</v>
      </c>
      <c r="B1661" s="149">
        <v>27</v>
      </c>
      <c r="C1661" s="136">
        <v>31416</v>
      </c>
      <c r="D1661" s="141">
        <f t="shared" si="105"/>
        <v>31416</v>
      </c>
      <c r="E1661" s="103" t="s">
        <v>19</v>
      </c>
      <c r="G1661" s="116" t="s">
        <v>1468</v>
      </c>
      <c r="H1661" s="103" t="s">
        <v>552</v>
      </c>
      <c r="I1661" s="111" t="s">
        <v>21</v>
      </c>
      <c r="J1661" s="112" t="str">
        <f t="shared" si="106"/>
        <v>L</v>
      </c>
      <c r="K1661" s="103">
        <v>1</v>
      </c>
      <c r="L1661" s="103">
        <v>2</v>
      </c>
      <c r="M1661" s="103" t="s">
        <v>626</v>
      </c>
      <c r="O1661" s="103" t="s">
        <v>656</v>
      </c>
      <c r="P1661" s="103"/>
      <c r="T1661" s="112"/>
    </row>
    <row r="1662" spans="1:20">
      <c r="A1662" s="103" t="s">
        <v>655</v>
      </c>
      <c r="B1662" s="149">
        <v>26</v>
      </c>
      <c r="C1662" s="136">
        <v>31413</v>
      </c>
      <c r="D1662" s="141">
        <f t="shared" si="105"/>
        <v>31413</v>
      </c>
      <c r="E1662" s="103" t="s">
        <v>19</v>
      </c>
      <c r="H1662" s="103" t="s">
        <v>20</v>
      </c>
      <c r="I1662" s="111" t="s">
        <v>9</v>
      </c>
      <c r="J1662" s="112" t="str">
        <f t="shared" si="106"/>
        <v>W</v>
      </c>
      <c r="K1662" s="103">
        <v>3</v>
      </c>
      <c r="L1662" s="103">
        <v>1</v>
      </c>
      <c r="M1662" s="103" t="s">
        <v>2111</v>
      </c>
      <c r="O1662" s="103" t="s">
        <v>656</v>
      </c>
      <c r="P1662" s="103"/>
      <c r="T1662" s="112"/>
    </row>
    <row r="1663" spans="1:20">
      <c r="A1663" s="103" t="s">
        <v>655</v>
      </c>
      <c r="B1663" s="149">
        <v>25</v>
      </c>
      <c r="C1663" s="136">
        <v>31409</v>
      </c>
      <c r="D1663" s="141">
        <f t="shared" si="105"/>
        <v>31409</v>
      </c>
      <c r="E1663" s="103" t="s">
        <v>19</v>
      </c>
      <c r="H1663" s="103" t="s">
        <v>620</v>
      </c>
      <c r="I1663" s="111" t="s">
        <v>21</v>
      </c>
      <c r="J1663" s="112" t="str">
        <f t="shared" si="106"/>
        <v>W</v>
      </c>
      <c r="K1663" s="103">
        <v>8</v>
      </c>
      <c r="L1663" s="103">
        <v>5</v>
      </c>
      <c r="M1663" s="103" t="s">
        <v>1793</v>
      </c>
      <c r="O1663" s="103" t="s">
        <v>656</v>
      </c>
      <c r="P1663" s="103"/>
      <c r="T1663" s="112"/>
    </row>
    <row r="1664" spans="1:20">
      <c r="A1664" s="103" t="s">
        <v>655</v>
      </c>
      <c r="B1664" s="149">
        <v>24</v>
      </c>
      <c r="C1664" s="136">
        <v>31402</v>
      </c>
      <c r="D1664" s="141">
        <f t="shared" si="105"/>
        <v>31402</v>
      </c>
      <c r="E1664" s="103" t="s">
        <v>19</v>
      </c>
      <c r="H1664" s="103" t="s">
        <v>579</v>
      </c>
      <c r="I1664" s="111" t="s">
        <v>9</v>
      </c>
      <c r="J1664" s="112" t="str">
        <f t="shared" si="106"/>
        <v>L</v>
      </c>
      <c r="K1664" s="103">
        <v>1</v>
      </c>
      <c r="L1664" s="103">
        <v>5</v>
      </c>
      <c r="M1664" s="103" t="s">
        <v>663</v>
      </c>
      <c r="O1664" s="103" t="s">
        <v>656</v>
      </c>
      <c r="P1664" s="103"/>
      <c r="T1664" s="112"/>
    </row>
    <row r="1665" spans="1:20">
      <c r="A1665" s="103" t="s">
        <v>655</v>
      </c>
      <c r="B1665" s="149">
        <v>23</v>
      </c>
      <c r="C1665" s="136">
        <v>31391</v>
      </c>
      <c r="D1665" s="141">
        <f t="shared" si="105"/>
        <v>31391</v>
      </c>
      <c r="E1665" s="103" t="s">
        <v>1042</v>
      </c>
      <c r="F1665" s="111">
        <v>3</v>
      </c>
      <c r="G1665" s="111"/>
      <c r="H1665" s="103" t="s">
        <v>114</v>
      </c>
      <c r="I1665" s="111" t="s">
        <v>9</v>
      </c>
      <c r="J1665" s="112" t="str">
        <f t="shared" si="106"/>
        <v>W</v>
      </c>
      <c r="K1665" s="103">
        <v>3</v>
      </c>
      <c r="L1665" s="103">
        <v>0</v>
      </c>
      <c r="M1665" s="103" t="s">
        <v>1792</v>
      </c>
      <c r="O1665" s="103" t="s">
        <v>656</v>
      </c>
      <c r="P1665" s="103"/>
      <c r="T1665" s="112"/>
    </row>
    <row r="1666" spans="1:20">
      <c r="A1666" s="103" t="s">
        <v>655</v>
      </c>
      <c r="B1666" s="149">
        <v>22</v>
      </c>
      <c r="C1666" s="136">
        <v>31388</v>
      </c>
      <c r="D1666" s="141">
        <f t="shared" si="105"/>
        <v>31388</v>
      </c>
      <c r="E1666" s="103" t="s">
        <v>19</v>
      </c>
      <c r="G1666" s="116" t="s">
        <v>1468</v>
      </c>
      <c r="H1666" s="103" t="s">
        <v>286</v>
      </c>
      <c r="I1666" s="111" t="s">
        <v>21</v>
      </c>
      <c r="J1666" s="112" t="str">
        <f t="shared" si="106"/>
        <v>W</v>
      </c>
      <c r="K1666" s="103">
        <v>4</v>
      </c>
      <c r="L1666" s="103">
        <v>3</v>
      </c>
      <c r="M1666" s="103" t="s">
        <v>664</v>
      </c>
      <c r="O1666" s="103" t="s">
        <v>656</v>
      </c>
      <c r="P1666" s="103"/>
      <c r="T1666" s="112"/>
    </row>
    <row r="1667" spans="1:20">
      <c r="A1667" s="103" t="s">
        <v>655</v>
      </c>
      <c r="B1667" s="149">
        <v>21</v>
      </c>
      <c r="C1667" s="136">
        <v>31381</v>
      </c>
      <c r="D1667" s="141">
        <f t="shared" si="105"/>
        <v>31381</v>
      </c>
      <c r="E1667" s="103" t="s">
        <v>19</v>
      </c>
      <c r="H1667" s="103" t="s">
        <v>460</v>
      </c>
      <c r="I1667" s="111" t="s">
        <v>21</v>
      </c>
      <c r="J1667" s="112" t="str">
        <f t="shared" si="106"/>
        <v>W</v>
      </c>
      <c r="K1667" s="103">
        <v>4</v>
      </c>
      <c r="L1667" s="103">
        <v>1</v>
      </c>
      <c r="M1667" s="103" t="s">
        <v>665</v>
      </c>
      <c r="O1667" s="103" t="s">
        <v>656</v>
      </c>
      <c r="P1667" s="103"/>
      <c r="T1667" s="112"/>
    </row>
    <row r="1668" spans="1:20">
      <c r="A1668" s="103" t="s">
        <v>655</v>
      </c>
      <c r="B1668" s="149">
        <v>20</v>
      </c>
      <c r="C1668" s="136">
        <v>31374</v>
      </c>
      <c r="D1668" s="141">
        <f t="shared" si="105"/>
        <v>31374</v>
      </c>
      <c r="E1668" s="103" t="s">
        <v>19</v>
      </c>
      <c r="H1668" s="103" t="s">
        <v>494</v>
      </c>
      <c r="I1668" s="111" t="s">
        <v>9</v>
      </c>
      <c r="J1668" s="112" t="str">
        <f t="shared" si="106"/>
        <v>W</v>
      </c>
      <c r="K1668" s="103">
        <v>2</v>
      </c>
      <c r="L1668" s="103">
        <v>1</v>
      </c>
      <c r="M1668" s="103" t="s">
        <v>666</v>
      </c>
      <c r="O1668" s="103" t="s">
        <v>656</v>
      </c>
      <c r="P1668" s="103"/>
      <c r="T1668" s="112"/>
    </row>
    <row r="1669" spans="1:20">
      <c r="A1669" s="103" t="s">
        <v>655</v>
      </c>
      <c r="B1669" s="149">
        <v>19</v>
      </c>
      <c r="C1669" s="136">
        <v>31367</v>
      </c>
      <c r="D1669" s="141">
        <f t="shared" si="105"/>
        <v>31367</v>
      </c>
      <c r="E1669" s="103" t="s">
        <v>19</v>
      </c>
      <c r="H1669" s="103" t="s">
        <v>49</v>
      </c>
      <c r="I1669" s="111" t="s">
        <v>9</v>
      </c>
      <c r="J1669" s="112" t="str">
        <f t="shared" si="106"/>
        <v>D</v>
      </c>
      <c r="K1669" s="103">
        <v>0</v>
      </c>
      <c r="L1669" s="103">
        <v>0</v>
      </c>
      <c r="M1669" s="103" t="s">
        <v>25</v>
      </c>
      <c r="O1669" s="103" t="s">
        <v>656</v>
      </c>
      <c r="P1669" s="103"/>
      <c r="T1669" s="112"/>
    </row>
    <row r="1670" spans="1:20">
      <c r="A1670" s="103" t="s">
        <v>655</v>
      </c>
      <c r="B1670" s="149">
        <v>18</v>
      </c>
      <c r="C1670" s="136">
        <v>31360</v>
      </c>
      <c r="D1670" s="141">
        <f t="shared" ref="D1670:D1733" si="107">C1670</f>
        <v>31360</v>
      </c>
      <c r="E1670" s="103" t="s">
        <v>16</v>
      </c>
      <c r="F1670" s="111" t="s">
        <v>4</v>
      </c>
      <c r="G1670" s="111"/>
      <c r="H1670" s="103" t="s">
        <v>580</v>
      </c>
      <c r="I1670" s="111" t="s">
        <v>9</v>
      </c>
      <c r="J1670" s="112" t="str">
        <f t="shared" si="106"/>
        <v>L</v>
      </c>
      <c r="K1670" s="103">
        <v>1</v>
      </c>
      <c r="L1670" s="103">
        <v>2</v>
      </c>
      <c r="M1670" s="103" t="s">
        <v>667</v>
      </c>
      <c r="O1670" s="103" t="s">
        <v>656</v>
      </c>
      <c r="P1670" s="103"/>
      <c r="T1670" s="112"/>
    </row>
    <row r="1671" spans="1:20">
      <c r="A1671" s="103" t="s">
        <v>655</v>
      </c>
      <c r="B1671" s="149">
        <v>17</v>
      </c>
      <c r="C1671" s="136">
        <v>31353</v>
      </c>
      <c r="D1671" s="141">
        <f t="shared" si="107"/>
        <v>31353</v>
      </c>
      <c r="E1671" s="103" t="s">
        <v>16</v>
      </c>
      <c r="H1671" s="103" t="s">
        <v>580</v>
      </c>
      <c r="I1671" s="111" t="s">
        <v>21</v>
      </c>
      <c r="J1671" s="112" t="str">
        <f t="shared" si="106"/>
        <v>D</v>
      </c>
      <c r="K1671" s="103">
        <v>2</v>
      </c>
      <c r="L1671" s="103">
        <v>2</v>
      </c>
      <c r="M1671" s="103" t="s">
        <v>668</v>
      </c>
      <c r="O1671" s="103" t="s">
        <v>656</v>
      </c>
      <c r="P1671" s="103"/>
      <c r="T1671" s="112"/>
    </row>
    <row r="1672" spans="1:20">
      <c r="A1672" s="103" t="s">
        <v>655</v>
      </c>
      <c r="B1672" s="149">
        <v>16</v>
      </c>
      <c r="C1672" s="136">
        <v>31349</v>
      </c>
      <c r="D1672" s="141">
        <f t="shared" si="107"/>
        <v>31349</v>
      </c>
      <c r="E1672" s="103" t="s">
        <v>19</v>
      </c>
      <c r="H1672" s="103" t="s">
        <v>460</v>
      </c>
      <c r="I1672" s="111" t="s">
        <v>9</v>
      </c>
      <c r="J1672" s="112" t="str">
        <f t="shared" si="106"/>
        <v>L</v>
      </c>
      <c r="K1672" s="103">
        <v>0</v>
      </c>
      <c r="L1672" s="103">
        <v>3</v>
      </c>
      <c r="M1672" s="103" t="s">
        <v>25</v>
      </c>
      <c r="O1672" s="103" t="s">
        <v>656</v>
      </c>
      <c r="P1672" s="103"/>
      <c r="T1672" s="112"/>
    </row>
    <row r="1673" spans="1:20">
      <c r="A1673" s="103" t="s">
        <v>655</v>
      </c>
      <c r="B1673" s="149">
        <v>15</v>
      </c>
      <c r="C1673" s="136">
        <v>31346</v>
      </c>
      <c r="D1673" s="141">
        <f t="shared" si="107"/>
        <v>31346</v>
      </c>
      <c r="E1673" s="103" t="s">
        <v>1042</v>
      </c>
      <c r="F1673" s="111">
        <v>2</v>
      </c>
      <c r="G1673" s="111" t="s">
        <v>1468</v>
      </c>
      <c r="H1673" s="103" t="s">
        <v>539</v>
      </c>
      <c r="I1673" s="111" t="s">
        <v>21</v>
      </c>
      <c r="J1673" s="112" t="str">
        <f t="shared" si="106"/>
        <v>W</v>
      </c>
      <c r="K1673" s="103">
        <v>3</v>
      </c>
      <c r="L1673" s="103">
        <v>1</v>
      </c>
      <c r="M1673" s="103" t="s">
        <v>669</v>
      </c>
      <c r="O1673" s="103" t="s">
        <v>656</v>
      </c>
      <c r="P1673" s="103"/>
      <c r="T1673" s="103" t="s">
        <v>1428</v>
      </c>
    </row>
    <row r="1674" spans="1:20">
      <c r="A1674" s="103" t="s">
        <v>655</v>
      </c>
      <c r="B1674" s="149">
        <v>14</v>
      </c>
      <c r="C1674" s="136">
        <v>31339</v>
      </c>
      <c r="D1674" s="141">
        <f t="shared" si="107"/>
        <v>31339</v>
      </c>
      <c r="E1674" s="103" t="s">
        <v>13</v>
      </c>
      <c r="F1674" s="111">
        <v>1</v>
      </c>
      <c r="G1674" s="111"/>
      <c r="H1674" s="103" t="s">
        <v>670</v>
      </c>
      <c r="I1674" s="111" t="s">
        <v>9</v>
      </c>
      <c r="J1674" s="112" t="str">
        <f t="shared" si="106"/>
        <v>L</v>
      </c>
      <c r="K1674" s="103">
        <v>0</v>
      </c>
      <c r="L1674" s="103">
        <v>3</v>
      </c>
      <c r="M1674" s="103" t="s">
        <v>25</v>
      </c>
      <c r="O1674" s="103" t="s">
        <v>656</v>
      </c>
      <c r="P1674" s="103"/>
      <c r="T1674" s="112"/>
    </row>
    <row r="1675" spans="1:20">
      <c r="A1675" s="103" t="s">
        <v>655</v>
      </c>
      <c r="B1675" s="149">
        <v>13</v>
      </c>
      <c r="C1675" s="136">
        <v>31332</v>
      </c>
      <c r="D1675" s="141">
        <f t="shared" si="107"/>
        <v>31332</v>
      </c>
      <c r="E1675" s="103" t="s">
        <v>19</v>
      </c>
      <c r="H1675" s="103" t="s">
        <v>107</v>
      </c>
      <c r="I1675" s="111" t="s">
        <v>9</v>
      </c>
      <c r="J1675" s="112" t="str">
        <f t="shared" si="106"/>
        <v>W</v>
      </c>
      <c r="K1675" s="103">
        <v>4</v>
      </c>
      <c r="L1675" s="103">
        <v>1</v>
      </c>
      <c r="M1675" s="103" t="s">
        <v>671</v>
      </c>
      <c r="O1675" s="103" t="s">
        <v>656</v>
      </c>
      <c r="P1675" s="103"/>
      <c r="T1675" s="112"/>
    </row>
    <row r="1676" spans="1:20">
      <c r="A1676" s="103" t="s">
        <v>655</v>
      </c>
      <c r="B1676" s="149">
        <v>12</v>
      </c>
      <c r="C1676" s="136">
        <v>31325</v>
      </c>
      <c r="D1676" s="141">
        <f t="shared" si="107"/>
        <v>31325</v>
      </c>
      <c r="E1676" s="103" t="s">
        <v>19</v>
      </c>
      <c r="H1676" s="103" t="s">
        <v>529</v>
      </c>
      <c r="I1676" s="111" t="s">
        <v>21</v>
      </c>
      <c r="J1676" s="112" t="str">
        <f t="shared" si="106"/>
        <v>L</v>
      </c>
      <c r="K1676" s="103">
        <v>2</v>
      </c>
      <c r="L1676" s="103">
        <v>3</v>
      </c>
      <c r="M1676" s="103" t="s">
        <v>1788</v>
      </c>
      <c r="O1676" s="103" t="s">
        <v>656</v>
      </c>
      <c r="P1676" s="103"/>
      <c r="T1676" s="112"/>
    </row>
    <row r="1677" spans="1:20">
      <c r="A1677" s="103" t="s">
        <v>655</v>
      </c>
      <c r="B1677" s="149">
        <v>11</v>
      </c>
      <c r="C1677" s="136">
        <v>31318</v>
      </c>
      <c r="D1677" s="141">
        <f t="shared" si="107"/>
        <v>31318</v>
      </c>
      <c r="E1677" s="103" t="s">
        <v>19</v>
      </c>
      <c r="H1677" s="103" t="s">
        <v>235</v>
      </c>
      <c r="I1677" s="111" t="s">
        <v>9</v>
      </c>
      <c r="J1677" s="112" t="str">
        <f t="shared" si="106"/>
        <v>W</v>
      </c>
      <c r="K1677" s="103">
        <v>3</v>
      </c>
      <c r="L1677" s="103">
        <v>1</v>
      </c>
      <c r="M1677" s="103" t="s">
        <v>1787</v>
      </c>
      <c r="O1677" s="103" t="s">
        <v>656</v>
      </c>
      <c r="P1677" s="103"/>
      <c r="T1677" s="112"/>
    </row>
    <row r="1678" spans="1:20">
      <c r="A1678" s="103" t="s">
        <v>655</v>
      </c>
      <c r="B1678" s="149">
        <v>10</v>
      </c>
      <c r="C1678" s="136">
        <v>31311</v>
      </c>
      <c r="D1678" s="141">
        <f t="shared" si="107"/>
        <v>31311</v>
      </c>
      <c r="E1678" s="103" t="s">
        <v>13</v>
      </c>
      <c r="F1678" s="111" t="s">
        <v>256</v>
      </c>
      <c r="G1678" s="111" t="s">
        <v>1468</v>
      </c>
      <c r="H1678" s="103" t="s">
        <v>672</v>
      </c>
      <c r="I1678" s="111" t="s">
        <v>21</v>
      </c>
      <c r="J1678" s="112" t="str">
        <f t="shared" si="106"/>
        <v>W</v>
      </c>
      <c r="K1678" s="103">
        <v>2</v>
      </c>
      <c r="L1678" s="103">
        <v>0</v>
      </c>
      <c r="M1678" s="103" t="s">
        <v>673</v>
      </c>
      <c r="O1678" s="103" t="s">
        <v>656</v>
      </c>
      <c r="P1678" s="103"/>
      <c r="T1678" s="112" t="s">
        <v>1427</v>
      </c>
    </row>
    <row r="1679" spans="1:20">
      <c r="A1679" s="103" t="s">
        <v>655</v>
      </c>
      <c r="B1679" s="149">
        <v>9</v>
      </c>
      <c r="C1679" s="136">
        <v>31309</v>
      </c>
      <c r="D1679" s="141">
        <f t="shared" si="107"/>
        <v>31309</v>
      </c>
      <c r="E1679" s="103" t="s">
        <v>19</v>
      </c>
      <c r="H1679" s="103" t="s">
        <v>1029</v>
      </c>
      <c r="I1679" s="111" t="s">
        <v>9</v>
      </c>
      <c r="J1679" s="112" t="str">
        <f t="shared" si="106"/>
        <v>L</v>
      </c>
      <c r="K1679" s="103">
        <v>1</v>
      </c>
      <c r="L1679" s="103">
        <v>3</v>
      </c>
      <c r="M1679" s="103" t="s">
        <v>1789</v>
      </c>
      <c r="O1679" s="103" t="s">
        <v>656</v>
      </c>
      <c r="P1679" s="103"/>
      <c r="T1679" s="112"/>
    </row>
    <row r="1680" spans="1:20">
      <c r="A1680" s="103" t="s">
        <v>655</v>
      </c>
      <c r="B1680" s="149">
        <v>8</v>
      </c>
      <c r="C1680" s="136">
        <v>31304</v>
      </c>
      <c r="D1680" s="141">
        <f t="shared" si="107"/>
        <v>31304</v>
      </c>
      <c r="E1680" s="103" t="s">
        <v>19</v>
      </c>
      <c r="H1680" s="103" t="s">
        <v>87</v>
      </c>
      <c r="I1680" s="111" t="s">
        <v>9</v>
      </c>
      <c r="J1680" s="112" t="str">
        <f t="shared" si="106"/>
        <v>L</v>
      </c>
      <c r="K1680" s="103">
        <v>1</v>
      </c>
      <c r="L1680" s="103">
        <v>2</v>
      </c>
      <c r="M1680" s="103" t="s">
        <v>626</v>
      </c>
      <c r="O1680" s="103" t="s">
        <v>656</v>
      </c>
      <c r="P1680" s="103"/>
      <c r="T1680" s="112"/>
    </row>
    <row r="1681" spans="1:20">
      <c r="A1681" s="103" t="s">
        <v>655</v>
      </c>
      <c r="B1681" s="149">
        <v>7</v>
      </c>
      <c r="C1681" s="136">
        <v>31297</v>
      </c>
      <c r="D1681" s="141">
        <f t="shared" si="107"/>
        <v>31297</v>
      </c>
      <c r="E1681" s="103" t="s">
        <v>19</v>
      </c>
      <c r="H1681" s="103" t="s">
        <v>528</v>
      </c>
      <c r="I1681" s="111" t="s">
        <v>9</v>
      </c>
      <c r="J1681" s="112" t="str">
        <f t="shared" si="106"/>
        <v>D</v>
      </c>
      <c r="K1681" s="103">
        <v>2</v>
      </c>
      <c r="L1681" s="103">
        <v>2</v>
      </c>
      <c r="M1681" s="103" t="s">
        <v>674</v>
      </c>
      <c r="O1681" s="103" t="s">
        <v>656</v>
      </c>
      <c r="P1681" s="103"/>
      <c r="T1681" s="112"/>
    </row>
    <row r="1682" spans="1:20">
      <c r="A1682" s="103" t="s">
        <v>655</v>
      </c>
      <c r="B1682" s="149">
        <v>6</v>
      </c>
      <c r="C1682" s="136">
        <v>31294</v>
      </c>
      <c r="D1682" s="141">
        <f t="shared" si="107"/>
        <v>31294</v>
      </c>
      <c r="E1682" s="103" t="s">
        <v>19</v>
      </c>
      <c r="H1682" s="103" t="s">
        <v>652</v>
      </c>
      <c r="I1682" s="111" t="s">
        <v>9</v>
      </c>
      <c r="J1682" s="112" t="str">
        <f t="shared" si="106"/>
        <v>W</v>
      </c>
      <c r="K1682" s="103">
        <v>2</v>
      </c>
      <c r="L1682" s="103">
        <v>0</v>
      </c>
      <c r="M1682" s="103" t="s">
        <v>1790</v>
      </c>
      <c r="O1682" s="103" t="s">
        <v>656</v>
      </c>
      <c r="P1682" s="103"/>
      <c r="T1682" s="112"/>
    </row>
    <row r="1683" spans="1:20">
      <c r="A1683" s="103" t="s">
        <v>655</v>
      </c>
      <c r="B1683" s="149">
        <v>5</v>
      </c>
      <c r="C1683" s="136">
        <v>31290</v>
      </c>
      <c r="D1683" s="141">
        <f t="shared" si="107"/>
        <v>31290</v>
      </c>
      <c r="E1683" s="103" t="s">
        <v>19</v>
      </c>
      <c r="H1683" s="103" t="s">
        <v>494</v>
      </c>
      <c r="I1683" s="111" t="s">
        <v>21</v>
      </c>
      <c r="J1683" s="112" t="str">
        <f t="shared" si="106"/>
        <v>D</v>
      </c>
      <c r="K1683" s="103">
        <v>0</v>
      </c>
      <c r="L1683" s="103">
        <v>0</v>
      </c>
      <c r="M1683" s="103" t="s">
        <v>25</v>
      </c>
      <c r="O1683" s="103" t="s">
        <v>656</v>
      </c>
      <c r="P1683" s="103"/>
      <c r="T1683" s="112"/>
    </row>
    <row r="1684" spans="1:20">
      <c r="A1684" s="103" t="s">
        <v>655</v>
      </c>
      <c r="B1684" s="149">
        <v>4</v>
      </c>
      <c r="C1684" s="136">
        <v>31285</v>
      </c>
      <c r="D1684" s="141">
        <f t="shared" si="107"/>
        <v>31285</v>
      </c>
      <c r="E1684" s="103" t="s">
        <v>1042</v>
      </c>
      <c r="F1684" s="111">
        <v>1</v>
      </c>
      <c r="G1684" s="111"/>
      <c r="H1684" s="103" t="s">
        <v>87</v>
      </c>
      <c r="I1684" s="111" t="s">
        <v>21</v>
      </c>
      <c r="J1684" s="112" t="str">
        <f t="shared" si="106"/>
        <v>W</v>
      </c>
      <c r="K1684" s="103">
        <v>3</v>
      </c>
      <c r="L1684" s="103">
        <v>2</v>
      </c>
      <c r="M1684" s="103" t="s">
        <v>1791</v>
      </c>
      <c r="O1684" s="103" t="s">
        <v>656</v>
      </c>
      <c r="P1684" s="103"/>
      <c r="T1684" s="112"/>
    </row>
    <row r="1685" spans="1:20">
      <c r="A1685" s="103" t="s">
        <v>655</v>
      </c>
      <c r="B1685" s="149">
        <v>3</v>
      </c>
      <c r="C1685" s="136">
        <v>31283</v>
      </c>
      <c r="D1685" s="141">
        <f t="shared" si="107"/>
        <v>31283</v>
      </c>
      <c r="E1685" s="103" t="s">
        <v>12</v>
      </c>
      <c r="F1685" s="111" t="s">
        <v>256</v>
      </c>
      <c r="G1685" s="111"/>
      <c r="H1685" s="103" t="s">
        <v>539</v>
      </c>
      <c r="I1685" s="111" t="s">
        <v>21</v>
      </c>
      <c r="J1685" s="112" t="str">
        <f t="shared" si="106"/>
        <v>L</v>
      </c>
      <c r="K1685" s="103">
        <v>1</v>
      </c>
      <c r="L1685" s="103">
        <v>3</v>
      </c>
      <c r="M1685" s="103" t="s">
        <v>675</v>
      </c>
      <c r="O1685" s="103" t="s">
        <v>656</v>
      </c>
      <c r="P1685" s="103"/>
      <c r="T1685" s="112"/>
    </row>
    <row r="1686" spans="1:20">
      <c r="A1686" s="103" t="s">
        <v>655</v>
      </c>
      <c r="B1686" s="149">
        <v>2</v>
      </c>
      <c r="C1686" s="136">
        <v>31280</v>
      </c>
      <c r="D1686" s="141">
        <f t="shared" si="107"/>
        <v>31280</v>
      </c>
      <c r="E1686" s="103" t="s">
        <v>19</v>
      </c>
      <c r="H1686" s="103" t="s">
        <v>45</v>
      </c>
      <c r="I1686" s="111" t="s">
        <v>9</v>
      </c>
      <c r="J1686" s="112" t="str">
        <f t="shared" si="106"/>
        <v>D</v>
      </c>
      <c r="K1686" s="103">
        <v>0</v>
      </c>
      <c r="L1686" s="103">
        <v>0</v>
      </c>
      <c r="M1686" s="103" t="s">
        <v>25</v>
      </c>
      <c r="O1686" s="103" t="s">
        <v>656</v>
      </c>
      <c r="P1686" s="103"/>
      <c r="T1686" s="112"/>
    </row>
    <row r="1687" spans="1:20">
      <c r="A1687" s="103" t="s">
        <v>655</v>
      </c>
      <c r="B1687" s="149">
        <v>1</v>
      </c>
      <c r="C1687" s="136">
        <v>31276</v>
      </c>
      <c r="D1687" s="141">
        <f t="shared" si="107"/>
        <v>31276</v>
      </c>
      <c r="E1687" s="103" t="s">
        <v>19</v>
      </c>
      <c r="H1687" s="103" t="s">
        <v>407</v>
      </c>
      <c r="I1687" s="111" t="s">
        <v>21</v>
      </c>
      <c r="J1687" s="112" t="str">
        <f t="shared" si="106"/>
        <v>W</v>
      </c>
      <c r="K1687" s="103">
        <v>3</v>
      </c>
      <c r="L1687" s="103">
        <v>2</v>
      </c>
      <c r="M1687" s="103" t="s">
        <v>676</v>
      </c>
      <c r="O1687" s="103" t="s">
        <v>656</v>
      </c>
      <c r="P1687" s="103"/>
      <c r="T1687" s="112"/>
    </row>
    <row r="1688" spans="1:20">
      <c r="A1688" s="103" t="s">
        <v>677</v>
      </c>
      <c r="B1688" s="149">
        <v>49</v>
      </c>
      <c r="C1688" s="136">
        <v>31166</v>
      </c>
      <c r="D1688" s="141">
        <f t="shared" si="107"/>
        <v>31166</v>
      </c>
      <c r="E1688" s="103" t="s">
        <v>19</v>
      </c>
      <c r="H1688" s="103" t="s">
        <v>494</v>
      </c>
      <c r="I1688" s="111" t="s">
        <v>21</v>
      </c>
      <c r="J1688" s="112" t="str">
        <f t="shared" si="106"/>
        <v>W</v>
      </c>
      <c r="K1688" s="103">
        <v>3</v>
      </c>
      <c r="L1688" s="103">
        <v>1</v>
      </c>
      <c r="M1688" s="103" t="s">
        <v>1059</v>
      </c>
      <c r="O1688" s="103" t="s">
        <v>656</v>
      </c>
      <c r="P1688" s="103"/>
      <c r="T1688" s="112"/>
    </row>
    <row r="1689" spans="1:20">
      <c r="A1689" s="103" t="s">
        <v>677</v>
      </c>
      <c r="B1689" s="149">
        <v>48</v>
      </c>
      <c r="C1689" s="136">
        <v>31164</v>
      </c>
      <c r="D1689" s="141">
        <f t="shared" si="107"/>
        <v>31164</v>
      </c>
      <c r="E1689" s="103" t="s">
        <v>19</v>
      </c>
      <c r="H1689" s="103" t="s">
        <v>286</v>
      </c>
      <c r="I1689" s="111" t="s">
        <v>21</v>
      </c>
      <c r="J1689" s="112" t="str">
        <f t="shared" si="106"/>
        <v>W</v>
      </c>
      <c r="K1689" s="103">
        <v>3</v>
      </c>
      <c r="L1689" s="103">
        <v>1</v>
      </c>
      <c r="M1689" s="103" t="s">
        <v>1847</v>
      </c>
      <c r="O1689" s="103" t="s">
        <v>656</v>
      </c>
      <c r="P1689" s="103"/>
      <c r="T1689" s="112"/>
    </row>
    <row r="1690" spans="1:20">
      <c r="A1690" s="103" t="s">
        <v>677</v>
      </c>
      <c r="B1690" s="149">
        <v>47</v>
      </c>
      <c r="C1690" s="136">
        <v>31160</v>
      </c>
      <c r="D1690" s="141">
        <f t="shared" si="107"/>
        <v>31160</v>
      </c>
      <c r="E1690" s="103" t="s">
        <v>19</v>
      </c>
      <c r="H1690" s="103" t="s">
        <v>407</v>
      </c>
      <c r="I1690" s="111" t="s">
        <v>21</v>
      </c>
      <c r="J1690" s="112" t="str">
        <f t="shared" si="106"/>
        <v>L</v>
      </c>
      <c r="K1690" s="103">
        <v>0</v>
      </c>
      <c r="L1690" s="103">
        <v>1</v>
      </c>
      <c r="M1690" s="103" t="s">
        <v>25</v>
      </c>
      <c r="O1690" s="103" t="s">
        <v>656</v>
      </c>
      <c r="P1690" s="103"/>
      <c r="T1690" s="112"/>
    </row>
    <row r="1691" spans="1:20">
      <c r="A1691" s="103" t="s">
        <v>677</v>
      </c>
      <c r="B1691" s="149">
        <v>46</v>
      </c>
      <c r="C1691" s="136">
        <v>31157</v>
      </c>
      <c r="D1691" s="141">
        <f t="shared" si="107"/>
        <v>31157</v>
      </c>
      <c r="E1691" s="103" t="s">
        <v>19</v>
      </c>
      <c r="H1691" s="103" t="s">
        <v>286</v>
      </c>
      <c r="I1691" s="111" t="s">
        <v>9</v>
      </c>
      <c r="J1691" s="112" t="str">
        <f t="shared" si="106"/>
        <v>W</v>
      </c>
      <c r="K1691" s="103">
        <v>4</v>
      </c>
      <c r="L1691" s="103">
        <v>2</v>
      </c>
      <c r="M1691" s="103" t="s">
        <v>2068</v>
      </c>
      <c r="O1691" s="103" t="s">
        <v>656</v>
      </c>
      <c r="P1691" s="103"/>
      <c r="T1691" s="112"/>
    </row>
    <row r="1692" spans="1:20">
      <c r="A1692" s="103" t="s">
        <v>677</v>
      </c>
      <c r="B1692" s="149">
        <v>45</v>
      </c>
      <c r="C1692" s="136">
        <v>31155</v>
      </c>
      <c r="D1692" s="141">
        <f t="shared" si="107"/>
        <v>31155</v>
      </c>
      <c r="E1692" s="103" t="s">
        <v>19</v>
      </c>
      <c r="H1692" s="103" t="s">
        <v>35</v>
      </c>
      <c r="I1692" s="111" t="s">
        <v>9</v>
      </c>
      <c r="J1692" s="112" t="str">
        <f t="shared" si="106"/>
        <v>L</v>
      </c>
      <c r="K1692" s="103">
        <v>0</v>
      </c>
      <c r="L1692" s="103">
        <v>3</v>
      </c>
      <c r="M1692" s="103" t="s">
        <v>25</v>
      </c>
      <c r="O1692" s="103" t="s">
        <v>656</v>
      </c>
      <c r="P1692" s="103"/>
      <c r="T1692" s="112"/>
    </row>
    <row r="1693" spans="1:20">
      <c r="A1693" s="103" t="s">
        <v>677</v>
      </c>
      <c r="B1693" s="149">
        <v>44</v>
      </c>
      <c r="C1693" s="136">
        <v>31153</v>
      </c>
      <c r="D1693" s="141">
        <f t="shared" si="107"/>
        <v>31153</v>
      </c>
      <c r="E1693" s="103" t="s">
        <v>19</v>
      </c>
      <c r="H1693" s="103" t="s">
        <v>460</v>
      </c>
      <c r="I1693" s="111" t="s">
        <v>9</v>
      </c>
      <c r="J1693" s="112" t="str">
        <f t="shared" si="106"/>
        <v>L</v>
      </c>
      <c r="K1693" s="103">
        <v>2</v>
      </c>
      <c r="L1693" s="103">
        <v>4</v>
      </c>
      <c r="M1693" s="103" t="s">
        <v>2009</v>
      </c>
      <c r="O1693" s="103" t="s">
        <v>656</v>
      </c>
      <c r="P1693" s="103"/>
      <c r="T1693" s="112"/>
    </row>
    <row r="1694" spans="1:20">
      <c r="A1694" s="103" t="s">
        <v>677</v>
      </c>
      <c r="B1694" s="149">
        <v>43</v>
      </c>
      <c r="C1694" s="136">
        <v>31150</v>
      </c>
      <c r="D1694" s="141">
        <f t="shared" si="107"/>
        <v>31150</v>
      </c>
      <c r="E1694" s="103" t="s">
        <v>19</v>
      </c>
      <c r="H1694" s="103" t="s">
        <v>620</v>
      </c>
      <c r="I1694" s="111" t="s">
        <v>21</v>
      </c>
      <c r="J1694" s="112" t="str">
        <f t="shared" ref="J1694:J1757" si="108">IF(K1694&gt;L1694,"W",IF(K1694&lt;L1694,"L","D"))</f>
        <v>L</v>
      </c>
      <c r="K1694" s="103">
        <v>2</v>
      </c>
      <c r="L1694" s="103">
        <v>3</v>
      </c>
      <c r="M1694" s="103" t="s">
        <v>2069</v>
      </c>
      <c r="O1694" s="103" t="s">
        <v>656</v>
      </c>
      <c r="P1694" s="103"/>
      <c r="T1694" s="112"/>
    </row>
    <row r="1695" spans="1:20">
      <c r="A1695" s="103" t="s">
        <v>677</v>
      </c>
      <c r="B1695" s="149">
        <v>42</v>
      </c>
      <c r="C1695" s="136">
        <v>31147</v>
      </c>
      <c r="D1695" s="141">
        <f t="shared" si="107"/>
        <v>31147</v>
      </c>
      <c r="E1695" s="103" t="s">
        <v>19</v>
      </c>
      <c r="H1695" s="103" t="s">
        <v>45</v>
      </c>
      <c r="I1695" s="111" t="s">
        <v>9</v>
      </c>
      <c r="J1695" s="112" t="str">
        <f t="shared" si="108"/>
        <v>D</v>
      </c>
      <c r="K1695" s="103">
        <v>1</v>
      </c>
      <c r="L1695" s="103">
        <v>1</v>
      </c>
      <c r="M1695" s="103" t="s">
        <v>572</v>
      </c>
      <c r="O1695" s="103" t="s">
        <v>656</v>
      </c>
      <c r="P1695" s="103"/>
      <c r="T1695" s="112"/>
    </row>
    <row r="1696" spans="1:20">
      <c r="A1696" s="103" t="s">
        <v>677</v>
      </c>
      <c r="B1696" s="149">
        <v>41</v>
      </c>
      <c r="C1696" s="136">
        <v>31145</v>
      </c>
      <c r="D1696" s="141">
        <f t="shared" si="107"/>
        <v>31145</v>
      </c>
      <c r="E1696" s="103" t="s">
        <v>19</v>
      </c>
      <c r="H1696" s="103" t="s">
        <v>52</v>
      </c>
      <c r="I1696" s="111" t="s">
        <v>9</v>
      </c>
      <c r="J1696" s="112" t="str">
        <f t="shared" si="108"/>
        <v>D</v>
      </c>
      <c r="K1696" s="103">
        <v>2</v>
      </c>
      <c r="L1696" s="103">
        <v>2</v>
      </c>
      <c r="M1696" s="103" t="s">
        <v>2070</v>
      </c>
      <c r="O1696" s="103" t="s">
        <v>656</v>
      </c>
      <c r="P1696" s="103"/>
      <c r="T1696" s="112"/>
    </row>
    <row r="1697" spans="1:20">
      <c r="A1697" s="103" t="s">
        <v>677</v>
      </c>
      <c r="B1697" s="149">
        <v>40</v>
      </c>
      <c r="C1697" s="136">
        <v>31143</v>
      </c>
      <c r="D1697" s="141">
        <f t="shared" si="107"/>
        <v>31143</v>
      </c>
      <c r="E1697" s="103" t="s">
        <v>19</v>
      </c>
      <c r="H1697" s="103" t="s">
        <v>579</v>
      </c>
      <c r="I1697" s="111" t="s">
        <v>9</v>
      </c>
      <c r="J1697" s="112" t="str">
        <f t="shared" si="108"/>
        <v>L</v>
      </c>
      <c r="K1697" s="103">
        <v>1</v>
      </c>
      <c r="L1697" s="103">
        <v>2</v>
      </c>
      <c r="M1697" s="103" t="s">
        <v>1053</v>
      </c>
      <c r="O1697" s="103" t="s">
        <v>656</v>
      </c>
      <c r="P1697" s="103"/>
      <c r="T1697" s="112"/>
    </row>
    <row r="1698" spans="1:20">
      <c r="A1698" s="103" t="s">
        <v>677</v>
      </c>
      <c r="B1698" s="149">
        <v>39</v>
      </c>
      <c r="C1698" s="136">
        <v>31142</v>
      </c>
      <c r="D1698" s="141">
        <f t="shared" si="107"/>
        <v>31142</v>
      </c>
      <c r="E1698" s="103" t="s">
        <v>19</v>
      </c>
      <c r="H1698" s="103" t="s">
        <v>24</v>
      </c>
      <c r="I1698" s="111" t="s">
        <v>21</v>
      </c>
      <c r="J1698" s="112" t="str">
        <f t="shared" si="108"/>
        <v>L</v>
      </c>
      <c r="K1698" s="103">
        <v>0</v>
      </c>
      <c r="L1698" s="103">
        <v>1</v>
      </c>
      <c r="M1698" s="103" t="s">
        <v>25</v>
      </c>
      <c r="O1698" s="103" t="s">
        <v>656</v>
      </c>
      <c r="P1698" s="103"/>
      <c r="T1698" s="112"/>
    </row>
    <row r="1699" spans="1:20">
      <c r="A1699" s="103" t="s">
        <v>677</v>
      </c>
      <c r="B1699" s="149">
        <v>38</v>
      </c>
      <c r="C1699" s="136">
        <v>31139</v>
      </c>
      <c r="D1699" s="141">
        <f t="shared" si="107"/>
        <v>31139</v>
      </c>
      <c r="E1699" s="103" t="s">
        <v>19</v>
      </c>
      <c r="H1699" s="103" t="s">
        <v>52</v>
      </c>
      <c r="I1699" s="111" t="s">
        <v>21</v>
      </c>
      <c r="J1699" s="112" t="str">
        <f t="shared" si="108"/>
        <v>D</v>
      </c>
      <c r="K1699" s="103">
        <v>1</v>
      </c>
      <c r="L1699" s="103">
        <v>1</v>
      </c>
      <c r="M1699" s="103" t="s">
        <v>681</v>
      </c>
      <c r="O1699" s="103" t="s">
        <v>656</v>
      </c>
      <c r="P1699" s="103"/>
      <c r="T1699" s="112"/>
    </row>
    <row r="1700" spans="1:20">
      <c r="A1700" s="103" t="s">
        <v>677</v>
      </c>
      <c r="B1700" s="149">
        <v>37</v>
      </c>
      <c r="C1700" s="136">
        <v>31136</v>
      </c>
      <c r="D1700" s="141">
        <f t="shared" si="107"/>
        <v>31136</v>
      </c>
      <c r="E1700" s="103" t="s">
        <v>19</v>
      </c>
      <c r="H1700" s="103" t="s">
        <v>652</v>
      </c>
      <c r="I1700" s="111" t="s">
        <v>21</v>
      </c>
      <c r="J1700" s="112" t="str">
        <f t="shared" si="108"/>
        <v>D</v>
      </c>
      <c r="K1700" s="103">
        <v>0</v>
      </c>
      <c r="L1700" s="103">
        <v>0</v>
      </c>
      <c r="M1700" s="103" t="s">
        <v>25</v>
      </c>
      <c r="O1700" s="103" t="s">
        <v>656</v>
      </c>
      <c r="P1700" s="103"/>
      <c r="T1700" s="112"/>
    </row>
    <row r="1701" spans="1:20">
      <c r="A1701" s="103" t="s">
        <v>677</v>
      </c>
      <c r="B1701" s="149">
        <v>36</v>
      </c>
      <c r="C1701" s="136">
        <v>31132</v>
      </c>
      <c r="D1701" s="141">
        <f t="shared" si="107"/>
        <v>31132</v>
      </c>
      <c r="E1701" s="103" t="s">
        <v>19</v>
      </c>
      <c r="H1701" s="103" t="s">
        <v>407</v>
      </c>
      <c r="I1701" s="111" t="s">
        <v>9</v>
      </c>
      <c r="J1701" s="112" t="str">
        <f t="shared" si="108"/>
        <v>L</v>
      </c>
      <c r="K1701" s="103">
        <v>2</v>
      </c>
      <c r="L1701" s="103">
        <v>5</v>
      </c>
      <c r="M1701" s="103" t="s">
        <v>1845</v>
      </c>
      <c r="O1701" s="103" t="s">
        <v>656</v>
      </c>
      <c r="P1701" s="103"/>
      <c r="T1701" s="112"/>
    </row>
    <row r="1702" spans="1:20">
      <c r="A1702" s="103" t="s">
        <v>677</v>
      </c>
      <c r="B1702" s="149">
        <v>35</v>
      </c>
      <c r="C1702" s="136">
        <v>31129</v>
      </c>
      <c r="D1702" s="141">
        <f t="shared" si="107"/>
        <v>31129</v>
      </c>
      <c r="E1702" s="103" t="s">
        <v>19</v>
      </c>
      <c r="H1702" s="103" t="s">
        <v>579</v>
      </c>
      <c r="I1702" s="111" t="s">
        <v>21</v>
      </c>
      <c r="J1702" s="112" t="str">
        <f t="shared" si="108"/>
        <v>W</v>
      </c>
      <c r="K1702" s="103">
        <v>3</v>
      </c>
      <c r="L1702" s="103">
        <v>2</v>
      </c>
      <c r="M1702" s="103" t="s">
        <v>1846</v>
      </c>
      <c r="O1702" s="103" t="s">
        <v>656</v>
      </c>
      <c r="P1702" s="103"/>
      <c r="T1702" s="112"/>
    </row>
    <row r="1703" spans="1:20">
      <c r="A1703" s="103" t="s">
        <v>677</v>
      </c>
      <c r="B1703" s="149">
        <v>34</v>
      </c>
      <c r="C1703" s="136">
        <v>31122</v>
      </c>
      <c r="D1703" s="141">
        <f t="shared" si="107"/>
        <v>31122</v>
      </c>
      <c r="E1703" s="103" t="s">
        <v>19</v>
      </c>
      <c r="H1703" s="103" t="s">
        <v>235</v>
      </c>
      <c r="I1703" s="111" t="s">
        <v>9</v>
      </c>
      <c r="J1703" s="112" t="str">
        <f t="shared" si="108"/>
        <v>L</v>
      </c>
      <c r="K1703" s="103">
        <v>2</v>
      </c>
      <c r="L1703" s="103">
        <v>3</v>
      </c>
      <c r="M1703" s="103" t="s">
        <v>1845</v>
      </c>
      <c r="O1703" s="103" t="s">
        <v>656</v>
      </c>
      <c r="P1703" s="103"/>
      <c r="T1703" s="112"/>
    </row>
    <row r="1704" spans="1:20">
      <c r="A1704" s="103" t="s">
        <v>677</v>
      </c>
      <c r="B1704" s="149">
        <v>33</v>
      </c>
      <c r="C1704" s="136">
        <v>31115</v>
      </c>
      <c r="D1704" s="141">
        <f t="shared" si="107"/>
        <v>31115</v>
      </c>
      <c r="E1704" s="103" t="s">
        <v>19</v>
      </c>
      <c r="H1704" s="103" t="s">
        <v>378</v>
      </c>
      <c r="I1704" s="111" t="s">
        <v>21</v>
      </c>
      <c r="J1704" s="112" t="str">
        <f t="shared" si="108"/>
        <v>L</v>
      </c>
      <c r="K1704" s="103">
        <v>1</v>
      </c>
      <c r="L1704" s="103">
        <v>3</v>
      </c>
      <c r="M1704" s="103" t="s">
        <v>572</v>
      </c>
      <c r="O1704" s="103" t="s">
        <v>656</v>
      </c>
      <c r="P1704" s="103"/>
      <c r="T1704" s="112"/>
    </row>
    <row r="1705" spans="1:20">
      <c r="A1705" s="103" t="s">
        <v>677</v>
      </c>
      <c r="B1705" s="149">
        <v>32</v>
      </c>
      <c r="C1705" s="136">
        <v>31110</v>
      </c>
      <c r="D1705" s="141">
        <f t="shared" si="107"/>
        <v>31110</v>
      </c>
      <c r="E1705" s="103" t="s">
        <v>19</v>
      </c>
      <c r="H1705" s="103" t="s">
        <v>494</v>
      </c>
      <c r="I1705" s="111" t="s">
        <v>9</v>
      </c>
      <c r="J1705" s="112" t="str">
        <f t="shared" si="108"/>
        <v>W</v>
      </c>
      <c r="K1705" s="103">
        <v>2</v>
      </c>
      <c r="L1705" s="103">
        <v>1</v>
      </c>
      <c r="M1705" s="103" t="s">
        <v>1753</v>
      </c>
      <c r="O1705" s="103" t="s">
        <v>656</v>
      </c>
      <c r="P1705" s="103"/>
      <c r="T1705" s="112"/>
    </row>
    <row r="1706" spans="1:20">
      <c r="A1706" s="103" t="s">
        <v>677</v>
      </c>
      <c r="B1706" s="149">
        <v>31</v>
      </c>
      <c r="C1706" s="136">
        <v>31108</v>
      </c>
      <c r="D1706" s="141">
        <f t="shared" si="107"/>
        <v>31108</v>
      </c>
      <c r="E1706" s="103" t="s">
        <v>19</v>
      </c>
      <c r="H1706" s="103" t="s">
        <v>20</v>
      </c>
      <c r="I1706" s="111" t="s">
        <v>9</v>
      </c>
      <c r="J1706" s="112" t="str">
        <f t="shared" si="108"/>
        <v>L</v>
      </c>
      <c r="K1706" s="103">
        <v>2</v>
      </c>
      <c r="L1706" s="103">
        <v>4</v>
      </c>
      <c r="M1706" s="103" t="s">
        <v>1754</v>
      </c>
      <c r="O1706" s="103" t="s">
        <v>656</v>
      </c>
      <c r="P1706" s="103"/>
      <c r="T1706" s="112"/>
    </row>
    <row r="1707" spans="1:20">
      <c r="A1707" s="103" t="s">
        <v>677</v>
      </c>
      <c r="B1707" s="149">
        <v>30</v>
      </c>
      <c r="C1707" s="136">
        <v>31101</v>
      </c>
      <c r="D1707" s="141">
        <f t="shared" si="107"/>
        <v>31101</v>
      </c>
      <c r="E1707" s="103" t="s">
        <v>19</v>
      </c>
      <c r="H1707" s="103" t="s">
        <v>393</v>
      </c>
      <c r="I1707" s="111" t="s">
        <v>21</v>
      </c>
      <c r="J1707" s="112" t="str">
        <f t="shared" si="108"/>
        <v>D</v>
      </c>
      <c r="K1707" s="103">
        <v>0</v>
      </c>
      <c r="L1707" s="103">
        <v>0</v>
      </c>
      <c r="M1707" s="103" t="s">
        <v>25</v>
      </c>
      <c r="O1707" s="103" t="s">
        <v>656</v>
      </c>
      <c r="P1707" s="103"/>
      <c r="T1707" s="112"/>
    </row>
    <row r="1708" spans="1:20">
      <c r="A1708" s="103" t="s">
        <v>677</v>
      </c>
      <c r="B1708" s="149">
        <v>29</v>
      </c>
      <c r="C1708" s="136">
        <v>31080</v>
      </c>
      <c r="D1708" s="141">
        <f t="shared" si="107"/>
        <v>31080</v>
      </c>
      <c r="E1708" s="103" t="s">
        <v>19</v>
      </c>
      <c r="H1708" s="103" t="s">
        <v>378</v>
      </c>
      <c r="I1708" s="111" t="s">
        <v>9</v>
      </c>
      <c r="J1708" s="112" t="str">
        <f t="shared" si="108"/>
        <v>L</v>
      </c>
      <c r="K1708" s="103">
        <v>1</v>
      </c>
      <c r="L1708" s="103">
        <v>2</v>
      </c>
      <c r="M1708" s="103" t="s">
        <v>1079</v>
      </c>
      <c r="O1708" s="103" t="s">
        <v>656</v>
      </c>
      <c r="P1708" s="103"/>
      <c r="T1708" s="112"/>
    </row>
    <row r="1709" spans="1:20">
      <c r="A1709" s="103" t="s">
        <v>677</v>
      </c>
      <c r="B1709" s="149">
        <v>28</v>
      </c>
      <c r="C1709" s="136">
        <v>31073</v>
      </c>
      <c r="D1709" s="141">
        <f t="shared" si="107"/>
        <v>31073</v>
      </c>
      <c r="E1709" s="103" t="s">
        <v>19</v>
      </c>
      <c r="H1709" s="103" t="s">
        <v>87</v>
      </c>
      <c r="I1709" s="111" t="s">
        <v>21</v>
      </c>
      <c r="J1709" s="112" t="str">
        <f t="shared" si="108"/>
        <v>L</v>
      </c>
      <c r="K1709" s="103">
        <v>0</v>
      </c>
      <c r="L1709" s="103">
        <v>4</v>
      </c>
      <c r="M1709" s="103" t="s">
        <v>25</v>
      </c>
      <c r="O1709" s="103" t="s">
        <v>656</v>
      </c>
      <c r="P1709" s="103"/>
      <c r="T1709" s="112"/>
    </row>
    <row r="1710" spans="1:20">
      <c r="A1710" s="103" t="s">
        <v>677</v>
      </c>
      <c r="B1710" s="149">
        <v>27</v>
      </c>
      <c r="C1710" s="136">
        <v>31048</v>
      </c>
      <c r="D1710" s="141">
        <f t="shared" si="107"/>
        <v>31048</v>
      </c>
      <c r="E1710" s="103" t="s">
        <v>19</v>
      </c>
      <c r="H1710" s="103" t="s">
        <v>20</v>
      </c>
      <c r="I1710" s="111" t="s">
        <v>21</v>
      </c>
      <c r="J1710" s="112" t="str">
        <f t="shared" si="108"/>
        <v>W</v>
      </c>
      <c r="K1710" s="103">
        <v>2</v>
      </c>
      <c r="L1710" s="103">
        <v>1</v>
      </c>
      <c r="M1710" s="103" t="s">
        <v>1755</v>
      </c>
      <c r="O1710" s="103" t="s">
        <v>656</v>
      </c>
      <c r="P1710" s="103"/>
      <c r="T1710" s="112"/>
    </row>
    <row r="1711" spans="1:20">
      <c r="A1711" s="103" t="s">
        <v>677</v>
      </c>
      <c r="B1711" s="149">
        <v>26</v>
      </c>
      <c r="C1711" s="136">
        <v>31045</v>
      </c>
      <c r="D1711" s="141">
        <f t="shared" si="107"/>
        <v>31045</v>
      </c>
      <c r="E1711" s="103" t="s">
        <v>19</v>
      </c>
      <c r="H1711" s="103" t="s">
        <v>529</v>
      </c>
      <c r="I1711" s="111" t="s">
        <v>21</v>
      </c>
      <c r="J1711" s="112" t="str">
        <f t="shared" si="108"/>
        <v>L</v>
      </c>
      <c r="K1711" s="103">
        <v>1</v>
      </c>
      <c r="L1711" s="103">
        <v>2</v>
      </c>
      <c r="M1711" s="103" t="s">
        <v>629</v>
      </c>
      <c r="O1711" s="103" t="s">
        <v>656</v>
      </c>
      <c r="P1711" s="103"/>
      <c r="T1711" s="112"/>
    </row>
    <row r="1712" spans="1:20">
      <c r="A1712" s="103" t="s">
        <v>677</v>
      </c>
      <c r="B1712" s="149">
        <v>25</v>
      </c>
      <c r="C1712" s="136">
        <v>31042</v>
      </c>
      <c r="D1712" s="141">
        <f t="shared" si="107"/>
        <v>31042</v>
      </c>
      <c r="E1712" s="103" t="s">
        <v>19</v>
      </c>
      <c r="H1712" s="103" t="s">
        <v>24</v>
      </c>
      <c r="I1712" s="111" t="s">
        <v>9</v>
      </c>
      <c r="J1712" s="112" t="str">
        <f t="shared" si="108"/>
        <v>W</v>
      </c>
      <c r="K1712" s="103">
        <v>2</v>
      </c>
      <c r="L1712" s="103">
        <v>0</v>
      </c>
      <c r="M1712" s="103" t="s">
        <v>2126</v>
      </c>
      <c r="O1712" s="103" t="s">
        <v>656</v>
      </c>
      <c r="P1712" s="103"/>
      <c r="T1712" s="112"/>
    </row>
    <row r="1713" spans="1:20">
      <c r="A1713" s="103" t="s">
        <v>677</v>
      </c>
      <c r="B1713" s="149">
        <v>24</v>
      </c>
      <c r="C1713" s="136">
        <v>31031</v>
      </c>
      <c r="D1713" s="141">
        <f t="shared" si="107"/>
        <v>31031</v>
      </c>
      <c r="E1713" s="103" t="s">
        <v>19</v>
      </c>
      <c r="H1713" s="103" t="s">
        <v>552</v>
      </c>
      <c r="I1713" s="111" t="s">
        <v>21</v>
      </c>
      <c r="J1713" s="112" t="str">
        <f t="shared" si="108"/>
        <v>W</v>
      </c>
      <c r="K1713" s="103">
        <v>2</v>
      </c>
      <c r="L1713" s="103">
        <v>1</v>
      </c>
      <c r="M1713" s="103" t="s">
        <v>678</v>
      </c>
      <c r="O1713" s="103" t="s">
        <v>656</v>
      </c>
      <c r="P1713" s="103"/>
      <c r="T1713" s="112"/>
    </row>
    <row r="1714" spans="1:20">
      <c r="A1714" s="103" t="s">
        <v>677</v>
      </c>
      <c r="B1714" s="149">
        <v>23</v>
      </c>
      <c r="C1714" s="136">
        <v>31024</v>
      </c>
      <c r="D1714" s="141">
        <f t="shared" si="107"/>
        <v>31024</v>
      </c>
      <c r="E1714" s="103" t="s">
        <v>19</v>
      </c>
      <c r="H1714" s="103" t="s">
        <v>87</v>
      </c>
      <c r="I1714" s="111" t="s">
        <v>9</v>
      </c>
      <c r="J1714" s="112" t="str">
        <f t="shared" si="108"/>
        <v>W</v>
      </c>
      <c r="K1714" s="103">
        <v>3</v>
      </c>
      <c r="L1714" s="103">
        <v>0</v>
      </c>
      <c r="M1714" s="103" t="s">
        <v>2071</v>
      </c>
      <c r="O1714" s="103" t="s">
        <v>656</v>
      </c>
      <c r="P1714" s="103"/>
      <c r="T1714" s="112"/>
    </row>
    <row r="1715" spans="1:20">
      <c r="A1715" s="103" t="s">
        <v>677</v>
      </c>
      <c r="B1715" s="149">
        <v>22</v>
      </c>
      <c r="C1715" s="136">
        <v>31017</v>
      </c>
      <c r="D1715" s="141">
        <f t="shared" si="107"/>
        <v>31017</v>
      </c>
      <c r="E1715" s="103" t="s">
        <v>19</v>
      </c>
      <c r="H1715" s="103" t="s">
        <v>107</v>
      </c>
      <c r="I1715" s="111" t="s">
        <v>21</v>
      </c>
      <c r="J1715" s="112" t="str">
        <f t="shared" si="108"/>
        <v>W</v>
      </c>
      <c r="K1715" s="103">
        <v>3</v>
      </c>
      <c r="L1715" s="103">
        <v>0</v>
      </c>
      <c r="M1715" s="103" t="s">
        <v>2131</v>
      </c>
      <c r="O1715" s="103" t="s">
        <v>656</v>
      </c>
      <c r="P1715" s="103"/>
      <c r="T1715" s="112"/>
    </row>
    <row r="1716" spans="1:20">
      <c r="A1716" s="103" t="s">
        <v>677</v>
      </c>
      <c r="B1716" s="149">
        <v>21</v>
      </c>
      <c r="C1716" s="136">
        <v>31010</v>
      </c>
      <c r="D1716" s="141">
        <f t="shared" si="107"/>
        <v>31010</v>
      </c>
      <c r="E1716" s="103" t="s">
        <v>19</v>
      </c>
      <c r="H1716" s="103" t="s">
        <v>652</v>
      </c>
      <c r="I1716" s="111" t="s">
        <v>9</v>
      </c>
      <c r="J1716" s="112" t="str">
        <f t="shared" si="108"/>
        <v>L</v>
      </c>
      <c r="K1716" s="103">
        <v>0</v>
      </c>
      <c r="L1716" s="103">
        <v>4</v>
      </c>
      <c r="M1716" s="103" t="s">
        <v>25</v>
      </c>
      <c r="O1716" s="103" t="s">
        <v>656</v>
      </c>
      <c r="P1716" s="103"/>
      <c r="T1716" s="112"/>
    </row>
    <row r="1717" spans="1:20">
      <c r="A1717" s="103" t="s">
        <v>677</v>
      </c>
      <c r="B1717" s="149">
        <v>20</v>
      </c>
      <c r="C1717" s="136">
        <v>31003</v>
      </c>
      <c r="D1717" s="141">
        <f t="shared" si="107"/>
        <v>31003</v>
      </c>
      <c r="E1717" s="103" t="s">
        <v>19</v>
      </c>
      <c r="H1717" s="103" t="s">
        <v>528</v>
      </c>
      <c r="I1717" s="111" t="s">
        <v>9</v>
      </c>
      <c r="J1717" s="112" t="str">
        <f t="shared" si="108"/>
        <v>W</v>
      </c>
      <c r="K1717" s="103">
        <v>4</v>
      </c>
      <c r="L1717" s="103">
        <v>0</v>
      </c>
      <c r="M1717" s="103" t="s">
        <v>2125</v>
      </c>
      <c r="O1717" s="103" t="s">
        <v>656</v>
      </c>
      <c r="P1717" s="103"/>
      <c r="T1717" s="112"/>
    </row>
    <row r="1718" spans="1:20">
      <c r="A1718" s="103" t="s">
        <v>677</v>
      </c>
      <c r="B1718" s="149">
        <v>19</v>
      </c>
      <c r="C1718" s="136">
        <v>30996</v>
      </c>
      <c r="D1718" s="141">
        <f t="shared" si="107"/>
        <v>30996</v>
      </c>
      <c r="E1718" s="103" t="s">
        <v>19</v>
      </c>
      <c r="H1718" s="103" t="s">
        <v>1029</v>
      </c>
      <c r="I1718" s="111" t="s">
        <v>21</v>
      </c>
      <c r="J1718" s="112" t="str">
        <f t="shared" si="108"/>
        <v>W</v>
      </c>
      <c r="K1718" s="103">
        <v>3</v>
      </c>
      <c r="L1718" s="103">
        <v>0</v>
      </c>
      <c r="M1718" s="103" t="s">
        <v>2072</v>
      </c>
      <c r="O1718" s="103" t="s">
        <v>656</v>
      </c>
      <c r="P1718" s="103"/>
      <c r="T1718" s="112"/>
    </row>
    <row r="1719" spans="1:20">
      <c r="A1719" s="103" t="s">
        <v>677</v>
      </c>
      <c r="B1719" s="149">
        <v>18</v>
      </c>
      <c r="C1719" s="136">
        <v>30989</v>
      </c>
      <c r="D1719" s="141">
        <f t="shared" si="107"/>
        <v>30989</v>
      </c>
      <c r="E1719" s="103" t="s">
        <v>13</v>
      </c>
      <c r="F1719" s="111">
        <v>1</v>
      </c>
      <c r="G1719" s="111"/>
      <c r="H1719" s="103" t="s">
        <v>539</v>
      </c>
      <c r="I1719" s="111" t="s">
        <v>9</v>
      </c>
      <c r="J1719" s="112" t="str">
        <f t="shared" si="108"/>
        <v>L</v>
      </c>
      <c r="K1719" s="103">
        <v>1</v>
      </c>
      <c r="L1719" s="103">
        <v>2</v>
      </c>
      <c r="M1719" s="103" t="s">
        <v>679</v>
      </c>
      <c r="O1719" s="103" t="s">
        <v>656</v>
      </c>
      <c r="P1719" s="103"/>
      <c r="T1719" s="112"/>
    </row>
    <row r="1720" spans="1:20">
      <c r="A1720" s="103" t="s">
        <v>677</v>
      </c>
      <c r="B1720" s="149">
        <v>17</v>
      </c>
      <c r="C1720" s="136">
        <v>30985</v>
      </c>
      <c r="D1720" s="141">
        <f t="shared" si="107"/>
        <v>30985</v>
      </c>
      <c r="E1720" s="103" t="s">
        <v>16</v>
      </c>
      <c r="F1720" s="111" t="s">
        <v>4</v>
      </c>
      <c r="G1720" s="111"/>
      <c r="H1720" s="103" t="s">
        <v>529</v>
      </c>
      <c r="I1720" s="111" t="s">
        <v>9</v>
      </c>
      <c r="J1720" s="112" t="str">
        <f t="shared" si="108"/>
        <v>L</v>
      </c>
      <c r="K1720" s="103">
        <v>1</v>
      </c>
      <c r="L1720" s="103">
        <v>2</v>
      </c>
      <c r="M1720" s="103" t="s">
        <v>680</v>
      </c>
      <c r="O1720" s="103" t="s">
        <v>656</v>
      </c>
      <c r="P1720" s="103"/>
      <c r="T1720" s="112"/>
    </row>
    <row r="1721" spans="1:20">
      <c r="A1721" s="103" t="s">
        <v>677</v>
      </c>
      <c r="B1721" s="149">
        <v>16</v>
      </c>
      <c r="C1721" s="136">
        <v>30982</v>
      </c>
      <c r="D1721" s="141">
        <f t="shared" si="107"/>
        <v>30982</v>
      </c>
      <c r="E1721" s="103" t="s">
        <v>16</v>
      </c>
      <c r="H1721" s="103" t="s">
        <v>529</v>
      </c>
      <c r="I1721" s="111" t="s">
        <v>21</v>
      </c>
      <c r="J1721" s="112" t="str">
        <f t="shared" si="108"/>
        <v>D</v>
      </c>
      <c r="K1721" s="103">
        <v>0</v>
      </c>
      <c r="L1721" s="103">
        <v>0</v>
      </c>
      <c r="M1721" s="103" t="s">
        <v>25</v>
      </c>
      <c r="O1721" s="103" t="s">
        <v>656</v>
      </c>
      <c r="P1721" s="103"/>
      <c r="T1721" s="112"/>
    </row>
    <row r="1722" spans="1:20">
      <c r="A1722" s="103" t="s">
        <v>677</v>
      </c>
      <c r="B1722" s="149">
        <v>15</v>
      </c>
      <c r="C1722" s="136">
        <v>30975</v>
      </c>
      <c r="D1722" s="141">
        <f t="shared" si="107"/>
        <v>30975</v>
      </c>
      <c r="E1722" s="103" t="s">
        <v>19</v>
      </c>
      <c r="H1722" s="103" t="s">
        <v>460</v>
      </c>
      <c r="I1722" s="111" t="s">
        <v>21</v>
      </c>
      <c r="J1722" s="112" t="str">
        <f t="shared" si="108"/>
        <v>L</v>
      </c>
      <c r="K1722" s="103">
        <v>2</v>
      </c>
      <c r="L1722" s="103">
        <v>4</v>
      </c>
      <c r="M1722" s="103" t="s">
        <v>2073</v>
      </c>
      <c r="O1722" s="103" t="s">
        <v>656</v>
      </c>
      <c r="P1722" s="103"/>
      <c r="T1722" s="112"/>
    </row>
    <row r="1723" spans="1:20">
      <c r="A1723" s="103" t="s">
        <v>677</v>
      </c>
      <c r="B1723" s="149">
        <v>14</v>
      </c>
      <c r="C1723" s="136">
        <v>30972</v>
      </c>
      <c r="D1723" s="141">
        <f t="shared" si="107"/>
        <v>30972</v>
      </c>
      <c r="E1723" s="103" t="s">
        <v>19</v>
      </c>
      <c r="H1723" s="103" t="s">
        <v>529</v>
      </c>
      <c r="I1723" s="111" t="s">
        <v>9</v>
      </c>
      <c r="J1723" s="112" t="str">
        <f t="shared" si="108"/>
        <v>D</v>
      </c>
      <c r="K1723" s="103">
        <v>2</v>
      </c>
      <c r="L1723" s="103">
        <v>2</v>
      </c>
      <c r="M1723" s="103" t="s">
        <v>2123</v>
      </c>
      <c r="O1723" s="103" t="s">
        <v>656</v>
      </c>
      <c r="P1723" s="103"/>
      <c r="T1723" s="112"/>
    </row>
    <row r="1724" spans="1:20">
      <c r="A1724" s="103" t="s">
        <v>677</v>
      </c>
      <c r="B1724" s="149">
        <v>13</v>
      </c>
      <c r="C1724" s="136">
        <v>30968</v>
      </c>
      <c r="D1724" s="141">
        <f t="shared" si="107"/>
        <v>30968</v>
      </c>
      <c r="E1724" s="103" t="s">
        <v>19</v>
      </c>
      <c r="H1724" s="103" t="s">
        <v>393</v>
      </c>
      <c r="I1724" s="111" t="s">
        <v>9</v>
      </c>
      <c r="J1724" s="112" t="str">
        <f t="shared" si="108"/>
        <v>L</v>
      </c>
      <c r="K1724" s="103">
        <v>0</v>
      </c>
      <c r="L1724" s="103">
        <v>3</v>
      </c>
      <c r="M1724" s="103" t="s">
        <v>25</v>
      </c>
      <c r="O1724" s="103" t="s">
        <v>656</v>
      </c>
      <c r="P1724" s="103"/>
      <c r="T1724" s="112"/>
    </row>
    <row r="1725" spans="1:20">
      <c r="A1725" s="103" t="s">
        <v>677</v>
      </c>
      <c r="B1725" s="149">
        <v>12</v>
      </c>
      <c r="C1725" s="136">
        <v>30961</v>
      </c>
      <c r="D1725" s="141">
        <f t="shared" si="107"/>
        <v>30961</v>
      </c>
      <c r="E1725" s="103" t="s">
        <v>13</v>
      </c>
      <c r="F1725" s="111" t="s">
        <v>256</v>
      </c>
      <c r="G1725" s="111"/>
      <c r="H1725" s="103" t="s">
        <v>112</v>
      </c>
      <c r="I1725" s="111" t="s">
        <v>21</v>
      </c>
      <c r="J1725" s="112" t="str">
        <f t="shared" si="108"/>
        <v>W</v>
      </c>
      <c r="K1725" s="103">
        <v>1</v>
      </c>
      <c r="L1725" s="103">
        <v>0</v>
      </c>
      <c r="M1725" s="103" t="s">
        <v>681</v>
      </c>
      <c r="O1725" s="103" t="s">
        <v>656</v>
      </c>
      <c r="P1725" s="103"/>
      <c r="T1725" s="112"/>
    </row>
    <row r="1726" spans="1:20">
      <c r="A1726" s="103" t="s">
        <v>677</v>
      </c>
      <c r="B1726" s="149">
        <v>11</v>
      </c>
      <c r="C1726" s="136">
        <v>30954</v>
      </c>
      <c r="D1726" s="141">
        <f t="shared" si="107"/>
        <v>30954</v>
      </c>
      <c r="E1726" s="103" t="s">
        <v>19</v>
      </c>
      <c r="H1726" s="103" t="s">
        <v>45</v>
      </c>
      <c r="I1726" s="111" t="s">
        <v>21</v>
      </c>
      <c r="J1726" s="112" t="str">
        <f t="shared" si="108"/>
        <v>L</v>
      </c>
      <c r="K1726" s="103">
        <v>0</v>
      </c>
      <c r="L1726" s="103">
        <v>2</v>
      </c>
      <c r="M1726" s="103" t="s">
        <v>25</v>
      </c>
      <c r="O1726" s="103" t="s">
        <v>656</v>
      </c>
      <c r="P1726" s="103"/>
      <c r="T1726" s="112"/>
    </row>
    <row r="1727" spans="1:20">
      <c r="A1727" s="103" t="s">
        <v>677</v>
      </c>
      <c r="B1727" s="149">
        <v>10</v>
      </c>
      <c r="C1727" s="136">
        <v>30947</v>
      </c>
      <c r="D1727" s="141">
        <f t="shared" si="107"/>
        <v>30947</v>
      </c>
      <c r="E1727" s="103" t="s">
        <v>19</v>
      </c>
      <c r="H1727" s="103" t="s">
        <v>620</v>
      </c>
      <c r="I1727" s="111" t="s">
        <v>9</v>
      </c>
      <c r="J1727" s="112" t="str">
        <f t="shared" si="108"/>
        <v>L</v>
      </c>
      <c r="K1727" s="103">
        <v>1</v>
      </c>
      <c r="L1727" s="103">
        <v>2</v>
      </c>
      <c r="M1727" s="103" t="s">
        <v>535</v>
      </c>
      <c r="O1727" s="103" t="s">
        <v>656</v>
      </c>
      <c r="P1727" s="103"/>
      <c r="T1727" s="112"/>
    </row>
    <row r="1728" spans="1:20">
      <c r="A1728" s="103" t="s">
        <v>677</v>
      </c>
      <c r="B1728" s="149">
        <v>9</v>
      </c>
      <c r="C1728" s="136">
        <v>30940</v>
      </c>
      <c r="D1728" s="141">
        <f t="shared" si="107"/>
        <v>30940</v>
      </c>
      <c r="E1728" s="103" t="s">
        <v>19</v>
      </c>
      <c r="H1728" s="103" t="s">
        <v>528</v>
      </c>
      <c r="I1728" s="111" t="s">
        <v>21</v>
      </c>
      <c r="J1728" s="112" t="str">
        <f t="shared" si="108"/>
        <v>W</v>
      </c>
      <c r="K1728" s="103">
        <v>2</v>
      </c>
      <c r="L1728" s="103">
        <v>1</v>
      </c>
      <c r="M1728" s="103" t="s">
        <v>2122</v>
      </c>
      <c r="O1728" s="103" t="s">
        <v>656</v>
      </c>
      <c r="P1728" s="103"/>
      <c r="T1728" s="112"/>
    </row>
    <row r="1729" spans="1:20">
      <c r="A1729" s="103" t="s">
        <v>677</v>
      </c>
      <c r="B1729" s="149">
        <v>8</v>
      </c>
      <c r="C1729" s="136">
        <v>30936</v>
      </c>
      <c r="D1729" s="141">
        <f t="shared" si="107"/>
        <v>30936</v>
      </c>
      <c r="E1729" s="103" t="s">
        <v>19</v>
      </c>
      <c r="H1729" s="103" t="s">
        <v>107</v>
      </c>
      <c r="I1729" s="111" t="s">
        <v>9</v>
      </c>
      <c r="J1729" s="112" t="str">
        <f t="shared" si="108"/>
        <v>D</v>
      </c>
      <c r="K1729" s="103">
        <v>2</v>
      </c>
      <c r="L1729" s="103">
        <v>2</v>
      </c>
      <c r="M1729" s="103" t="s">
        <v>2074</v>
      </c>
      <c r="O1729" s="103" t="s">
        <v>656</v>
      </c>
      <c r="P1729" s="103"/>
      <c r="T1729" s="112"/>
    </row>
    <row r="1730" spans="1:20">
      <c r="A1730" s="103" t="s">
        <v>677</v>
      </c>
      <c r="B1730" s="149">
        <v>7</v>
      </c>
      <c r="C1730" s="136">
        <v>30933</v>
      </c>
      <c r="D1730" s="141">
        <f t="shared" si="107"/>
        <v>30933</v>
      </c>
      <c r="E1730" s="103" t="s">
        <v>19</v>
      </c>
      <c r="H1730" s="103" t="s">
        <v>552</v>
      </c>
      <c r="I1730" s="111" t="s">
        <v>9</v>
      </c>
      <c r="J1730" s="112" t="str">
        <f t="shared" si="108"/>
        <v>D</v>
      </c>
      <c r="K1730" s="103">
        <v>0</v>
      </c>
      <c r="L1730" s="103">
        <v>0</v>
      </c>
      <c r="M1730" s="103" t="s">
        <v>25</v>
      </c>
      <c r="O1730" s="103" t="s">
        <v>656</v>
      </c>
      <c r="P1730" s="103"/>
      <c r="T1730" s="112"/>
    </row>
    <row r="1731" spans="1:20">
      <c r="A1731" s="103" t="s">
        <v>677</v>
      </c>
      <c r="B1731" s="149">
        <v>6</v>
      </c>
      <c r="C1731" s="136">
        <v>30929</v>
      </c>
      <c r="D1731" s="141">
        <f t="shared" si="107"/>
        <v>30929</v>
      </c>
      <c r="E1731" s="103" t="s">
        <v>12</v>
      </c>
      <c r="F1731" s="111" t="s">
        <v>454</v>
      </c>
      <c r="G1731" s="111"/>
      <c r="H1731" s="103" t="s">
        <v>682</v>
      </c>
      <c r="I1731" s="111" t="s">
        <v>9</v>
      </c>
      <c r="J1731" s="112" t="str">
        <f t="shared" si="108"/>
        <v>L</v>
      </c>
      <c r="K1731" s="103">
        <v>0</v>
      </c>
      <c r="L1731" s="103">
        <v>1</v>
      </c>
      <c r="M1731" s="103" t="s">
        <v>25</v>
      </c>
      <c r="O1731" s="103" t="s">
        <v>656</v>
      </c>
      <c r="P1731" s="103"/>
      <c r="T1731" s="112"/>
    </row>
    <row r="1732" spans="1:20">
      <c r="A1732" s="103" t="s">
        <v>677</v>
      </c>
      <c r="B1732" s="149">
        <v>5</v>
      </c>
      <c r="C1732" s="136">
        <v>30926</v>
      </c>
      <c r="D1732" s="141">
        <f t="shared" si="107"/>
        <v>30926</v>
      </c>
      <c r="E1732" s="103" t="s">
        <v>12</v>
      </c>
      <c r="F1732" s="111" t="s">
        <v>256</v>
      </c>
      <c r="G1732" s="111"/>
      <c r="H1732" s="103" t="s">
        <v>682</v>
      </c>
      <c r="I1732" s="111" t="s">
        <v>21</v>
      </c>
      <c r="J1732" s="112" t="str">
        <f t="shared" si="108"/>
        <v>D</v>
      </c>
      <c r="K1732" s="103">
        <v>0</v>
      </c>
      <c r="L1732" s="103">
        <v>0</v>
      </c>
      <c r="M1732" s="103" t="s">
        <v>25</v>
      </c>
      <c r="O1732" s="103" t="s">
        <v>656</v>
      </c>
      <c r="P1732" s="103"/>
      <c r="T1732" s="112"/>
    </row>
    <row r="1733" spans="1:20">
      <c r="A1733" s="103" t="s">
        <v>677</v>
      </c>
      <c r="B1733" s="149">
        <v>4</v>
      </c>
      <c r="C1733" s="136">
        <v>30921</v>
      </c>
      <c r="D1733" s="141">
        <f t="shared" si="107"/>
        <v>30921</v>
      </c>
      <c r="E1733" s="103" t="s">
        <v>1042</v>
      </c>
      <c r="F1733" s="111">
        <v>1</v>
      </c>
      <c r="G1733" s="111"/>
      <c r="H1733" s="103" t="s">
        <v>24</v>
      </c>
      <c r="I1733" s="111" t="s">
        <v>21</v>
      </c>
      <c r="J1733" s="112" t="str">
        <f t="shared" si="108"/>
        <v>L</v>
      </c>
      <c r="K1733" s="103">
        <v>0</v>
      </c>
      <c r="L1733" s="103">
        <v>1</v>
      </c>
      <c r="M1733" s="103" t="s">
        <v>25</v>
      </c>
      <c r="O1733" s="103" t="s">
        <v>656</v>
      </c>
      <c r="P1733" s="103"/>
      <c r="T1733" s="103" t="s">
        <v>1065</v>
      </c>
    </row>
    <row r="1734" spans="1:20">
      <c r="A1734" s="103" t="s">
        <v>677</v>
      </c>
      <c r="B1734" s="149">
        <v>3</v>
      </c>
      <c r="C1734" s="136">
        <v>30919</v>
      </c>
      <c r="D1734" s="141">
        <f t="shared" ref="D1734:D1797" si="109">C1734</f>
        <v>30919</v>
      </c>
      <c r="E1734" s="103" t="s">
        <v>19</v>
      </c>
      <c r="H1734" s="103" t="s">
        <v>235</v>
      </c>
      <c r="I1734" s="111" t="s">
        <v>21</v>
      </c>
      <c r="J1734" s="112" t="str">
        <f t="shared" si="108"/>
        <v>D</v>
      </c>
      <c r="K1734" s="103">
        <v>0</v>
      </c>
      <c r="L1734" s="103">
        <v>0</v>
      </c>
      <c r="M1734" s="103" t="s">
        <v>25</v>
      </c>
      <c r="O1734" s="103" t="s">
        <v>656</v>
      </c>
      <c r="P1734" s="103"/>
      <c r="T1734" s="112"/>
    </row>
    <row r="1735" spans="1:20">
      <c r="A1735" s="103" t="s">
        <v>677</v>
      </c>
      <c r="B1735" s="149">
        <v>2</v>
      </c>
      <c r="C1735" s="136">
        <v>30916</v>
      </c>
      <c r="D1735" s="141">
        <f t="shared" si="109"/>
        <v>30916</v>
      </c>
      <c r="E1735" s="103" t="s">
        <v>19</v>
      </c>
      <c r="H1735" s="103" t="s">
        <v>35</v>
      </c>
      <c r="I1735" s="111" t="s">
        <v>21</v>
      </c>
      <c r="J1735" s="112" t="str">
        <f t="shared" si="108"/>
        <v>W</v>
      </c>
      <c r="K1735" s="103">
        <v>1</v>
      </c>
      <c r="L1735" s="103">
        <v>0</v>
      </c>
      <c r="M1735" s="103" t="s">
        <v>2124</v>
      </c>
      <c r="O1735" s="103" t="s">
        <v>656</v>
      </c>
      <c r="P1735" s="103"/>
      <c r="T1735" s="112"/>
    </row>
    <row r="1736" spans="1:20">
      <c r="A1736" s="103" t="s">
        <v>677</v>
      </c>
      <c r="B1736" s="149">
        <v>1</v>
      </c>
      <c r="C1736" s="136">
        <v>30912</v>
      </c>
      <c r="D1736" s="141">
        <f t="shared" si="109"/>
        <v>30912</v>
      </c>
      <c r="E1736" s="103" t="s">
        <v>19</v>
      </c>
      <c r="H1736" s="103" t="s">
        <v>1029</v>
      </c>
      <c r="I1736" s="111" t="s">
        <v>9</v>
      </c>
      <c r="J1736" s="112" t="str">
        <f t="shared" si="108"/>
        <v>L</v>
      </c>
      <c r="K1736" s="103">
        <v>0</v>
      </c>
      <c r="L1736" s="103">
        <v>2</v>
      </c>
      <c r="M1736" s="103" t="s">
        <v>25</v>
      </c>
      <c r="O1736" s="103" t="s">
        <v>656</v>
      </c>
      <c r="P1736" s="103"/>
      <c r="T1736" s="112"/>
    </row>
    <row r="1737" spans="1:20">
      <c r="A1737" s="103" t="s">
        <v>683</v>
      </c>
      <c r="B1737" s="149">
        <v>46</v>
      </c>
      <c r="C1737" s="136">
        <v>30802</v>
      </c>
      <c r="D1737" s="141">
        <f t="shared" si="109"/>
        <v>30802</v>
      </c>
      <c r="E1737" s="103" t="s">
        <v>19</v>
      </c>
      <c r="H1737" s="103" t="s">
        <v>35</v>
      </c>
      <c r="I1737" s="111" t="s">
        <v>9</v>
      </c>
      <c r="J1737" s="112" t="str">
        <f t="shared" si="108"/>
        <v>D</v>
      </c>
      <c r="K1737" s="103">
        <v>2</v>
      </c>
      <c r="L1737" s="103">
        <v>2</v>
      </c>
      <c r="M1737" s="103" t="s">
        <v>684</v>
      </c>
      <c r="O1737" s="103" t="s">
        <v>656</v>
      </c>
      <c r="P1737" s="103"/>
      <c r="T1737" s="112"/>
    </row>
    <row r="1738" spans="1:20">
      <c r="A1738" s="103" t="s">
        <v>683</v>
      </c>
      <c r="B1738" s="149">
        <v>45</v>
      </c>
      <c r="C1738" s="136">
        <v>30800</v>
      </c>
      <c r="D1738" s="141">
        <f t="shared" si="109"/>
        <v>30800</v>
      </c>
      <c r="E1738" s="103" t="s">
        <v>19</v>
      </c>
      <c r="H1738" s="103" t="s">
        <v>494</v>
      </c>
      <c r="I1738" s="111" t="s">
        <v>21</v>
      </c>
      <c r="J1738" s="112" t="str">
        <f t="shared" si="108"/>
        <v>W</v>
      </c>
      <c r="K1738" s="103">
        <v>4</v>
      </c>
      <c r="L1738" s="103">
        <v>0</v>
      </c>
      <c r="M1738" s="103" t="s">
        <v>2120</v>
      </c>
      <c r="O1738" s="103" t="s">
        <v>656</v>
      </c>
      <c r="P1738" s="103"/>
      <c r="T1738" s="112"/>
    </row>
    <row r="1739" spans="1:20">
      <c r="A1739" s="103" t="s">
        <v>683</v>
      </c>
      <c r="B1739" s="149">
        <v>44</v>
      </c>
      <c r="C1739" s="136">
        <v>30797</v>
      </c>
      <c r="D1739" s="141">
        <f t="shared" si="109"/>
        <v>30797</v>
      </c>
      <c r="E1739" s="103" t="s">
        <v>19</v>
      </c>
      <c r="H1739" s="103" t="s">
        <v>107</v>
      </c>
      <c r="I1739" s="111" t="s">
        <v>21</v>
      </c>
      <c r="J1739" s="112" t="str">
        <f t="shared" si="108"/>
        <v>L</v>
      </c>
      <c r="K1739" s="103">
        <v>1</v>
      </c>
      <c r="L1739" s="103">
        <v>3</v>
      </c>
      <c r="M1739" s="103" t="s">
        <v>211</v>
      </c>
      <c r="O1739" s="103" t="s">
        <v>656</v>
      </c>
      <c r="P1739" s="103"/>
      <c r="T1739" s="112"/>
    </row>
    <row r="1740" spans="1:20">
      <c r="A1740" s="103" t="s">
        <v>683</v>
      </c>
      <c r="B1740" s="149">
        <v>43</v>
      </c>
      <c r="C1740" s="136">
        <v>30795</v>
      </c>
      <c r="D1740" s="141">
        <f t="shared" si="109"/>
        <v>30795</v>
      </c>
      <c r="E1740" s="103" t="s">
        <v>19</v>
      </c>
      <c r="H1740" s="103" t="s">
        <v>528</v>
      </c>
      <c r="I1740" s="111" t="s">
        <v>9</v>
      </c>
      <c r="J1740" s="112" t="str">
        <f t="shared" si="108"/>
        <v>L</v>
      </c>
      <c r="K1740" s="103">
        <v>0</v>
      </c>
      <c r="L1740" s="103">
        <v>2</v>
      </c>
      <c r="M1740" s="103" t="s">
        <v>25</v>
      </c>
      <c r="O1740" s="103" t="s">
        <v>656</v>
      </c>
      <c r="P1740" s="103"/>
      <c r="T1740" s="112"/>
    </row>
    <row r="1741" spans="1:20">
      <c r="A1741" s="103" t="s">
        <v>683</v>
      </c>
      <c r="B1741" s="149">
        <v>42</v>
      </c>
      <c r="C1741" s="136">
        <v>30793</v>
      </c>
      <c r="D1741" s="141">
        <f t="shared" si="109"/>
        <v>30793</v>
      </c>
      <c r="E1741" s="103" t="s">
        <v>19</v>
      </c>
      <c r="H1741" s="103" t="s">
        <v>332</v>
      </c>
      <c r="I1741" s="111" t="s">
        <v>9</v>
      </c>
      <c r="J1741" s="112" t="str">
        <f t="shared" si="108"/>
        <v>L</v>
      </c>
      <c r="K1741" s="103">
        <v>1</v>
      </c>
      <c r="L1741" s="103">
        <v>2</v>
      </c>
      <c r="M1741" s="103" t="s">
        <v>685</v>
      </c>
      <c r="O1741" s="103" t="s">
        <v>656</v>
      </c>
      <c r="P1741" s="103"/>
      <c r="T1741" s="112"/>
    </row>
    <row r="1742" spans="1:20">
      <c r="A1742" s="103" t="s">
        <v>683</v>
      </c>
      <c r="B1742" s="149">
        <v>41</v>
      </c>
      <c r="C1742" s="136">
        <v>30792</v>
      </c>
      <c r="D1742" s="141">
        <f t="shared" si="109"/>
        <v>30792</v>
      </c>
      <c r="E1742" s="103" t="s">
        <v>19</v>
      </c>
      <c r="H1742" s="103" t="s">
        <v>528</v>
      </c>
      <c r="I1742" s="111" t="s">
        <v>21</v>
      </c>
      <c r="J1742" s="112" t="str">
        <f t="shared" si="108"/>
        <v>W</v>
      </c>
      <c r="K1742" s="103">
        <v>2</v>
      </c>
      <c r="L1742" s="103">
        <v>0</v>
      </c>
      <c r="M1742" s="103" t="s">
        <v>686</v>
      </c>
      <c r="O1742" s="103" t="s">
        <v>656</v>
      </c>
      <c r="P1742" s="103"/>
      <c r="T1742" s="112"/>
    </row>
    <row r="1743" spans="1:20">
      <c r="A1743" s="103" t="s">
        <v>683</v>
      </c>
      <c r="B1743" s="149">
        <v>40</v>
      </c>
      <c r="C1743" s="136">
        <v>30790</v>
      </c>
      <c r="D1743" s="141">
        <f t="shared" si="109"/>
        <v>30790</v>
      </c>
      <c r="E1743" s="103" t="s">
        <v>19</v>
      </c>
      <c r="H1743" s="103" t="s">
        <v>378</v>
      </c>
      <c r="I1743" s="111" t="s">
        <v>21</v>
      </c>
      <c r="J1743" s="112" t="str">
        <f t="shared" si="108"/>
        <v>D</v>
      </c>
      <c r="K1743" s="103">
        <v>0</v>
      </c>
      <c r="L1743" s="103">
        <v>0</v>
      </c>
      <c r="M1743" s="103" t="s">
        <v>25</v>
      </c>
      <c r="O1743" s="103" t="s">
        <v>656</v>
      </c>
      <c r="P1743" s="103"/>
      <c r="T1743" s="112"/>
    </row>
    <row r="1744" spans="1:20">
      <c r="A1744" s="103" t="s">
        <v>683</v>
      </c>
      <c r="B1744" s="149">
        <v>39</v>
      </c>
      <c r="C1744" s="136">
        <v>30786</v>
      </c>
      <c r="D1744" s="141">
        <f t="shared" si="109"/>
        <v>30786</v>
      </c>
      <c r="E1744" s="103" t="s">
        <v>19</v>
      </c>
      <c r="H1744" s="103" t="s">
        <v>579</v>
      </c>
      <c r="I1744" s="111" t="s">
        <v>21</v>
      </c>
      <c r="J1744" s="112" t="str">
        <f t="shared" si="108"/>
        <v>W</v>
      </c>
      <c r="K1744" s="103">
        <v>2</v>
      </c>
      <c r="L1744" s="103">
        <v>1</v>
      </c>
      <c r="M1744" s="103" t="s">
        <v>684</v>
      </c>
      <c r="O1744" s="103" t="s">
        <v>656</v>
      </c>
      <c r="P1744" s="103"/>
      <c r="T1744" s="112"/>
    </row>
    <row r="1745" spans="1:20">
      <c r="A1745" s="103" t="s">
        <v>683</v>
      </c>
      <c r="B1745" s="149">
        <v>38</v>
      </c>
      <c r="C1745" s="136">
        <v>30783</v>
      </c>
      <c r="D1745" s="141">
        <f t="shared" si="109"/>
        <v>30783</v>
      </c>
      <c r="E1745" s="103" t="s">
        <v>19</v>
      </c>
      <c r="H1745" s="103" t="s">
        <v>529</v>
      </c>
      <c r="I1745" s="111" t="s">
        <v>21</v>
      </c>
      <c r="J1745" s="112" t="str">
        <f t="shared" si="108"/>
        <v>W</v>
      </c>
      <c r="K1745" s="103">
        <v>2</v>
      </c>
      <c r="L1745" s="103">
        <v>0</v>
      </c>
      <c r="M1745" s="103" t="s">
        <v>687</v>
      </c>
      <c r="O1745" s="103" t="s">
        <v>656</v>
      </c>
      <c r="P1745" s="103"/>
      <c r="T1745" s="112"/>
    </row>
    <row r="1746" spans="1:20">
      <c r="A1746" s="103" t="s">
        <v>683</v>
      </c>
      <c r="B1746" s="149">
        <v>37</v>
      </c>
      <c r="C1746" s="136">
        <v>30779</v>
      </c>
      <c r="D1746" s="141">
        <f t="shared" si="109"/>
        <v>30779</v>
      </c>
      <c r="E1746" s="103" t="s">
        <v>19</v>
      </c>
      <c r="H1746" s="103" t="s">
        <v>620</v>
      </c>
      <c r="I1746" s="111" t="s">
        <v>9</v>
      </c>
      <c r="J1746" s="112" t="str">
        <f t="shared" si="108"/>
        <v>L</v>
      </c>
      <c r="K1746" s="103">
        <v>1</v>
      </c>
      <c r="L1746" s="103">
        <v>4</v>
      </c>
      <c r="M1746" s="103" t="s">
        <v>680</v>
      </c>
      <c r="O1746" s="103" t="s">
        <v>656</v>
      </c>
      <c r="P1746" s="103"/>
      <c r="T1746" s="112"/>
    </row>
    <row r="1747" spans="1:20">
      <c r="A1747" s="103" t="s">
        <v>683</v>
      </c>
      <c r="B1747" s="149">
        <v>36</v>
      </c>
      <c r="C1747" s="136">
        <v>30776</v>
      </c>
      <c r="D1747" s="141">
        <f t="shared" si="109"/>
        <v>30776</v>
      </c>
      <c r="E1747" s="103" t="s">
        <v>19</v>
      </c>
      <c r="H1747" s="103" t="s">
        <v>107</v>
      </c>
      <c r="I1747" s="111" t="s">
        <v>9</v>
      </c>
      <c r="J1747" s="112" t="str">
        <f t="shared" si="108"/>
        <v>W</v>
      </c>
      <c r="K1747" s="103">
        <v>1</v>
      </c>
      <c r="L1747" s="103">
        <v>0</v>
      </c>
      <c r="M1747" s="103" t="s">
        <v>688</v>
      </c>
      <c r="O1747" s="103" t="s">
        <v>656</v>
      </c>
      <c r="P1747" s="103"/>
      <c r="T1747" s="112"/>
    </row>
    <row r="1748" spans="1:20">
      <c r="A1748" s="103" t="s">
        <v>683</v>
      </c>
      <c r="B1748" s="149">
        <v>35</v>
      </c>
      <c r="C1748" s="136">
        <v>30772</v>
      </c>
      <c r="D1748" s="141">
        <f t="shared" si="109"/>
        <v>30772</v>
      </c>
      <c r="E1748" s="103" t="s">
        <v>19</v>
      </c>
      <c r="H1748" s="103" t="s">
        <v>1030</v>
      </c>
      <c r="I1748" s="111" t="s">
        <v>21</v>
      </c>
      <c r="J1748" s="112" t="str">
        <f t="shared" si="108"/>
        <v>D</v>
      </c>
      <c r="K1748" s="103">
        <v>1</v>
      </c>
      <c r="L1748" s="103">
        <v>1</v>
      </c>
      <c r="M1748" s="103" t="s">
        <v>680</v>
      </c>
      <c r="O1748" s="103" t="s">
        <v>656</v>
      </c>
      <c r="P1748" s="103"/>
      <c r="T1748" s="112"/>
    </row>
    <row r="1749" spans="1:20">
      <c r="A1749" s="103" t="s">
        <v>683</v>
      </c>
      <c r="B1749" s="149">
        <v>34</v>
      </c>
      <c r="C1749" s="136">
        <v>30758</v>
      </c>
      <c r="D1749" s="141">
        <f t="shared" si="109"/>
        <v>30758</v>
      </c>
      <c r="E1749" s="103" t="s">
        <v>19</v>
      </c>
      <c r="H1749" s="103" t="s">
        <v>1029</v>
      </c>
      <c r="I1749" s="111" t="s">
        <v>21</v>
      </c>
      <c r="J1749" s="112" t="str">
        <f t="shared" si="108"/>
        <v>W</v>
      </c>
      <c r="K1749" s="103">
        <v>2</v>
      </c>
      <c r="L1749" s="103">
        <v>1</v>
      </c>
      <c r="M1749" s="103" t="s">
        <v>2044</v>
      </c>
      <c r="O1749" s="103" t="s">
        <v>656</v>
      </c>
      <c r="P1749" s="103"/>
      <c r="T1749" s="112"/>
    </row>
    <row r="1750" spans="1:20">
      <c r="A1750" s="103" t="s">
        <v>683</v>
      </c>
      <c r="B1750" s="149">
        <v>33</v>
      </c>
      <c r="C1750" s="136">
        <v>30751</v>
      </c>
      <c r="D1750" s="141">
        <f t="shared" si="109"/>
        <v>30751</v>
      </c>
      <c r="E1750" s="103" t="s">
        <v>19</v>
      </c>
      <c r="H1750" s="103" t="s">
        <v>54</v>
      </c>
      <c r="I1750" s="111" t="s">
        <v>9</v>
      </c>
      <c r="J1750" s="112" t="str">
        <f t="shared" si="108"/>
        <v>L</v>
      </c>
      <c r="K1750" s="103">
        <v>1</v>
      </c>
      <c r="L1750" s="103">
        <v>4</v>
      </c>
      <c r="M1750" s="103" t="s">
        <v>624</v>
      </c>
      <c r="O1750" s="103" t="s">
        <v>656</v>
      </c>
      <c r="P1750" s="103"/>
      <c r="T1750" s="112"/>
    </row>
    <row r="1751" spans="1:20">
      <c r="A1751" s="103" t="s">
        <v>683</v>
      </c>
      <c r="B1751" s="149">
        <v>32</v>
      </c>
      <c r="C1751" s="136">
        <v>30744</v>
      </c>
      <c r="D1751" s="141">
        <f t="shared" si="109"/>
        <v>30744</v>
      </c>
      <c r="E1751" s="103" t="s">
        <v>19</v>
      </c>
      <c r="G1751" s="116" t="s">
        <v>1468</v>
      </c>
      <c r="H1751" s="103" t="s">
        <v>235</v>
      </c>
      <c r="I1751" s="111" t="s">
        <v>21</v>
      </c>
      <c r="J1751" s="112" t="str">
        <f t="shared" si="108"/>
        <v>W</v>
      </c>
      <c r="K1751" s="103">
        <v>4</v>
      </c>
      <c r="L1751" s="103">
        <v>0</v>
      </c>
      <c r="M1751" s="103" t="s">
        <v>2121</v>
      </c>
      <c r="O1751" s="103" t="s">
        <v>656</v>
      </c>
      <c r="P1751" s="103"/>
      <c r="T1751" s="112"/>
    </row>
    <row r="1752" spans="1:20">
      <c r="A1752" s="103" t="s">
        <v>683</v>
      </c>
      <c r="B1752" s="149">
        <v>31</v>
      </c>
      <c r="C1752" s="136">
        <v>30737</v>
      </c>
      <c r="D1752" s="141">
        <f t="shared" si="109"/>
        <v>30737</v>
      </c>
      <c r="E1752" s="103" t="s">
        <v>19</v>
      </c>
      <c r="G1752" s="116" t="s">
        <v>1468</v>
      </c>
      <c r="H1752" s="103" t="s">
        <v>45</v>
      </c>
      <c r="I1752" s="111" t="s">
        <v>21</v>
      </c>
      <c r="J1752" s="112" t="str">
        <f t="shared" si="108"/>
        <v>W</v>
      </c>
      <c r="K1752" s="103">
        <v>1</v>
      </c>
      <c r="L1752" s="103">
        <v>0</v>
      </c>
      <c r="M1752" s="103" t="s">
        <v>680</v>
      </c>
      <c r="O1752" s="103" t="s">
        <v>656</v>
      </c>
      <c r="P1752" s="103"/>
      <c r="T1752" s="112"/>
    </row>
    <row r="1753" spans="1:20">
      <c r="A1753" s="103" t="s">
        <v>683</v>
      </c>
      <c r="B1753" s="149">
        <v>30</v>
      </c>
      <c r="C1753" s="136">
        <v>30730</v>
      </c>
      <c r="D1753" s="141">
        <f t="shared" si="109"/>
        <v>30730</v>
      </c>
      <c r="E1753" s="103" t="s">
        <v>19</v>
      </c>
      <c r="H1753" s="103" t="s">
        <v>460</v>
      </c>
      <c r="I1753" s="111" t="s">
        <v>9</v>
      </c>
      <c r="J1753" s="112" t="str">
        <f t="shared" si="108"/>
        <v>W</v>
      </c>
      <c r="K1753" s="103">
        <v>1</v>
      </c>
      <c r="L1753" s="103">
        <v>0</v>
      </c>
      <c r="M1753" s="103" t="s">
        <v>680</v>
      </c>
      <c r="O1753" s="103" t="s">
        <v>656</v>
      </c>
      <c r="P1753" s="103"/>
      <c r="T1753" s="112"/>
    </row>
    <row r="1754" spans="1:20">
      <c r="A1754" s="103" t="s">
        <v>683</v>
      </c>
      <c r="B1754" s="149">
        <v>29</v>
      </c>
      <c r="C1754" s="136">
        <v>30723</v>
      </c>
      <c r="D1754" s="141">
        <f t="shared" si="109"/>
        <v>30723</v>
      </c>
      <c r="E1754" s="103" t="s">
        <v>19</v>
      </c>
      <c r="H1754" s="103" t="s">
        <v>52</v>
      </c>
      <c r="I1754" s="111" t="s">
        <v>9</v>
      </c>
      <c r="J1754" s="112" t="str">
        <f t="shared" si="108"/>
        <v>W</v>
      </c>
      <c r="K1754" s="103">
        <v>2</v>
      </c>
      <c r="L1754" s="103">
        <v>1</v>
      </c>
      <c r="M1754" s="103" t="s">
        <v>1751</v>
      </c>
      <c r="O1754" s="103" t="s">
        <v>656</v>
      </c>
      <c r="P1754" s="103"/>
      <c r="T1754" s="112"/>
    </row>
    <row r="1755" spans="1:20">
      <c r="A1755" s="103" t="s">
        <v>683</v>
      </c>
      <c r="B1755" s="149">
        <v>28</v>
      </c>
      <c r="C1755" s="136">
        <v>30716</v>
      </c>
      <c r="D1755" s="141">
        <f t="shared" si="109"/>
        <v>30716</v>
      </c>
      <c r="E1755" s="103" t="s">
        <v>19</v>
      </c>
      <c r="H1755" s="103" t="s">
        <v>620</v>
      </c>
      <c r="I1755" s="111" t="s">
        <v>21</v>
      </c>
      <c r="J1755" s="112" t="str">
        <f t="shared" si="108"/>
        <v>D</v>
      </c>
      <c r="K1755" s="103">
        <v>3</v>
      </c>
      <c r="L1755" s="103">
        <v>3</v>
      </c>
      <c r="M1755" s="103" t="s">
        <v>1752</v>
      </c>
      <c r="O1755" s="103" t="s">
        <v>656</v>
      </c>
      <c r="P1755" s="103"/>
      <c r="T1755" s="112"/>
    </row>
    <row r="1756" spans="1:20">
      <c r="A1756" s="103" t="s">
        <v>683</v>
      </c>
      <c r="B1756" s="149">
        <v>27</v>
      </c>
      <c r="C1756" s="136">
        <v>30709</v>
      </c>
      <c r="D1756" s="141">
        <f t="shared" si="109"/>
        <v>30709</v>
      </c>
      <c r="E1756" s="103" t="s">
        <v>19</v>
      </c>
      <c r="H1756" s="103" t="s">
        <v>24</v>
      </c>
      <c r="I1756" s="111" t="s">
        <v>9</v>
      </c>
      <c r="J1756" s="112" t="str">
        <f t="shared" si="108"/>
        <v>L</v>
      </c>
      <c r="K1756" s="103">
        <v>0</v>
      </c>
      <c r="L1756" s="103">
        <v>1</v>
      </c>
      <c r="M1756" s="103" t="s">
        <v>25</v>
      </c>
      <c r="O1756" s="103" t="s">
        <v>656</v>
      </c>
      <c r="P1756" s="103"/>
      <c r="T1756" s="112"/>
    </row>
    <row r="1757" spans="1:20">
      <c r="A1757" s="103" t="s">
        <v>683</v>
      </c>
      <c r="B1757" s="149">
        <v>26</v>
      </c>
      <c r="C1757" s="136">
        <v>30688</v>
      </c>
      <c r="D1757" s="141">
        <f t="shared" si="109"/>
        <v>30688</v>
      </c>
      <c r="E1757" s="103" t="s">
        <v>19</v>
      </c>
      <c r="H1757" s="103" t="s">
        <v>552</v>
      </c>
      <c r="I1757" s="111" t="s">
        <v>9</v>
      </c>
      <c r="J1757" s="112" t="str">
        <f t="shared" si="108"/>
        <v>L</v>
      </c>
      <c r="K1757" s="103">
        <v>0</v>
      </c>
      <c r="L1757" s="103">
        <v>2</v>
      </c>
      <c r="M1757" s="103" t="s">
        <v>25</v>
      </c>
      <c r="O1757" s="103" t="s">
        <v>656</v>
      </c>
      <c r="P1757" s="103"/>
      <c r="T1757" s="112"/>
    </row>
    <row r="1758" spans="1:20">
      <c r="A1758" s="103" t="s">
        <v>683</v>
      </c>
      <c r="B1758" s="149">
        <v>25</v>
      </c>
      <c r="C1758" s="136">
        <v>30683</v>
      </c>
      <c r="D1758" s="141">
        <f t="shared" si="109"/>
        <v>30683</v>
      </c>
      <c r="E1758" s="103" t="s">
        <v>19</v>
      </c>
      <c r="H1758" s="103" t="s">
        <v>52</v>
      </c>
      <c r="I1758" s="111" t="s">
        <v>21</v>
      </c>
      <c r="J1758" s="112" t="str">
        <f t="shared" ref="J1758:J1821" si="110">IF(K1758&gt;L1758,"W",IF(K1758&lt;L1758,"L","D"))</f>
        <v>D</v>
      </c>
      <c r="K1758" s="103">
        <v>2</v>
      </c>
      <c r="L1758" s="103">
        <v>2</v>
      </c>
      <c r="M1758" s="103" t="s">
        <v>1751</v>
      </c>
      <c r="O1758" s="103" t="s">
        <v>656</v>
      </c>
      <c r="P1758" s="103"/>
      <c r="T1758" s="112"/>
    </row>
    <row r="1759" spans="1:20">
      <c r="A1759" s="103" t="s">
        <v>683</v>
      </c>
      <c r="B1759" s="149">
        <v>24</v>
      </c>
      <c r="C1759" s="136">
        <v>30681</v>
      </c>
      <c r="D1759" s="141">
        <f t="shared" si="109"/>
        <v>30681</v>
      </c>
      <c r="E1759" s="103" t="s">
        <v>19</v>
      </c>
      <c r="H1759" s="103" t="s">
        <v>652</v>
      </c>
      <c r="I1759" s="111" t="s">
        <v>9</v>
      </c>
      <c r="J1759" s="112" t="str">
        <f t="shared" si="110"/>
        <v>L</v>
      </c>
      <c r="K1759" s="103">
        <v>0</v>
      </c>
      <c r="L1759" s="103">
        <v>2</v>
      </c>
      <c r="M1759" s="103" t="s">
        <v>25</v>
      </c>
      <c r="O1759" s="103" t="s">
        <v>656</v>
      </c>
      <c r="P1759" s="103"/>
      <c r="T1759" s="112"/>
    </row>
    <row r="1760" spans="1:20">
      <c r="A1760" s="103" t="s">
        <v>683</v>
      </c>
      <c r="B1760" s="149">
        <v>23</v>
      </c>
      <c r="C1760" s="136">
        <v>30677</v>
      </c>
      <c r="D1760" s="141">
        <f t="shared" si="109"/>
        <v>30677</v>
      </c>
      <c r="E1760" s="103" t="s">
        <v>19</v>
      </c>
      <c r="H1760" s="103" t="s">
        <v>45</v>
      </c>
      <c r="I1760" s="111" t="s">
        <v>9</v>
      </c>
      <c r="J1760" s="112" t="str">
        <f t="shared" si="110"/>
        <v>D</v>
      </c>
      <c r="K1760" s="103">
        <v>1</v>
      </c>
      <c r="L1760" s="103">
        <v>1</v>
      </c>
      <c r="M1760" s="103" t="s">
        <v>2043</v>
      </c>
      <c r="O1760" s="103" t="s">
        <v>656</v>
      </c>
      <c r="P1760" s="103"/>
      <c r="T1760" s="112"/>
    </row>
    <row r="1761" spans="1:20">
      <c r="A1761" s="103" t="s">
        <v>683</v>
      </c>
      <c r="B1761" s="149">
        <v>22</v>
      </c>
      <c r="C1761" s="136">
        <v>30676</v>
      </c>
      <c r="D1761" s="141">
        <f t="shared" si="109"/>
        <v>30676</v>
      </c>
      <c r="E1761" s="103" t="s">
        <v>19</v>
      </c>
      <c r="H1761" s="103" t="s">
        <v>332</v>
      </c>
      <c r="I1761" s="111" t="s">
        <v>21</v>
      </c>
      <c r="J1761" s="112" t="str">
        <f t="shared" si="110"/>
        <v>L</v>
      </c>
      <c r="K1761" s="103">
        <v>0</v>
      </c>
      <c r="L1761" s="103">
        <v>2</v>
      </c>
      <c r="M1761" s="103" t="s">
        <v>25</v>
      </c>
      <c r="O1761" s="103" t="s">
        <v>656</v>
      </c>
      <c r="P1761" s="103"/>
      <c r="T1761" s="112"/>
    </row>
    <row r="1762" spans="1:20">
      <c r="A1762" s="103" t="s">
        <v>683</v>
      </c>
      <c r="B1762" s="149">
        <v>21</v>
      </c>
      <c r="C1762" s="136">
        <v>30667</v>
      </c>
      <c r="D1762" s="141">
        <f t="shared" si="109"/>
        <v>30667</v>
      </c>
      <c r="E1762" s="103" t="s">
        <v>19</v>
      </c>
      <c r="H1762" s="103" t="s">
        <v>35</v>
      </c>
      <c r="I1762" s="111" t="s">
        <v>21</v>
      </c>
      <c r="J1762" s="112" t="str">
        <f t="shared" si="110"/>
        <v>W</v>
      </c>
      <c r="K1762" s="103">
        <v>1</v>
      </c>
      <c r="L1762" s="103">
        <v>0</v>
      </c>
      <c r="M1762" s="103" t="s">
        <v>211</v>
      </c>
      <c r="O1762" s="103" t="s">
        <v>656</v>
      </c>
      <c r="P1762" s="103"/>
      <c r="T1762" s="112"/>
    </row>
    <row r="1763" spans="1:20">
      <c r="A1763" s="103" t="s">
        <v>683</v>
      </c>
      <c r="B1763" s="149">
        <v>20</v>
      </c>
      <c r="C1763" s="136">
        <v>30660</v>
      </c>
      <c r="D1763" s="141">
        <f t="shared" si="109"/>
        <v>30660</v>
      </c>
      <c r="E1763" s="103" t="s">
        <v>19</v>
      </c>
      <c r="G1763" s="116" t="s">
        <v>1468</v>
      </c>
      <c r="H1763" s="103" t="s">
        <v>24</v>
      </c>
      <c r="I1763" s="111" t="s">
        <v>21</v>
      </c>
      <c r="J1763" s="112" t="str">
        <f t="shared" si="110"/>
        <v>D</v>
      </c>
      <c r="K1763" s="103">
        <v>1</v>
      </c>
      <c r="L1763" s="103">
        <v>1</v>
      </c>
      <c r="M1763" s="103" t="s">
        <v>692</v>
      </c>
      <c r="O1763" s="103" t="s">
        <v>656</v>
      </c>
      <c r="P1763" s="103"/>
      <c r="T1763" s="112"/>
    </row>
    <row r="1764" spans="1:20">
      <c r="A1764" s="103" t="s">
        <v>683</v>
      </c>
      <c r="B1764" s="149">
        <v>19</v>
      </c>
      <c r="C1764" s="136">
        <v>30653</v>
      </c>
      <c r="D1764" s="141">
        <f t="shared" si="109"/>
        <v>30653</v>
      </c>
      <c r="E1764" s="103" t="s">
        <v>19</v>
      </c>
      <c r="H1764" s="103" t="s">
        <v>407</v>
      </c>
      <c r="I1764" s="111" t="s">
        <v>9</v>
      </c>
      <c r="J1764" s="112" t="str">
        <f t="shared" si="110"/>
        <v>D</v>
      </c>
      <c r="K1764" s="103">
        <v>1</v>
      </c>
      <c r="L1764" s="103">
        <v>1</v>
      </c>
      <c r="M1764" s="103" t="s">
        <v>685</v>
      </c>
      <c r="O1764" s="103" t="s">
        <v>656</v>
      </c>
      <c r="P1764" s="103"/>
      <c r="T1764" s="112"/>
    </row>
    <row r="1765" spans="1:20">
      <c r="A1765" s="103" t="s">
        <v>683</v>
      </c>
      <c r="B1765" s="149">
        <v>18</v>
      </c>
      <c r="C1765" s="136">
        <v>30646</v>
      </c>
      <c r="D1765" s="141">
        <f t="shared" si="109"/>
        <v>30646</v>
      </c>
      <c r="E1765" s="103" t="s">
        <v>16</v>
      </c>
      <c r="G1765" s="116" t="s">
        <v>1468</v>
      </c>
      <c r="H1765" s="103" t="s">
        <v>110</v>
      </c>
      <c r="I1765" s="111" t="s">
        <v>21</v>
      </c>
      <c r="J1765" s="112" t="str">
        <f t="shared" si="110"/>
        <v>L</v>
      </c>
      <c r="K1765" s="103">
        <v>1</v>
      </c>
      <c r="L1765" s="103">
        <v>2</v>
      </c>
      <c r="M1765" s="103" t="s">
        <v>681</v>
      </c>
      <c r="O1765" s="103" t="s">
        <v>656</v>
      </c>
      <c r="P1765" s="103"/>
      <c r="T1765" s="112"/>
    </row>
    <row r="1766" spans="1:20">
      <c r="A1766" s="103" t="s">
        <v>683</v>
      </c>
      <c r="B1766" s="149">
        <v>17</v>
      </c>
      <c r="C1766" s="136">
        <v>30639</v>
      </c>
      <c r="D1766" s="141">
        <f t="shared" si="109"/>
        <v>30639</v>
      </c>
      <c r="E1766" s="103" t="s">
        <v>19</v>
      </c>
      <c r="H1766" s="103" t="s">
        <v>378</v>
      </c>
      <c r="I1766" s="111" t="s">
        <v>9</v>
      </c>
      <c r="J1766" s="112" t="str">
        <f t="shared" si="110"/>
        <v>L</v>
      </c>
      <c r="K1766" s="103">
        <v>0</v>
      </c>
      <c r="L1766" s="103">
        <v>1</v>
      </c>
      <c r="M1766" s="103" t="s">
        <v>25</v>
      </c>
      <c r="O1766" s="103" t="s">
        <v>656</v>
      </c>
      <c r="P1766" s="103"/>
      <c r="T1766" s="112"/>
    </row>
    <row r="1767" spans="1:20">
      <c r="A1767" s="103" t="s">
        <v>683</v>
      </c>
      <c r="B1767" s="149">
        <v>16</v>
      </c>
      <c r="C1767" s="136">
        <v>30632</v>
      </c>
      <c r="D1767" s="141">
        <f t="shared" si="109"/>
        <v>30632</v>
      </c>
      <c r="E1767" s="103" t="s">
        <v>19</v>
      </c>
      <c r="H1767" s="103" t="s">
        <v>494</v>
      </c>
      <c r="I1767" s="111" t="s">
        <v>9</v>
      </c>
      <c r="J1767" s="112" t="str">
        <f t="shared" si="110"/>
        <v>L</v>
      </c>
      <c r="K1767" s="103">
        <v>0</v>
      </c>
      <c r="L1767" s="103">
        <v>4</v>
      </c>
      <c r="M1767" s="103" t="s">
        <v>25</v>
      </c>
      <c r="O1767" s="103" t="s">
        <v>656</v>
      </c>
      <c r="P1767" s="103"/>
      <c r="T1767" s="112"/>
    </row>
    <row r="1768" spans="1:20">
      <c r="A1768" s="103" t="s">
        <v>683</v>
      </c>
      <c r="B1768" s="149">
        <v>15</v>
      </c>
      <c r="C1768" s="136">
        <v>30625</v>
      </c>
      <c r="D1768" s="141">
        <f t="shared" si="109"/>
        <v>30625</v>
      </c>
      <c r="E1768" s="103" t="s">
        <v>19</v>
      </c>
      <c r="H1768" s="103" t="s">
        <v>235</v>
      </c>
      <c r="I1768" s="111" t="s">
        <v>9</v>
      </c>
      <c r="J1768" s="112" t="str">
        <f t="shared" si="110"/>
        <v>L</v>
      </c>
      <c r="K1768" s="103">
        <v>0</v>
      </c>
      <c r="L1768" s="103">
        <v>1</v>
      </c>
      <c r="M1768" s="103" t="s">
        <v>25</v>
      </c>
      <c r="O1768" s="103" t="s">
        <v>656</v>
      </c>
      <c r="P1768" s="103"/>
      <c r="T1768" s="112"/>
    </row>
    <row r="1769" spans="1:20">
      <c r="A1769" s="103" t="s">
        <v>683</v>
      </c>
      <c r="B1769" s="149">
        <v>14</v>
      </c>
      <c r="C1769" s="136">
        <v>30618</v>
      </c>
      <c r="D1769" s="141">
        <f t="shared" si="109"/>
        <v>30618</v>
      </c>
      <c r="E1769" s="103" t="s">
        <v>19</v>
      </c>
      <c r="G1769" s="116" t="s">
        <v>1468</v>
      </c>
      <c r="H1769" s="103" t="s">
        <v>460</v>
      </c>
      <c r="I1769" s="111" t="s">
        <v>21</v>
      </c>
      <c r="J1769" s="112" t="str">
        <f t="shared" si="110"/>
        <v>D</v>
      </c>
      <c r="K1769" s="103">
        <v>1</v>
      </c>
      <c r="L1769" s="103">
        <v>1</v>
      </c>
      <c r="M1769" s="103" t="s">
        <v>685</v>
      </c>
      <c r="O1769" s="103" t="s">
        <v>656</v>
      </c>
      <c r="P1769" s="103"/>
      <c r="T1769" s="112"/>
    </row>
    <row r="1770" spans="1:20">
      <c r="A1770" s="103" t="s">
        <v>683</v>
      </c>
      <c r="B1770" s="149">
        <v>13</v>
      </c>
      <c r="C1770" s="136">
        <v>30611</v>
      </c>
      <c r="D1770" s="141">
        <f t="shared" si="109"/>
        <v>30611</v>
      </c>
      <c r="E1770" s="103" t="s">
        <v>19</v>
      </c>
      <c r="H1770" s="103" t="s">
        <v>529</v>
      </c>
      <c r="I1770" s="111" t="s">
        <v>9</v>
      </c>
      <c r="J1770" s="112" t="str">
        <f t="shared" si="110"/>
        <v>D</v>
      </c>
      <c r="K1770" s="103">
        <v>1</v>
      </c>
      <c r="L1770" s="103">
        <v>1</v>
      </c>
      <c r="M1770" s="103" t="s">
        <v>711</v>
      </c>
      <c r="O1770" s="103" t="s">
        <v>656</v>
      </c>
      <c r="P1770" s="103"/>
      <c r="T1770" s="112"/>
    </row>
    <row r="1771" spans="1:20">
      <c r="A1771" s="103" t="s">
        <v>683</v>
      </c>
      <c r="B1771" s="149">
        <v>12</v>
      </c>
      <c r="C1771" s="136">
        <v>30597</v>
      </c>
      <c r="D1771" s="141">
        <f t="shared" si="109"/>
        <v>30597</v>
      </c>
      <c r="E1771" s="103" t="s">
        <v>13</v>
      </c>
      <c r="F1771" s="111" t="s">
        <v>256</v>
      </c>
      <c r="G1771" s="111"/>
      <c r="H1771" s="103" t="s">
        <v>506</v>
      </c>
      <c r="I1771" s="111" t="s">
        <v>9</v>
      </c>
      <c r="J1771" s="112" t="str">
        <f t="shared" si="110"/>
        <v>L</v>
      </c>
      <c r="K1771" s="103">
        <v>0</v>
      </c>
      <c r="L1771" s="103">
        <v>1</v>
      </c>
      <c r="M1771" s="103" t="s">
        <v>25</v>
      </c>
      <c r="O1771" s="103" t="s">
        <v>656</v>
      </c>
      <c r="P1771" s="103"/>
      <c r="T1771" s="112"/>
    </row>
    <row r="1772" spans="1:20">
      <c r="A1772" s="103" t="s">
        <v>683</v>
      </c>
      <c r="B1772" s="149">
        <v>11</v>
      </c>
      <c r="C1772" s="136">
        <v>30590</v>
      </c>
      <c r="D1772" s="141">
        <f t="shared" si="109"/>
        <v>30590</v>
      </c>
      <c r="E1772" s="103" t="s">
        <v>12</v>
      </c>
      <c r="F1772" s="111" t="s">
        <v>143</v>
      </c>
      <c r="G1772" s="111" t="s">
        <v>1468</v>
      </c>
      <c r="H1772" s="103" t="s">
        <v>689</v>
      </c>
      <c r="I1772" s="111" t="s">
        <v>21</v>
      </c>
      <c r="J1772" s="112" t="str">
        <f t="shared" si="110"/>
        <v>L</v>
      </c>
      <c r="K1772" s="103">
        <v>1</v>
      </c>
      <c r="L1772" s="103">
        <v>4</v>
      </c>
      <c r="M1772" s="103" t="s">
        <v>211</v>
      </c>
      <c r="O1772" s="103" t="s">
        <v>656</v>
      </c>
      <c r="P1772" s="103"/>
      <c r="T1772" s="112"/>
    </row>
    <row r="1773" spans="1:20">
      <c r="A1773" s="103" t="s">
        <v>683</v>
      </c>
      <c r="B1773" s="149">
        <v>10</v>
      </c>
      <c r="C1773" s="136">
        <v>30583</v>
      </c>
      <c r="D1773" s="141">
        <f t="shared" si="109"/>
        <v>30583</v>
      </c>
      <c r="E1773" s="103" t="s">
        <v>1042</v>
      </c>
      <c r="F1773" s="111">
        <v>2</v>
      </c>
      <c r="G1773" s="111" t="s">
        <v>1468</v>
      </c>
      <c r="H1773" s="103" t="s">
        <v>107</v>
      </c>
      <c r="I1773" s="111" t="s">
        <v>21</v>
      </c>
      <c r="J1773" s="112" t="str">
        <f t="shared" si="110"/>
        <v>L</v>
      </c>
      <c r="K1773" s="103">
        <v>1</v>
      </c>
      <c r="L1773" s="103">
        <v>3</v>
      </c>
      <c r="M1773" s="103" t="s">
        <v>693</v>
      </c>
      <c r="O1773" s="103" t="s">
        <v>656</v>
      </c>
      <c r="P1773" s="103"/>
      <c r="T1773" s="103" t="s">
        <v>1065</v>
      </c>
    </row>
    <row r="1774" spans="1:20">
      <c r="A1774" s="103" t="s">
        <v>683</v>
      </c>
      <c r="B1774" s="149">
        <v>9</v>
      </c>
      <c r="C1774" s="136">
        <v>30576</v>
      </c>
      <c r="D1774" s="141">
        <f t="shared" si="109"/>
        <v>30576</v>
      </c>
      <c r="E1774" s="103" t="s">
        <v>12</v>
      </c>
      <c r="F1774" s="111" t="s">
        <v>61</v>
      </c>
      <c r="G1774" s="111"/>
      <c r="H1774" s="103" t="s">
        <v>332</v>
      </c>
      <c r="I1774" s="111" t="s">
        <v>21</v>
      </c>
      <c r="J1774" s="112" t="str">
        <f t="shared" si="110"/>
        <v>W</v>
      </c>
      <c r="K1774" s="103">
        <v>2</v>
      </c>
      <c r="L1774" s="103">
        <v>0</v>
      </c>
      <c r="M1774" s="103" t="s">
        <v>2075</v>
      </c>
      <c r="O1774" s="103" t="s">
        <v>656</v>
      </c>
      <c r="P1774" s="103"/>
      <c r="T1774" s="112"/>
    </row>
    <row r="1775" spans="1:20">
      <c r="A1775" s="103" t="s">
        <v>683</v>
      </c>
      <c r="B1775" s="149">
        <v>8</v>
      </c>
      <c r="C1775" s="136">
        <v>30569</v>
      </c>
      <c r="D1775" s="141">
        <f t="shared" si="109"/>
        <v>30569</v>
      </c>
      <c r="E1775" s="103" t="s">
        <v>19</v>
      </c>
      <c r="H1775" s="103" t="s">
        <v>579</v>
      </c>
      <c r="I1775" s="111" t="s">
        <v>9</v>
      </c>
      <c r="J1775" s="112" t="str">
        <f t="shared" si="110"/>
        <v>W</v>
      </c>
      <c r="K1775" s="103">
        <v>2</v>
      </c>
      <c r="L1775" s="103">
        <v>0</v>
      </c>
      <c r="M1775" s="103" t="s">
        <v>2052</v>
      </c>
      <c r="O1775" s="103" t="s">
        <v>656</v>
      </c>
      <c r="P1775" s="103"/>
      <c r="T1775" s="112"/>
    </row>
    <row r="1776" spans="1:20">
      <c r="A1776" s="103" t="s">
        <v>683</v>
      </c>
      <c r="B1776" s="149">
        <v>7</v>
      </c>
      <c r="C1776" s="136">
        <v>30562</v>
      </c>
      <c r="D1776" s="141">
        <f t="shared" si="109"/>
        <v>30562</v>
      </c>
      <c r="E1776" s="103" t="s">
        <v>19</v>
      </c>
      <c r="G1776" s="116" t="s">
        <v>1468</v>
      </c>
      <c r="H1776" s="103" t="s">
        <v>407</v>
      </c>
      <c r="I1776" s="111" t="s">
        <v>21</v>
      </c>
      <c r="J1776" s="112" t="str">
        <f t="shared" si="110"/>
        <v>L</v>
      </c>
      <c r="K1776" s="103">
        <v>1</v>
      </c>
      <c r="L1776" s="103">
        <v>4</v>
      </c>
      <c r="M1776" s="103" t="s">
        <v>2053</v>
      </c>
      <c r="O1776" s="103" t="s">
        <v>656</v>
      </c>
      <c r="P1776" s="103"/>
      <c r="T1776" s="112"/>
    </row>
    <row r="1777" spans="1:20">
      <c r="A1777" s="103" t="s">
        <v>683</v>
      </c>
      <c r="B1777" s="149">
        <v>6</v>
      </c>
      <c r="C1777" s="136">
        <v>30557</v>
      </c>
      <c r="D1777" s="141">
        <f t="shared" si="109"/>
        <v>30557</v>
      </c>
      <c r="E1777" s="103" t="s">
        <v>1042</v>
      </c>
      <c r="F1777" s="111">
        <v>1</v>
      </c>
      <c r="G1777" s="111"/>
      <c r="H1777" s="103" t="s">
        <v>235</v>
      </c>
      <c r="I1777" s="111" t="s">
        <v>9</v>
      </c>
      <c r="J1777" s="112" t="str">
        <f t="shared" si="110"/>
        <v>W</v>
      </c>
      <c r="K1777" s="103">
        <v>1</v>
      </c>
      <c r="L1777" s="103">
        <v>0</v>
      </c>
      <c r="M1777" s="103" t="s">
        <v>715</v>
      </c>
      <c r="O1777" s="103" t="s">
        <v>656</v>
      </c>
      <c r="P1777" s="103"/>
      <c r="T1777" s="112"/>
    </row>
    <row r="1778" spans="1:20">
      <c r="A1778" s="103" t="s">
        <v>683</v>
      </c>
      <c r="B1778" s="149">
        <v>5</v>
      </c>
      <c r="C1778" s="136">
        <v>30555</v>
      </c>
      <c r="D1778" s="141">
        <f t="shared" si="109"/>
        <v>30555</v>
      </c>
      <c r="E1778" s="103" t="s">
        <v>19</v>
      </c>
      <c r="G1778" s="116" t="s">
        <v>1468</v>
      </c>
      <c r="H1778" s="103" t="s">
        <v>552</v>
      </c>
      <c r="I1778" s="111" t="s">
        <v>21</v>
      </c>
      <c r="J1778" s="112" t="str">
        <f t="shared" si="110"/>
        <v>D</v>
      </c>
      <c r="K1778" s="103">
        <v>2</v>
      </c>
      <c r="L1778" s="103">
        <v>2</v>
      </c>
      <c r="M1778" s="103" t="s">
        <v>684</v>
      </c>
      <c r="O1778" s="103" t="s">
        <v>656</v>
      </c>
      <c r="P1778" s="103"/>
      <c r="T1778" s="112"/>
    </row>
    <row r="1779" spans="1:20">
      <c r="A1779" s="103" t="s">
        <v>683</v>
      </c>
      <c r="B1779" s="149">
        <v>4</v>
      </c>
      <c r="C1779" s="136">
        <v>30551</v>
      </c>
      <c r="D1779" s="141">
        <f t="shared" si="109"/>
        <v>30551</v>
      </c>
      <c r="E1779" s="103" t="s">
        <v>19</v>
      </c>
      <c r="H1779" s="103" t="s">
        <v>1030</v>
      </c>
      <c r="I1779" s="111" t="s">
        <v>9</v>
      </c>
      <c r="J1779" s="112" t="str">
        <f t="shared" si="110"/>
        <v>L</v>
      </c>
      <c r="K1779" s="103">
        <v>0</v>
      </c>
      <c r="L1779" s="103">
        <v>2</v>
      </c>
      <c r="M1779" s="103" t="s">
        <v>25</v>
      </c>
      <c r="O1779" s="103" t="s">
        <v>656</v>
      </c>
      <c r="P1779" s="103"/>
      <c r="T1779" s="112"/>
    </row>
    <row r="1780" spans="1:20">
      <c r="A1780" s="103" t="s">
        <v>683</v>
      </c>
      <c r="B1780" s="149">
        <v>3</v>
      </c>
      <c r="C1780" s="136">
        <v>30548</v>
      </c>
      <c r="D1780" s="141">
        <f t="shared" si="109"/>
        <v>30548</v>
      </c>
      <c r="E1780" s="103" t="s">
        <v>19</v>
      </c>
      <c r="H1780" s="103" t="s">
        <v>1029</v>
      </c>
      <c r="I1780" s="111" t="s">
        <v>9</v>
      </c>
      <c r="J1780" s="112" t="str">
        <f t="shared" si="110"/>
        <v>W</v>
      </c>
      <c r="K1780" s="103">
        <v>1</v>
      </c>
      <c r="L1780" s="103">
        <v>0</v>
      </c>
      <c r="M1780" s="103" t="s">
        <v>707</v>
      </c>
      <c r="O1780" s="103" t="s">
        <v>656</v>
      </c>
      <c r="P1780" s="103"/>
      <c r="T1780" s="112"/>
    </row>
    <row r="1781" spans="1:20">
      <c r="A1781" s="103" t="s">
        <v>683</v>
      </c>
      <c r="B1781" s="149">
        <v>2</v>
      </c>
      <c r="C1781" s="136">
        <v>30545</v>
      </c>
      <c r="D1781" s="141">
        <f t="shared" si="109"/>
        <v>30545</v>
      </c>
      <c r="E1781" s="103" t="s">
        <v>19</v>
      </c>
      <c r="G1781" s="116" t="s">
        <v>1468</v>
      </c>
      <c r="H1781" s="103" t="s">
        <v>54</v>
      </c>
      <c r="I1781" s="111" t="s">
        <v>21</v>
      </c>
      <c r="J1781" s="112" t="str">
        <f t="shared" si="110"/>
        <v>D</v>
      </c>
      <c r="K1781" s="103">
        <v>3</v>
      </c>
      <c r="L1781" s="103">
        <v>3</v>
      </c>
      <c r="M1781" s="103" t="s">
        <v>2054</v>
      </c>
      <c r="O1781" s="103" t="s">
        <v>656</v>
      </c>
      <c r="P1781" s="103"/>
      <c r="T1781" s="112"/>
    </row>
    <row r="1782" spans="1:20">
      <c r="A1782" s="103" t="s">
        <v>683</v>
      </c>
      <c r="B1782" s="149">
        <v>1</v>
      </c>
      <c r="C1782" s="136">
        <v>30541</v>
      </c>
      <c r="D1782" s="141">
        <f t="shared" si="109"/>
        <v>30541</v>
      </c>
      <c r="E1782" s="103" t="s">
        <v>19</v>
      </c>
      <c r="G1782" s="116" t="s">
        <v>1468</v>
      </c>
      <c r="H1782" s="103" t="s">
        <v>652</v>
      </c>
      <c r="I1782" s="111" t="s">
        <v>21</v>
      </c>
      <c r="J1782" s="112" t="str">
        <f t="shared" si="110"/>
        <v>D</v>
      </c>
      <c r="K1782" s="103">
        <v>1</v>
      </c>
      <c r="L1782" s="103">
        <v>1</v>
      </c>
      <c r="M1782" s="103" t="s">
        <v>685</v>
      </c>
      <c r="O1782" s="103" t="s">
        <v>656</v>
      </c>
      <c r="P1782" s="103"/>
      <c r="T1782" s="112"/>
    </row>
    <row r="1783" spans="1:20">
      <c r="A1783" s="103" t="s">
        <v>691</v>
      </c>
      <c r="B1783" s="149">
        <v>44</v>
      </c>
      <c r="C1783" s="136">
        <v>30439</v>
      </c>
      <c r="D1783" s="141">
        <f t="shared" si="109"/>
        <v>30439</v>
      </c>
      <c r="E1783" s="103" t="s">
        <v>19</v>
      </c>
      <c r="G1783" s="112"/>
      <c r="H1783" s="103" t="s">
        <v>35</v>
      </c>
      <c r="I1783" s="111" t="s">
        <v>9</v>
      </c>
      <c r="J1783" s="112" t="str">
        <f t="shared" si="110"/>
        <v>L</v>
      </c>
      <c r="K1783" s="103">
        <v>0</v>
      </c>
      <c r="L1783" s="103">
        <v>2</v>
      </c>
      <c r="M1783" s="103" t="s">
        <v>25</v>
      </c>
      <c r="O1783" s="103" t="s">
        <v>656</v>
      </c>
      <c r="P1783" s="103"/>
      <c r="Q1783" s="112"/>
      <c r="R1783" s="116"/>
      <c r="T1783" s="112"/>
    </row>
    <row r="1784" spans="1:20">
      <c r="A1784" s="103" t="s">
        <v>691</v>
      </c>
      <c r="B1784" s="149">
        <v>43</v>
      </c>
      <c r="C1784" s="136">
        <v>30436</v>
      </c>
      <c r="D1784" s="141">
        <f t="shared" si="109"/>
        <v>30436</v>
      </c>
      <c r="E1784" s="103" t="s">
        <v>19</v>
      </c>
      <c r="G1784" s="112"/>
      <c r="H1784" s="103" t="s">
        <v>35</v>
      </c>
      <c r="I1784" s="111" t="s">
        <v>21</v>
      </c>
      <c r="J1784" s="112" t="str">
        <f t="shared" si="110"/>
        <v>W</v>
      </c>
      <c r="K1784" s="103">
        <v>1</v>
      </c>
      <c r="L1784" s="103">
        <v>0</v>
      </c>
      <c r="M1784" s="103" t="s">
        <v>692</v>
      </c>
      <c r="O1784" s="103" t="s">
        <v>656</v>
      </c>
      <c r="P1784" s="103"/>
      <c r="Q1784" s="112" t="s">
        <v>1468</v>
      </c>
      <c r="R1784" s="116" t="s">
        <v>1468</v>
      </c>
      <c r="T1784" s="112"/>
    </row>
    <row r="1785" spans="1:20">
      <c r="A1785" s="103" t="s">
        <v>691</v>
      </c>
      <c r="B1785" s="149">
        <v>42</v>
      </c>
      <c r="C1785" s="136">
        <v>30434</v>
      </c>
      <c r="D1785" s="141">
        <f t="shared" si="109"/>
        <v>30434</v>
      </c>
      <c r="E1785" s="103" t="s">
        <v>19</v>
      </c>
      <c r="G1785" s="112"/>
      <c r="H1785" s="103" t="s">
        <v>54</v>
      </c>
      <c r="I1785" s="111" t="s">
        <v>21</v>
      </c>
      <c r="J1785" s="112" t="str">
        <f t="shared" si="110"/>
        <v>L</v>
      </c>
      <c r="K1785" s="103">
        <v>0</v>
      </c>
      <c r="L1785" s="103">
        <v>1</v>
      </c>
      <c r="M1785" s="103" t="s">
        <v>25</v>
      </c>
      <c r="O1785" s="103" t="s">
        <v>656</v>
      </c>
      <c r="P1785" s="103"/>
      <c r="Q1785" s="112"/>
      <c r="R1785" s="116"/>
      <c r="T1785" s="112"/>
    </row>
    <row r="1786" spans="1:20">
      <c r="A1786" s="103" t="s">
        <v>691</v>
      </c>
      <c r="B1786" s="149">
        <v>41</v>
      </c>
      <c r="C1786" s="136">
        <v>30432</v>
      </c>
      <c r="D1786" s="141">
        <f t="shared" si="109"/>
        <v>30432</v>
      </c>
      <c r="E1786" s="103" t="s">
        <v>19</v>
      </c>
      <c r="G1786" s="112"/>
      <c r="H1786" s="103" t="s">
        <v>107</v>
      </c>
      <c r="I1786" s="111" t="s">
        <v>9</v>
      </c>
      <c r="J1786" s="112" t="str">
        <f t="shared" si="110"/>
        <v>D</v>
      </c>
      <c r="K1786" s="103">
        <v>1</v>
      </c>
      <c r="L1786" s="103">
        <v>1</v>
      </c>
      <c r="M1786" s="103" t="s">
        <v>693</v>
      </c>
      <c r="O1786" s="103" t="s">
        <v>656</v>
      </c>
      <c r="P1786" s="103"/>
      <c r="Q1786" s="112"/>
      <c r="R1786" s="116"/>
      <c r="T1786" s="112"/>
    </row>
    <row r="1787" spans="1:20">
      <c r="A1787" s="103" t="s">
        <v>691</v>
      </c>
      <c r="B1787" s="149">
        <v>40</v>
      </c>
      <c r="C1787" s="136">
        <v>30429</v>
      </c>
      <c r="D1787" s="141">
        <f t="shared" si="109"/>
        <v>30429</v>
      </c>
      <c r="E1787" s="103" t="s">
        <v>19</v>
      </c>
      <c r="G1787" s="112"/>
      <c r="H1787" s="103" t="s">
        <v>579</v>
      </c>
      <c r="I1787" s="111" t="s">
        <v>21</v>
      </c>
      <c r="J1787" s="112" t="str">
        <f t="shared" si="110"/>
        <v>W</v>
      </c>
      <c r="K1787" s="103">
        <v>2</v>
      </c>
      <c r="L1787" s="103">
        <v>0</v>
      </c>
      <c r="M1787" s="103" t="s">
        <v>694</v>
      </c>
      <c r="O1787" s="103" t="s">
        <v>656</v>
      </c>
      <c r="P1787" s="103"/>
      <c r="Q1787" s="112" t="s">
        <v>1468</v>
      </c>
      <c r="R1787" s="116" t="s">
        <v>1468</v>
      </c>
      <c r="T1787" s="112"/>
    </row>
    <row r="1788" spans="1:20">
      <c r="A1788" s="103" t="s">
        <v>691</v>
      </c>
      <c r="B1788" s="149">
        <v>39</v>
      </c>
      <c r="C1788" s="136">
        <v>30415</v>
      </c>
      <c r="D1788" s="141">
        <f t="shared" si="109"/>
        <v>30415</v>
      </c>
      <c r="E1788" s="103" t="s">
        <v>19</v>
      </c>
      <c r="G1788" s="112"/>
      <c r="H1788" s="103" t="s">
        <v>235</v>
      </c>
      <c r="I1788" s="111" t="s">
        <v>21</v>
      </c>
      <c r="J1788" s="112" t="str">
        <f t="shared" si="110"/>
        <v>W</v>
      </c>
      <c r="K1788" s="103">
        <v>3</v>
      </c>
      <c r="L1788" s="103">
        <v>1</v>
      </c>
      <c r="M1788" s="103" t="s">
        <v>695</v>
      </c>
      <c r="O1788" s="103" t="s">
        <v>656</v>
      </c>
      <c r="P1788" s="103"/>
      <c r="Q1788" s="112" t="s">
        <v>1468</v>
      </c>
      <c r="R1788" s="116" t="s">
        <v>1468</v>
      </c>
      <c r="T1788" s="112"/>
    </row>
    <row r="1789" spans="1:20">
      <c r="A1789" s="103" t="s">
        <v>691</v>
      </c>
      <c r="B1789" s="149">
        <v>38</v>
      </c>
      <c r="C1789" s="136">
        <v>30410</v>
      </c>
      <c r="D1789" s="141">
        <f t="shared" si="109"/>
        <v>30410</v>
      </c>
      <c r="E1789" s="103" t="s">
        <v>19</v>
      </c>
      <c r="G1789" s="112"/>
      <c r="H1789" s="103" t="s">
        <v>552</v>
      </c>
      <c r="I1789" s="111" t="s">
        <v>9</v>
      </c>
      <c r="J1789" s="112" t="str">
        <f t="shared" si="110"/>
        <v>W</v>
      </c>
      <c r="K1789" s="103">
        <v>2</v>
      </c>
      <c r="L1789" s="103">
        <v>1</v>
      </c>
      <c r="M1789" s="103" t="s">
        <v>1749</v>
      </c>
      <c r="O1789" s="103" t="s">
        <v>656</v>
      </c>
      <c r="P1789" s="103"/>
      <c r="Q1789" s="112" t="s">
        <v>1468</v>
      </c>
      <c r="R1789" s="116"/>
      <c r="T1789" s="112" t="s">
        <v>1426</v>
      </c>
    </row>
    <row r="1790" spans="1:20">
      <c r="A1790" s="103" t="s">
        <v>691</v>
      </c>
      <c r="B1790" s="149">
        <v>37</v>
      </c>
      <c r="C1790" s="136">
        <v>30408</v>
      </c>
      <c r="D1790" s="141">
        <f t="shared" si="109"/>
        <v>30408</v>
      </c>
      <c r="E1790" s="103" t="s">
        <v>19</v>
      </c>
      <c r="G1790" s="112"/>
      <c r="H1790" s="103" t="s">
        <v>107</v>
      </c>
      <c r="I1790" s="111" t="s">
        <v>21</v>
      </c>
      <c r="J1790" s="112" t="str">
        <f t="shared" si="110"/>
        <v>D</v>
      </c>
      <c r="K1790" s="103">
        <v>0</v>
      </c>
      <c r="L1790" s="103">
        <v>0</v>
      </c>
      <c r="M1790" s="103" t="s">
        <v>25</v>
      </c>
      <c r="O1790" s="103" t="s">
        <v>656</v>
      </c>
      <c r="P1790" s="103"/>
      <c r="Q1790" s="112" t="s">
        <v>1468</v>
      </c>
      <c r="R1790" s="116" t="s">
        <v>1468</v>
      </c>
      <c r="T1790" s="112"/>
    </row>
    <row r="1791" spans="1:20">
      <c r="A1791" s="103" t="s">
        <v>691</v>
      </c>
      <c r="B1791" s="149">
        <v>36</v>
      </c>
      <c r="C1791" s="136">
        <v>30407</v>
      </c>
      <c r="D1791" s="141">
        <f t="shared" si="109"/>
        <v>30407</v>
      </c>
      <c r="E1791" s="103" t="s">
        <v>19</v>
      </c>
      <c r="G1791" s="112"/>
      <c r="H1791" s="103" t="s">
        <v>24</v>
      </c>
      <c r="I1791" s="111" t="s">
        <v>9</v>
      </c>
      <c r="J1791" s="112" t="str">
        <f t="shared" si="110"/>
        <v>W</v>
      </c>
      <c r="K1791" s="103">
        <v>2</v>
      </c>
      <c r="L1791" s="103">
        <v>0</v>
      </c>
      <c r="M1791" s="103" t="s">
        <v>2076</v>
      </c>
      <c r="O1791" s="103" t="s">
        <v>656</v>
      </c>
      <c r="P1791" s="103"/>
      <c r="Q1791" s="112"/>
      <c r="R1791" s="116"/>
      <c r="T1791" s="112"/>
    </row>
    <row r="1792" spans="1:20">
      <c r="A1792" s="103" t="s">
        <v>691</v>
      </c>
      <c r="B1792" s="149">
        <v>35</v>
      </c>
      <c r="C1792" s="136">
        <v>30401</v>
      </c>
      <c r="D1792" s="141">
        <f t="shared" si="109"/>
        <v>30401</v>
      </c>
      <c r="E1792" s="103" t="s">
        <v>19</v>
      </c>
      <c r="G1792" s="112"/>
      <c r="H1792" s="103" t="s">
        <v>620</v>
      </c>
      <c r="I1792" s="111" t="s">
        <v>21</v>
      </c>
      <c r="J1792" s="112" t="str">
        <f t="shared" si="110"/>
        <v>W</v>
      </c>
      <c r="K1792" s="103">
        <v>1</v>
      </c>
      <c r="L1792" s="103">
        <v>0</v>
      </c>
      <c r="M1792" s="103" t="s">
        <v>663</v>
      </c>
      <c r="O1792" s="103" t="s">
        <v>656</v>
      </c>
      <c r="P1792" s="103"/>
      <c r="Q1792" s="112" t="s">
        <v>1468</v>
      </c>
      <c r="R1792" s="116"/>
      <c r="T1792" s="112"/>
    </row>
    <row r="1793" spans="1:20">
      <c r="A1793" s="103" t="s">
        <v>691</v>
      </c>
      <c r="B1793" s="149">
        <v>34</v>
      </c>
      <c r="C1793" s="136">
        <v>30394</v>
      </c>
      <c r="D1793" s="141">
        <f t="shared" si="109"/>
        <v>30394</v>
      </c>
      <c r="E1793" s="103" t="s">
        <v>19</v>
      </c>
      <c r="G1793" s="112"/>
      <c r="H1793" s="103" t="s">
        <v>1029</v>
      </c>
      <c r="I1793" s="111" t="s">
        <v>9</v>
      </c>
      <c r="J1793" s="112" t="str">
        <f t="shared" si="110"/>
        <v>L</v>
      </c>
      <c r="K1793" s="103">
        <v>0</v>
      </c>
      <c r="L1793" s="103">
        <v>1</v>
      </c>
      <c r="M1793" s="103" t="s">
        <v>25</v>
      </c>
      <c r="O1793" s="103" t="s">
        <v>656</v>
      </c>
      <c r="P1793" s="103"/>
      <c r="Q1793" s="112"/>
      <c r="R1793" s="116"/>
      <c r="T1793" s="112"/>
    </row>
    <row r="1794" spans="1:20">
      <c r="A1794" s="103" t="s">
        <v>691</v>
      </c>
      <c r="B1794" s="149">
        <v>33</v>
      </c>
      <c r="C1794" s="136">
        <v>30387</v>
      </c>
      <c r="D1794" s="141">
        <f t="shared" si="109"/>
        <v>30387</v>
      </c>
      <c r="E1794" s="103" t="s">
        <v>19</v>
      </c>
      <c r="G1794" s="112"/>
      <c r="H1794" s="103" t="s">
        <v>54</v>
      </c>
      <c r="I1794" s="111" t="s">
        <v>9</v>
      </c>
      <c r="J1794" s="112" t="str">
        <f t="shared" si="110"/>
        <v>W</v>
      </c>
      <c r="K1794" s="103">
        <v>2</v>
      </c>
      <c r="L1794" s="103">
        <v>1</v>
      </c>
      <c r="M1794" s="103" t="s">
        <v>696</v>
      </c>
      <c r="O1794" s="103" t="s">
        <v>656</v>
      </c>
      <c r="P1794" s="103"/>
      <c r="Q1794" s="112" t="s">
        <v>1468</v>
      </c>
      <c r="R1794" s="116"/>
      <c r="T1794" s="112"/>
    </row>
    <row r="1795" spans="1:20">
      <c r="A1795" s="103" t="s">
        <v>691</v>
      </c>
      <c r="B1795" s="149">
        <v>32</v>
      </c>
      <c r="C1795" s="136">
        <v>30382</v>
      </c>
      <c r="D1795" s="141">
        <f t="shared" si="109"/>
        <v>30382</v>
      </c>
      <c r="E1795" s="103" t="s">
        <v>19</v>
      </c>
      <c r="G1795" s="112"/>
      <c r="H1795" s="103" t="s">
        <v>494</v>
      </c>
      <c r="I1795" s="111" t="s">
        <v>9</v>
      </c>
      <c r="J1795" s="112" t="str">
        <f t="shared" si="110"/>
        <v>L</v>
      </c>
      <c r="K1795" s="103">
        <v>0</v>
      </c>
      <c r="L1795" s="103">
        <v>4</v>
      </c>
      <c r="M1795" s="103" t="s">
        <v>25</v>
      </c>
      <c r="O1795" s="103" t="s">
        <v>656</v>
      </c>
      <c r="P1795" s="103"/>
      <c r="Q1795" s="112" t="s">
        <v>1468</v>
      </c>
      <c r="R1795" s="116"/>
      <c r="T1795" s="112"/>
    </row>
    <row r="1796" spans="1:20">
      <c r="A1796" s="103" t="s">
        <v>691</v>
      </c>
      <c r="B1796" s="149">
        <v>31</v>
      </c>
      <c r="C1796" s="136">
        <v>30380</v>
      </c>
      <c r="D1796" s="141">
        <f t="shared" si="109"/>
        <v>30380</v>
      </c>
      <c r="E1796" s="103" t="s">
        <v>19</v>
      </c>
      <c r="G1796" s="112"/>
      <c r="H1796" s="103" t="s">
        <v>332</v>
      </c>
      <c r="I1796" s="111" t="s">
        <v>21</v>
      </c>
      <c r="J1796" s="112" t="str">
        <f t="shared" si="110"/>
        <v>L</v>
      </c>
      <c r="K1796" s="103">
        <v>0</v>
      </c>
      <c r="L1796" s="103">
        <v>2</v>
      </c>
      <c r="M1796" s="103" t="s">
        <v>25</v>
      </c>
      <c r="O1796" s="103" t="s">
        <v>656</v>
      </c>
      <c r="P1796" s="103"/>
      <c r="Q1796" s="112"/>
      <c r="R1796" s="116" t="s">
        <v>1468</v>
      </c>
      <c r="T1796" s="112"/>
    </row>
    <row r="1797" spans="1:20">
      <c r="A1797" s="103" t="s">
        <v>691</v>
      </c>
      <c r="B1797" s="149">
        <v>30</v>
      </c>
      <c r="C1797" s="136">
        <v>30373</v>
      </c>
      <c r="D1797" s="141">
        <f t="shared" si="109"/>
        <v>30373</v>
      </c>
      <c r="E1797" s="103" t="s">
        <v>19</v>
      </c>
      <c r="G1797" s="112"/>
      <c r="H1797" s="103" t="s">
        <v>528</v>
      </c>
      <c r="I1797" s="111" t="s">
        <v>9</v>
      </c>
      <c r="J1797" s="112" t="str">
        <f t="shared" si="110"/>
        <v>W</v>
      </c>
      <c r="K1797" s="103">
        <v>4</v>
      </c>
      <c r="L1797" s="103">
        <v>1</v>
      </c>
      <c r="M1797" s="103" t="s">
        <v>697</v>
      </c>
      <c r="O1797" s="103" t="s">
        <v>656</v>
      </c>
      <c r="P1797" s="103"/>
      <c r="Q1797" s="112" t="s">
        <v>1468</v>
      </c>
      <c r="R1797" s="116"/>
      <c r="T1797" s="112"/>
    </row>
    <row r="1798" spans="1:20">
      <c r="A1798" s="103" t="s">
        <v>691</v>
      </c>
      <c r="B1798" s="149">
        <v>29</v>
      </c>
      <c r="C1798" s="136">
        <v>30366</v>
      </c>
      <c r="D1798" s="141">
        <f t="shared" ref="D1798:D1861" si="111">C1798</f>
        <v>30366</v>
      </c>
      <c r="E1798" s="103" t="s">
        <v>19</v>
      </c>
      <c r="G1798" s="112"/>
      <c r="H1798" s="103" t="s">
        <v>494</v>
      </c>
      <c r="I1798" s="111" t="s">
        <v>21</v>
      </c>
      <c r="J1798" s="112" t="str">
        <f t="shared" si="110"/>
        <v>D</v>
      </c>
      <c r="K1798" s="103">
        <v>0</v>
      </c>
      <c r="L1798" s="103">
        <v>0</v>
      </c>
      <c r="M1798" s="103" t="s">
        <v>25</v>
      </c>
      <c r="O1798" s="103" t="s">
        <v>656</v>
      </c>
      <c r="P1798" s="103"/>
      <c r="Q1798" s="112" t="s">
        <v>1468</v>
      </c>
      <c r="R1798" s="116"/>
      <c r="T1798" s="112"/>
    </row>
    <row r="1799" spans="1:20">
      <c r="A1799" s="103" t="s">
        <v>691</v>
      </c>
      <c r="B1799" s="149">
        <v>28</v>
      </c>
      <c r="C1799" s="136">
        <v>30359</v>
      </c>
      <c r="D1799" s="141">
        <f t="shared" si="111"/>
        <v>30359</v>
      </c>
      <c r="E1799" s="103" t="s">
        <v>19</v>
      </c>
      <c r="G1799" s="112"/>
      <c r="H1799" s="103" t="s">
        <v>579</v>
      </c>
      <c r="I1799" s="111" t="s">
        <v>9</v>
      </c>
      <c r="J1799" s="112" t="str">
        <f t="shared" si="110"/>
        <v>W</v>
      </c>
      <c r="K1799" s="103">
        <v>2</v>
      </c>
      <c r="L1799" s="103">
        <v>1</v>
      </c>
      <c r="M1799" s="103" t="s">
        <v>698</v>
      </c>
      <c r="O1799" s="103" t="s">
        <v>656</v>
      </c>
      <c r="P1799" s="103"/>
      <c r="Q1799" s="112" t="s">
        <v>1468</v>
      </c>
      <c r="R1799" s="116"/>
      <c r="T1799" s="112"/>
    </row>
    <row r="1800" spans="1:20">
      <c r="A1800" s="103" t="s">
        <v>691</v>
      </c>
      <c r="B1800" s="149">
        <v>27</v>
      </c>
      <c r="C1800" s="136">
        <v>30345</v>
      </c>
      <c r="D1800" s="141">
        <f t="shared" si="111"/>
        <v>30345</v>
      </c>
      <c r="E1800" s="103" t="s">
        <v>19</v>
      </c>
      <c r="G1800" s="112"/>
      <c r="H1800" s="103" t="s">
        <v>235</v>
      </c>
      <c r="I1800" s="111" t="s">
        <v>9</v>
      </c>
      <c r="J1800" s="112" t="str">
        <f t="shared" si="110"/>
        <v>L</v>
      </c>
      <c r="K1800" s="103">
        <v>1</v>
      </c>
      <c r="L1800" s="103">
        <v>3</v>
      </c>
      <c r="M1800" s="103" t="s">
        <v>688</v>
      </c>
      <c r="O1800" s="103" t="s">
        <v>656</v>
      </c>
      <c r="P1800" s="103"/>
      <c r="Q1800" s="112" t="s">
        <v>1468</v>
      </c>
      <c r="R1800" s="116"/>
      <c r="T1800" s="112"/>
    </row>
    <row r="1801" spans="1:20">
      <c r="A1801" s="103" t="s">
        <v>691</v>
      </c>
      <c r="B1801" s="149">
        <v>26</v>
      </c>
      <c r="C1801" s="136">
        <v>30338</v>
      </c>
      <c r="D1801" s="141">
        <f t="shared" si="111"/>
        <v>30338</v>
      </c>
      <c r="E1801" s="103" t="s">
        <v>16</v>
      </c>
      <c r="F1801" s="111" t="s">
        <v>699</v>
      </c>
      <c r="G1801" s="112"/>
      <c r="H1801" s="103" t="s">
        <v>121</v>
      </c>
      <c r="I1801" s="111" t="s">
        <v>21</v>
      </c>
      <c r="J1801" s="112" t="str">
        <f t="shared" si="110"/>
        <v>L</v>
      </c>
      <c r="K1801" s="103">
        <v>2</v>
      </c>
      <c r="L1801" s="103">
        <v>3</v>
      </c>
      <c r="M1801" s="103" t="s">
        <v>700</v>
      </c>
      <c r="O1801" s="103" t="s">
        <v>656</v>
      </c>
      <c r="P1801" s="103"/>
      <c r="Q1801" s="112" t="s">
        <v>1468</v>
      </c>
      <c r="R1801" s="111" t="s">
        <v>1468</v>
      </c>
      <c r="T1801" s="112"/>
    </row>
    <row r="1802" spans="1:20">
      <c r="A1802" s="103" t="s">
        <v>691</v>
      </c>
      <c r="B1802" s="149">
        <v>25</v>
      </c>
      <c r="C1802" s="136">
        <v>30331</v>
      </c>
      <c r="D1802" s="141">
        <f t="shared" si="111"/>
        <v>30331</v>
      </c>
      <c r="E1802" s="103" t="s">
        <v>19</v>
      </c>
      <c r="G1802" s="112"/>
      <c r="H1802" s="103" t="s">
        <v>407</v>
      </c>
      <c r="I1802" s="111" t="s">
        <v>9</v>
      </c>
      <c r="J1802" s="112" t="str">
        <f t="shared" si="110"/>
        <v>D</v>
      </c>
      <c r="K1802" s="103">
        <v>2</v>
      </c>
      <c r="L1802" s="103">
        <v>2</v>
      </c>
      <c r="M1802" s="103" t="s">
        <v>2077</v>
      </c>
      <c r="O1802" s="103" t="s">
        <v>656</v>
      </c>
      <c r="P1802" s="103"/>
      <c r="Q1802" s="112" t="s">
        <v>1468</v>
      </c>
      <c r="R1802" s="116"/>
      <c r="T1802" s="112"/>
    </row>
    <row r="1803" spans="1:20">
      <c r="A1803" s="103" t="s">
        <v>691</v>
      </c>
      <c r="B1803" s="149">
        <v>24</v>
      </c>
      <c r="C1803" s="136">
        <v>30328</v>
      </c>
      <c r="D1803" s="141">
        <f t="shared" si="111"/>
        <v>30328</v>
      </c>
      <c r="E1803" s="103" t="s">
        <v>16</v>
      </c>
      <c r="F1803" s="111">
        <v>2</v>
      </c>
      <c r="G1803" s="112"/>
      <c r="H1803" s="103" t="s">
        <v>121</v>
      </c>
      <c r="I1803" s="111" t="s">
        <v>9</v>
      </c>
      <c r="J1803" s="112" t="str">
        <f t="shared" si="110"/>
        <v>D</v>
      </c>
      <c r="K1803" s="103">
        <v>1</v>
      </c>
      <c r="L1803" s="103">
        <v>1</v>
      </c>
      <c r="M1803" s="103" t="s">
        <v>2078</v>
      </c>
      <c r="O1803" s="103" t="s">
        <v>656</v>
      </c>
      <c r="P1803" s="103"/>
      <c r="Q1803" s="112"/>
      <c r="R1803" s="111"/>
      <c r="T1803" s="112"/>
    </row>
    <row r="1804" spans="1:20">
      <c r="A1804" s="103" t="s">
        <v>691</v>
      </c>
      <c r="B1804" s="149">
        <v>23</v>
      </c>
      <c r="C1804" s="136">
        <v>30317</v>
      </c>
      <c r="D1804" s="141">
        <f t="shared" si="111"/>
        <v>30317</v>
      </c>
      <c r="E1804" s="103" t="s">
        <v>19</v>
      </c>
      <c r="G1804" s="112"/>
      <c r="H1804" s="103" t="s">
        <v>1030</v>
      </c>
      <c r="I1804" s="111" t="s">
        <v>21</v>
      </c>
      <c r="J1804" s="112" t="str">
        <f t="shared" si="110"/>
        <v>W</v>
      </c>
      <c r="K1804" s="103">
        <v>7</v>
      </c>
      <c r="L1804" s="103">
        <v>1</v>
      </c>
      <c r="M1804" s="103" t="s">
        <v>2079</v>
      </c>
      <c r="O1804" s="103" t="s">
        <v>656</v>
      </c>
      <c r="P1804" s="103"/>
      <c r="Q1804" s="112" t="s">
        <v>1468</v>
      </c>
      <c r="R1804" s="116"/>
      <c r="T1804" s="112"/>
    </row>
    <row r="1805" spans="1:20">
      <c r="A1805" s="103" t="s">
        <v>691</v>
      </c>
      <c r="B1805" s="149">
        <v>22</v>
      </c>
      <c r="C1805" s="136">
        <v>30313</v>
      </c>
      <c r="D1805" s="141">
        <f t="shared" si="111"/>
        <v>30313</v>
      </c>
      <c r="E1805" s="103" t="s">
        <v>19</v>
      </c>
      <c r="G1805" s="112"/>
      <c r="H1805" s="103" t="s">
        <v>552</v>
      </c>
      <c r="I1805" s="111" t="s">
        <v>21</v>
      </c>
      <c r="J1805" s="112" t="str">
        <f t="shared" si="110"/>
        <v>W</v>
      </c>
      <c r="K1805" s="103">
        <v>1</v>
      </c>
      <c r="L1805" s="103">
        <v>0</v>
      </c>
      <c r="M1805" s="103" t="s">
        <v>2078</v>
      </c>
      <c r="O1805" s="103" t="s">
        <v>656</v>
      </c>
      <c r="P1805" s="103"/>
      <c r="Q1805" s="112" t="s">
        <v>1468</v>
      </c>
      <c r="R1805" s="116"/>
      <c r="T1805" s="112"/>
    </row>
    <row r="1806" spans="1:20">
      <c r="A1806" s="103" t="s">
        <v>691</v>
      </c>
      <c r="B1806" s="149">
        <v>21</v>
      </c>
      <c r="C1806" s="136">
        <v>30303</v>
      </c>
      <c r="D1806" s="141">
        <f t="shared" si="111"/>
        <v>30303</v>
      </c>
      <c r="E1806" s="103" t="s">
        <v>19</v>
      </c>
      <c r="G1806" s="112"/>
      <c r="H1806" s="103" t="s">
        <v>528</v>
      </c>
      <c r="I1806" s="111" t="s">
        <v>21</v>
      </c>
      <c r="J1806" s="112" t="str">
        <f t="shared" si="110"/>
        <v>W</v>
      </c>
      <c r="K1806" s="103">
        <v>5</v>
      </c>
      <c r="L1806" s="103">
        <v>0</v>
      </c>
      <c r="M1806" s="103" t="s">
        <v>2080</v>
      </c>
      <c r="O1806" s="103" t="s">
        <v>656</v>
      </c>
      <c r="P1806" s="103"/>
      <c r="Q1806" s="112" t="s">
        <v>1468</v>
      </c>
      <c r="R1806" s="116" t="s">
        <v>1468</v>
      </c>
      <c r="T1806" s="112"/>
    </row>
    <row r="1807" spans="1:20">
      <c r="A1807" s="103" t="s">
        <v>691</v>
      </c>
      <c r="B1807" s="149">
        <v>20</v>
      </c>
      <c r="C1807" s="136">
        <v>30296</v>
      </c>
      <c r="D1807" s="141">
        <f t="shared" si="111"/>
        <v>30296</v>
      </c>
      <c r="E1807" s="103" t="s">
        <v>19</v>
      </c>
      <c r="G1807" s="112"/>
      <c r="H1807" s="103" t="s">
        <v>539</v>
      </c>
      <c r="I1807" s="111" t="s">
        <v>9</v>
      </c>
      <c r="J1807" s="112" t="str">
        <f t="shared" si="110"/>
        <v>L</v>
      </c>
      <c r="K1807" s="103">
        <v>1</v>
      </c>
      <c r="L1807" s="103">
        <v>3</v>
      </c>
      <c r="M1807" s="103" t="s">
        <v>2078</v>
      </c>
      <c r="O1807" s="103" t="s">
        <v>656</v>
      </c>
      <c r="P1807" s="103"/>
      <c r="Q1807" s="112" t="s">
        <v>1468</v>
      </c>
      <c r="R1807" s="116"/>
      <c r="T1807" s="112"/>
    </row>
    <row r="1808" spans="1:20">
      <c r="A1808" s="103" t="s">
        <v>691</v>
      </c>
      <c r="B1808" s="149">
        <v>19</v>
      </c>
      <c r="C1808" s="136">
        <v>30289</v>
      </c>
      <c r="D1808" s="141">
        <f t="shared" si="111"/>
        <v>30289</v>
      </c>
      <c r="E1808" s="103" t="s">
        <v>16</v>
      </c>
      <c r="F1808" s="111">
        <v>1</v>
      </c>
      <c r="G1808" s="112"/>
      <c r="H1808" s="103" t="s">
        <v>539</v>
      </c>
      <c r="I1808" s="111" t="s">
        <v>21</v>
      </c>
      <c r="J1808" s="112" t="str">
        <f t="shared" si="110"/>
        <v>W</v>
      </c>
      <c r="K1808" s="103">
        <v>1</v>
      </c>
      <c r="L1808" s="103">
        <v>0</v>
      </c>
      <c r="M1808" s="103" t="s">
        <v>2078</v>
      </c>
      <c r="O1808" s="103" t="s">
        <v>656</v>
      </c>
      <c r="P1808" s="103"/>
      <c r="Q1808" s="112" t="s">
        <v>1468</v>
      </c>
      <c r="R1808" s="111"/>
      <c r="T1808" s="112"/>
    </row>
    <row r="1809" spans="1:20">
      <c r="A1809" s="103" t="s">
        <v>691</v>
      </c>
      <c r="B1809" s="149">
        <v>18</v>
      </c>
      <c r="C1809" s="136">
        <v>30282</v>
      </c>
      <c r="D1809" s="141">
        <f t="shared" si="111"/>
        <v>30282</v>
      </c>
      <c r="E1809" s="103" t="s">
        <v>19</v>
      </c>
      <c r="G1809" s="112"/>
      <c r="H1809" s="103" t="s">
        <v>407</v>
      </c>
      <c r="I1809" s="111" t="s">
        <v>21</v>
      </c>
      <c r="J1809" s="112" t="str">
        <f t="shared" si="110"/>
        <v>D</v>
      </c>
      <c r="K1809" s="103">
        <v>1</v>
      </c>
      <c r="L1809" s="103">
        <v>1</v>
      </c>
      <c r="M1809" s="103" t="s">
        <v>2078</v>
      </c>
      <c r="O1809" s="103" t="s">
        <v>656</v>
      </c>
      <c r="P1809" s="103"/>
      <c r="Q1809" s="112" t="s">
        <v>1468</v>
      </c>
      <c r="R1809" s="116" t="s">
        <v>1468</v>
      </c>
      <c r="T1809" s="112"/>
    </row>
    <row r="1810" spans="1:20">
      <c r="A1810" s="103" t="s">
        <v>691</v>
      </c>
      <c r="B1810" s="149">
        <v>17</v>
      </c>
      <c r="C1810" s="136">
        <v>30275</v>
      </c>
      <c r="D1810" s="141">
        <f t="shared" si="111"/>
        <v>30275</v>
      </c>
      <c r="E1810" s="103" t="s">
        <v>19</v>
      </c>
      <c r="G1810" s="112"/>
      <c r="H1810" s="103" t="s">
        <v>114</v>
      </c>
      <c r="I1810" s="111" t="s">
        <v>21</v>
      </c>
      <c r="J1810" s="112" t="str">
        <f t="shared" si="110"/>
        <v>L</v>
      </c>
      <c r="K1810" s="103">
        <v>1</v>
      </c>
      <c r="L1810" s="103">
        <v>3</v>
      </c>
      <c r="M1810" s="103" t="s">
        <v>711</v>
      </c>
      <c r="O1810" s="103" t="s">
        <v>656</v>
      </c>
      <c r="P1810" s="103"/>
      <c r="Q1810" s="112" t="s">
        <v>1468</v>
      </c>
      <c r="R1810" s="116"/>
      <c r="T1810" s="112"/>
    </row>
    <row r="1811" spans="1:20">
      <c r="A1811" s="103" t="s">
        <v>691</v>
      </c>
      <c r="B1811" s="149">
        <v>16</v>
      </c>
      <c r="C1811" s="136">
        <v>30268</v>
      </c>
      <c r="D1811" s="141">
        <f t="shared" si="111"/>
        <v>30268</v>
      </c>
      <c r="E1811" s="103" t="s">
        <v>19</v>
      </c>
      <c r="G1811" s="112"/>
      <c r="H1811" s="103" t="s">
        <v>332</v>
      </c>
      <c r="I1811" s="111" t="s">
        <v>9</v>
      </c>
      <c r="J1811" s="112" t="str">
        <f t="shared" si="110"/>
        <v>D</v>
      </c>
      <c r="K1811" s="103">
        <v>1</v>
      </c>
      <c r="L1811" s="103">
        <v>1</v>
      </c>
      <c r="M1811" s="103" t="s">
        <v>679</v>
      </c>
      <c r="O1811" s="103" t="s">
        <v>656</v>
      </c>
      <c r="P1811" s="103"/>
      <c r="Q1811" s="112" t="s">
        <v>1468</v>
      </c>
      <c r="R1811" s="116"/>
      <c r="T1811" s="112" t="s">
        <v>2081</v>
      </c>
    </row>
    <row r="1812" spans="1:20">
      <c r="A1812" s="103" t="s">
        <v>691</v>
      </c>
      <c r="B1812" s="149">
        <v>15</v>
      </c>
      <c r="C1812" s="136">
        <v>30261</v>
      </c>
      <c r="D1812" s="141">
        <f t="shared" si="111"/>
        <v>30261</v>
      </c>
      <c r="E1812" s="103" t="s">
        <v>19</v>
      </c>
      <c r="G1812" s="112"/>
      <c r="H1812" s="103" t="s">
        <v>460</v>
      </c>
      <c r="I1812" s="111" t="s">
        <v>21</v>
      </c>
      <c r="J1812" s="112" t="str">
        <f t="shared" si="110"/>
        <v>L</v>
      </c>
      <c r="K1812" s="103">
        <v>1</v>
      </c>
      <c r="L1812" s="103">
        <v>4</v>
      </c>
      <c r="M1812" s="103" t="s">
        <v>2078</v>
      </c>
      <c r="O1812" s="103" t="s">
        <v>656</v>
      </c>
      <c r="P1812" s="103"/>
      <c r="Q1812" s="112" t="s">
        <v>1468</v>
      </c>
      <c r="R1812" s="116" t="s">
        <v>1468</v>
      </c>
      <c r="T1812" s="112"/>
    </row>
    <row r="1813" spans="1:20">
      <c r="A1813" s="103" t="s">
        <v>691</v>
      </c>
      <c r="B1813" s="149">
        <v>14</v>
      </c>
      <c r="C1813" s="136">
        <v>30254</v>
      </c>
      <c r="D1813" s="141">
        <f t="shared" si="111"/>
        <v>30254</v>
      </c>
      <c r="E1813" s="103" t="s">
        <v>19</v>
      </c>
      <c r="G1813" s="112"/>
      <c r="H1813" s="103" t="s">
        <v>529</v>
      </c>
      <c r="I1813" s="111" t="s">
        <v>9</v>
      </c>
      <c r="J1813" s="112" t="str">
        <f t="shared" si="110"/>
        <v>D</v>
      </c>
      <c r="K1813" s="103">
        <v>1</v>
      </c>
      <c r="L1813" s="103">
        <v>1</v>
      </c>
      <c r="M1813" s="103" t="s">
        <v>211</v>
      </c>
      <c r="O1813" s="103" t="s">
        <v>656</v>
      </c>
      <c r="P1813" s="103"/>
      <c r="Q1813" s="112" t="s">
        <v>1468</v>
      </c>
      <c r="R1813" s="116"/>
      <c r="T1813" s="112"/>
    </row>
    <row r="1814" spans="1:20">
      <c r="A1814" s="103" t="s">
        <v>691</v>
      </c>
      <c r="B1814" s="149">
        <v>13</v>
      </c>
      <c r="C1814" s="136">
        <v>30247</v>
      </c>
      <c r="D1814" s="141">
        <f t="shared" si="111"/>
        <v>30247</v>
      </c>
      <c r="E1814" s="103" t="s">
        <v>19</v>
      </c>
      <c r="G1814" s="112"/>
      <c r="H1814" s="103" t="s">
        <v>529</v>
      </c>
      <c r="I1814" s="111" t="s">
        <v>21</v>
      </c>
      <c r="J1814" s="112" t="str">
        <f t="shared" si="110"/>
        <v>L</v>
      </c>
      <c r="K1814" s="103">
        <v>1</v>
      </c>
      <c r="L1814" s="103">
        <v>2</v>
      </c>
      <c r="M1814" s="103" t="s">
        <v>701</v>
      </c>
      <c r="O1814" s="103" t="s">
        <v>656</v>
      </c>
      <c r="P1814" s="103"/>
      <c r="Q1814" s="112" t="s">
        <v>1468</v>
      </c>
      <c r="R1814" s="116" t="s">
        <v>1468</v>
      </c>
      <c r="T1814" s="112"/>
    </row>
    <row r="1815" spans="1:20">
      <c r="A1815" s="103" t="s">
        <v>691</v>
      </c>
      <c r="B1815" s="149">
        <v>12</v>
      </c>
      <c r="C1815" s="136">
        <v>30240</v>
      </c>
      <c r="D1815" s="141">
        <f t="shared" si="111"/>
        <v>30240</v>
      </c>
      <c r="E1815" s="103" t="s">
        <v>19</v>
      </c>
      <c r="G1815" s="112"/>
      <c r="H1815" s="103" t="s">
        <v>460</v>
      </c>
      <c r="I1815" s="111" t="s">
        <v>9</v>
      </c>
      <c r="J1815" s="112" t="str">
        <f t="shared" si="110"/>
        <v>L</v>
      </c>
      <c r="K1815" s="103">
        <v>0</v>
      </c>
      <c r="L1815" s="103">
        <v>6</v>
      </c>
      <c r="M1815" s="103" t="s">
        <v>25</v>
      </c>
      <c r="O1815" s="103" t="s">
        <v>656</v>
      </c>
      <c r="P1815" s="103"/>
      <c r="Q1815" s="112" t="s">
        <v>1468</v>
      </c>
      <c r="R1815" s="116"/>
      <c r="T1815" s="112"/>
    </row>
    <row r="1816" spans="1:20">
      <c r="A1816" s="103" t="s">
        <v>691</v>
      </c>
      <c r="B1816" s="149">
        <v>11</v>
      </c>
      <c r="C1816" s="136">
        <v>30233</v>
      </c>
      <c r="D1816" s="141">
        <f t="shared" si="111"/>
        <v>30233</v>
      </c>
      <c r="E1816" s="103" t="s">
        <v>19</v>
      </c>
      <c r="G1816" s="112"/>
      <c r="H1816" s="103" t="s">
        <v>1029</v>
      </c>
      <c r="I1816" s="111" t="s">
        <v>21</v>
      </c>
      <c r="J1816" s="112" t="str">
        <f t="shared" si="110"/>
        <v>D</v>
      </c>
      <c r="K1816" s="103">
        <v>1</v>
      </c>
      <c r="L1816" s="103">
        <v>1</v>
      </c>
      <c r="M1816" s="103" t="s">
        <v>2078</v>
      </c>
      <c r="O1816" s="103" t="s">
        <v>656</v>
      </c>
      <c r="P1816" s="103"/>
      <c r="Q1816" s="112" t="s">
        <v>1468</v>
      </c>
      <c r="R1816" s="116" t="s">
        <v>1468</v>
      </c>
      <c r="T1816" s="112"/>
    </row>
    <row r="1817" spans="1:20">
      <c r="A1817" s="103" t="s">
        <v>691</v>
      </c>
      <c r="B1817" s="149">
        <v>10</v>
      </c>
      <c r="C1817" s="136">
        <v>30226</v>
      </c>
      <c r="D1817" s="141">
        <f t="shared" si="111"/>
        <v>30226</v>
      </c>
      <c r="E1817" s="103" t="s">
        <v>19</v>
      </c>
      <c r="G1817" s="112"/>
      <c r="H1817" s="103" t="s">
        <v>620</v>
      </c>
      <c r="I1817" s="111" t="s">
        <v>9</v>
      </c>
      <c r="J1817" s="112" t="str">
        <f t="shared" si="110"/>
        <v>L</v>
      </c>
      <c r="K1817" s="103">
        <v>0</v>
      </c>
      <c r="L1817" s="103">
        <v>4</v>
      </c>
      <c r="M1817" s="103" t="s">
        <v>25</v>
      </c>
      <c r="O1817" s="103" t="s">
        <v>656</v>
      </c>
      <c r="P1817" s="103"/>
      <c r="Q1817" s="112"/>
      <c r="R1817" s="116"/>
      <c r="T1817" s="112"/>
    </row>
    <row r="1818" spans="1:20">
      <c r="A1818" s="103" t="s">
        <v>691</v>
      </c>
      <c r="B1818" s="149">
        <v>9</v>
      </c>
      <c r="C1818" s="136">
        <v>30219</v>
      </c>
      <c r="D1818" s="141">
        <f t="shared" si="111"/>
        <v>30219</v>
      </c>
      <c r="E1818" s="103" t="s">
        <v>1042</v>
      </c>
      <c r="F1818" s="111">
        <v>2</v>
      </c>
      <c r="G1818" s="112"/>
      <c r="H1818" s="103" t="s">
        <v>579</v>
      </c>
      <c r="I1818" s="111" t="s">
        <v>9</v>
      </c>
      <c r="J1818" s="112" t="str">
        <f t="shared" si="110"/>
        <v>L</v>
      </c>
      <c r="K1818" s="103">
        <v>0</v>
      </c>
      <c r="L1818" s="103">
        <v>1</v>
      </c>
      <c r="M1818" s="103" t="s">
        <v>25</v>
      </c>
      <c r="O1818" s="103" t="s">
        <v>656</v>
      </c>
      <c r="P1818" s="103"/>
      <c r="Q1818" s="112"/>
      <c r="R1818" s="111"/>
      <c r="T1818" s="112"/>
    </row>
    <row r="1819" spans="1:20">
      <c r="A1819" s="103" t="s">
        <v>691</v>
      </c>
      <c r="B1819" s="149">
        <v>8</v>
      </c>
      <c r="C1819" s="136">
        <v>30216</v>
      </c>
      <c r="D1819" s="141">
        <f t="shared" si="111"/>
        <v>30216</v>
      </c>
      <c r="E1819" s="103" t="s">
        <v>12</v>
      </c>
      <c r="F1819" s="111" t="s">
        <v>452</v>
      </c>
      <c r="G1819" s="112"/>
      <c r="H1819" s="103" t="s">
        <v>114</v>
      </c>
      <c r="I1819" s="111" t="s">
        <v>9</v>
      </c>
      <c r="J1819" s="112" t="str">
        <f t="shared" si="110"/>
        <v>L</v>
      </c>
      <c r="K1819" s="103">
        <v>0</v>
      </c>
      <c r="L1819" s="103">
        <v>1</v>
      </c>
      <c r="M1819" s="103" t="s">
        <v>25</v>
      </c>
      <c r="O1819" s="103" t="s">
        <v>656</v>
      </c>
      <c r="P1819" s="103"/>
      <c r="Q1819" s="112"/>
      <c r="R1819" s="111"/>
      <c r="T1819" s="112"/>
    </row>
    <row r="1820" spans="1:20">
      <c r="A1820" s="103" t="s">
        <v>691</v>
      </c>
      <c r="B1820" s="149">
        <v>7</v>
      </c>
      <c r="C1820" s="136">
        <v>30212</v>
      </c>
      <c r="D1820" s="141">
        <f t="shared" si="111"/>
        <v>30212</v>
      </c>
      <c r="E1820" s="103" t="s">
        <v>12</v>
      </c>
      <c r="F1820" s="111" t="s">
        <v>61</v>
      </c>
      <c r="G1820" s="112"/>
      <c r="H1820" s="103" t="s">
        <v>114</v>
      </c>
      <c r="I1820" s="111" t="s">
        <v>21</v>
      </c>
      <c r="J1820" s="112" t="str">
        <f t="shared" si="110"/>
        <v>D</v>
      </c>
      <c r="K1820" s="103">
        <v>0</v>
      </c>
      <c r="L1820" s="103">
        <v>0</v>
      </c>
      <c r="M1820" s="103" t="s">
        <v>25</v>
      </c>
      <c r="O1820" s="103" t="s">
        <v>656</v>
      </c>
      <c r="P1820" s="103"/>
      <c r="Q1820" s="112"/>
      <c r="R1820" s="111"/>
      <c r="T1820" s="112"/>
    </row>
    <row r="1821" spans="1:20">
      <c r="A1821" s="103" t="s">
        <v>691</v>
      </c>
      <c r="B1821" s="149">
        <v>6</v>
      </c>
      <c r="C1821" s="136">
        <v>30209</v>
      </c>
      <c r="D1821" s="141">
        <f t="shared" si="111"/>
        <v>30209</v>
      </c>
      <c r="E1821" s="103" t="s">
        <v>14</v>
      </c>
      <c r="F1821" s="111" t="s">
        <v>454</v>
      </c>
      <c r="G1821" s="112"/>
      <c r="H1821" s="103" t="s">
        <v>702</v>
      </c>
      <c r="I1821" s="111" t="s">
        <v>9</v>
      </c>
      <c r="J1821" s="112" t="str">
        <f t="shared" si="110"/>
        <v>L</v>
      </c>
      <c r="K1821" s="103">
        <v>0</v>
      </c>
      <c r="L1821" s="103">
        <v>1</v>
      </c>
      <c r="M1821" s="103" t="s">
        <v>25</v>
      </c>
      <c r="O1821" s="103" t="s">
        <v>656</v>
      </c>
      <c r="P1821" s="103"/>
      <c r="Q1821" s="112"/>
      <c r="R1821" s="111"/>
      <c r="T1821" s="112"/>
    </row>
    <row r="1822" spans="1:20">
      <c r="A1822" s="103" t="s">
        <v>691</v>
      </c>
      <c r="B1822" s="149">
        <v>5</v>
      </c>
      <c r="C1822" s="136">
        <v>30205</v>
      </c>
      <c r="D1822" s="141">
        <f t="shared" si="111"/>
        <v>30205</v>
      </c>
      <c r="E1822" s="103" t="s">
        <v>14</v>
      </c>
      <c r="F1822" s="111" t="s">
        <v>256</v>
      </c>
      <c r="G1822" s="112"/>
      <c r="H1822" s="103" t="s">
        <v>702</v>
      </c>
      <c r="I1822" s="111" t="s">
        <v>21</v>
      </c>
      <c r="J1822" s="112" t="str">
        <f t="shared" ref="J1822:J1885" si="112">IF(K1822&gt;L1822,"W",IF(K1822&lt;L1822,"L","D"))</f>
        <v>D</v>
      </c>
      <c r="K1822" s="103">
        <v>0</v>
      </c>
      <c r="L1822" s="103">
        <v>0</v>
      </c>
      <c r="M1822" s="103" t="s">
        <v>25</v>
      </c>
      <c r="O1822" s="103" t="s">
        <v>656</v>
      </c>
      <c r="P1822" s="103"/>
      <c r="Q1822" s="112" t="s">
        <v>1468</v>
      </c>
      <c r="R1822" s="111" t="s">
        <v>1468</v>
      </c>
      <c r="T1822" s="112"/>
    </row>
    <row r="1823" spans="1:20">
      <c r="A1823" s="103" t="s">
        <v>691</v>
      </c>
      <c r="B1823" s="149">
        <v>4</v>
      </c>
      <c r="C1823" s="136">
        <v>30194</v>
      </c>
      <c r="D1823" s="141">
        <f t="shared" si="111"/>
        <v>30194</v>
      </c>
      <c r="E1823" s="103" t="s">
        <v>19</v>
      </c>
      <c r="G1823" s="112"/>
      <c r="H1823" s="103" t="s">
        <v>1030</v>
      </c>
      <c r="I1823" s="111" t="s">
        <v>9</v>
      </c>
      <c r="J1823" s="112" t="str">
        <f t="shared" si="112"/>
        <v>L</v>
      </c>
      <c r="K1823" s="103">
        <v>1</v>
      </c>
      <c r="L1823" s="103">
        <v>3</v>
      </c>
      <c r="M1823" s="103" t="s">
        <v>1750</v>
      </c>
      <c r="O1823" s="103" t="s">
        <v>656</v>
      </c>
      <c r="P1823" s="103"/>
      <c r="Q1823" s="112"/>
      <c r="R1823" s="116"/>
      <c r="T1823" s="112"/>
    </row>
    <row r="1824" spans="1:20">
      <c r="A1824" s="103" t="s">
        <v>691</v>
      </c>
      <c r="B1824" s="149">
        <v>3</v>
      </c>
      <c r="C1824" s="136">
        <v>30191</v>
      </c>
      <c r="D1824" s="141">
        <f t="shared" si="111"/>
        <v>30191</v>
      </c>
      <c r="E1824" s="103" t="s">
        <v>19</v>
      </c>
      <c r="G1824" s="112"/>
      <c r="H1824" s="103" t="s">
        <v>24</v>
      </c>
      <c r="I1824" s="111" t="s">
        <v>21</v>
      </c>
      <c r="J1824" s="112" t="str">
        <f t="shared" si="112"/>
        <v>L</v>
      </c>
      <c r="K1824" s="103">
        <v>0</v>
      </c>
      <c r="L1824" s="103">
        <v>2</v>
      </c>
      <c r="M1824" s="103" t="s">
        <v>25</v>
      </c>
      <c r="O1824" s="103" t="s">
        <v>656</v>
      </c>
      <c r="P1824" s="103"/>
      <c r="Q1824" s="112" t="s">
        <v>1468</v>
      </c>
      <c r="R1824" s="116" t="s">
        <v>1468</v>
      </c>
      <c r="T1824" s="112"/>
    </row>
    <row r="1825" spans="1:20">
      <c r="A1825" s="103" t="s">
        <v>691</v>
      </c>
      <c r="B1825" s="149">
        <v>2</v>
      </c>
      <c r="C1825" s="136">
        <v>30188</v>
      </c>
      <c r="D1825" s="141">
        <f t="shared" si="111"/>
        <v>30188</v>
      </c>
      <c r="E1825" s="103" t="s">
        <v>19</v>
      </c>
      <c r="G1825" s="112"/>
      <c r="H1825" s="103" t="s">
        <v>539</v>
      </c>
      <c r="I1825" s="111" t="s">
        <v>21</v>
      </c>
      <c r="J1825" s="112" t="str">
        <f t="shared" si="112"/>
        <v>L</v>
      </c>
      <c r="K1825" s="103">
        <v>0</v>
      </c>
      <c r="L1825" s="103">
        <v>3</v>
      </c>
      <c r="M1825" s="103" t="s">
        <v>25</v>
      </c>
      <c r="O1825" s="103" t="s">
        <v>656</v>
      </c>
      <c r="P1825" s="103"/>
      <c r="Q1825" s="112"/>
      <c r="R1825" s="116" t="s">
        <v>1468</v>
      </c>
      <c r="T1825" s="112"/>
    </row>
    <row r="1826" spans="1:20">
      <c r="A1826" s="103" t="s">
        <v>691</v>
      </c>
      <c r="B1826" s="149">
        <v>1</v>
      </c>
      <c r="C1826" s="136">
        <v>30184</v>
      </c>
      <c r="D1826" s="141">
        <f t="shared" si="111"/>
        <v>30184</v>
      </c>
      <c r="E1826" s="103" t="s">
        <v>19</v>
      </c>
      <c r="G1826" s="112"/>
      <c r="H1826" s="103" t="s">
        <v>114</v>
      </c>
      <c r="I1826" s="111" t="s">
        <v>9</v>
      </c>
      <c r="J1826" s="112" t="str">
        <f t="shared" si="112"/>
        <v>L</v>
      </c>
      <c r="K1826" s="103">
        <v>1</v>
      </c>
      <c r="L1826" s="103">
        <v>5</v>
      </c>
      <c r="M1826" s="103" t="s">
        <v>2078</v>
      </c>
      <c r="O1826" s="103" t="s">
        <v>656</v>
      </c>
      <c r="P1826" s="103"/>
      <c r="Q1826" s="112" t="s">
        <v>1468</v>
      </c>
      <c r="R1826" s="116"/>
      <c r="T1826" s="112"/>
    </row>
    <row r="1827" spans="1:20">
      <c r="A1827" s="103" t="s">
        <v>703</v>
      </c>
      <c r="B1827" s="149">
        <v>46</v>
      </c>
      <c r="C1827" s="136">
        <v>30079</v>
      </c>
      <c r="D1827" s="141">
        <f t="shared" si="111"/>
        <v>30079</v>
      </c>
      <c r="E1827" s="103" t="s">
        <v>100</v>
      </c>
      <c r="H1827" s="103" t="s">
        <v>193</v>
      </c>
      <c r="I1827" s="111" t="s">
        <v>9</v>
      </c>
      <c r="J1827" s="112" t="str">
        <f t="shared" si="112"/>
        <v>L</v>
      </c>
      <c r="K1827" s="103">
        <v>0</v>
      </c>
      <c r="L1827" s="103">
        <v>5</v>
      </c>
      <c r="M1827" s="103" t="s">
        <v>25</v>
      </c>
      <c r="O1827" s="103" t="s">
        <v>656</v>
      </c>
      <c r="P1827" s="103"/>
      <c r="T1827" s="112"/>
    </row>
    <row r="1828" spans="1:20">
      <c r="A1828" s="103" t="s">
        <v>703</v>
      </c>
      <c r="B1828" s="149">
        <v>45</v>
      </c>
      <c r="C1828" s="136">
        <v>30074</v>
      </c>
      <c r="D1828" s="141">
        <f t="shared" si="111"/>
        <v>30074</v>
      </c>
      <c r="E1828" s="103" t="s">
        <v>100</v>
      </c>
      <c r="G1828" s="116" t="s">
        <v>1468</v>
      </c>
      <c r="H1828" s="103" t="s">
        <v>705</v>
      </c>
      <c r="I1828" s="111" t="s">
        <v>21</v>
      </c>
      <c r="J1828" s="112" t="str">
        <f t="shared" si="112"/>
        <v>L</v>
      </c>
      <c r="K1828" s="103">
        <v>0</v>
      </c>
      <c r="L1828" s="103">
        <v>2</v>
      </c>
      <c r="M1828" s="103" t="s">
        <v>25</v>
      </c>
      <c r="O1828" s="103" t="s">
        <v>656</v>
      </c>
      <c r="P1828" s="103" t="s">
        <v>25</v>
      </c>
      <c r="T1828" s="112"/>
    </row>
    <row r="1829" spans="1:20">
      <c r="A1829" s="103" t="s">
        <v>703</v>
      </c>
      <c r="B1829" s="149">
        <v>44</v>
      </c>
      <c r="C1829" s="136">
        <v>30069</v>
      </c>
      <c r="D1829" s="141">
        <f t="shared" si="111"/>
        <v>30069</v>
      </c>
      <c r="E1829" s="103" t="s">
        <v>100</v>
      </c>
      <c r="H1829" s="103" t="s">
        <v>128</v>
      </c>
      <c r="I1829" s="111" t="s">
        <v>9</v>
      </c>
      <c r="J1829" s="112" t="str">
        <f t="shared" si="112"/>
        <v>L</v>
      </c>
      <c r="K1829" s="103">
        <v>1</v>
      </c>
      <c r="L1829" s="103">
        <v>4</v>
      </c>
      <c r="M1829" s="103" t="s">
        <v>706</v>
      </c>
      <c r="O1829" s="103" t="s">
        <v>656</v>
      </c>
      <c r="P1829" s="103"/>
      <c r="T1829" s="112"/>
    </row>
    <row r="1830" spans="1:20">
      <c r="A1830" s="103" t="s">
        <v>703</v>
      </c>
      <c r="B1830" s="149">
        <v>43</v>
      </c>
      <c r="C1830" s="136">
        <v>30065</v>
      </c>
      <c r="D1830" s="141">
        <f t="shared" si="111"/>
        <v>30065</v>
      </c>
      <c r="E1830" s="103" t="s">
        <v>100</v>
      </c>
      <c r="H1830" s="103" t="s">
        <v>312</v>
      </c>
      <c r="I1830" s="111" t="s">
        <v>9</v>
      </c>
      <c r="J1830" s="112" t="str">
        <f t="shared" si="112"/>
        <v>L</v>
      </c>
      <c r="K1830" s="103">
        <v>1</v>
      </c>
      <c r="L1830" s="103">
        <v>2</v>
      </c>
      <c r="M1830" s="103" t="s">
        <v>707</v>
      </c>
      <c r="O1830" s="103" t="s">
        <v>656</v>
      </c>
      <c r="P1830" s="103"/>
      <c r="T1830" s="112"/>
    </row>
    <row r="1831" spans="1:20">
      <c r="A1831" s="103" t="s">
        <v>703</v>
      </c>
      <c r="B1831" s="149">
        <v>42</v>
      </c>
      <c r="C1831" s="136">
        <v>30059</v>
      </c>
      <c r="D1831" s="141">
        <f t="shared" si="111"/>
        <v>30059</v>
      </c>
      <c r="E1831" s="103" t="s">
        <v>100</v>
      </c>
      <c r="G1831" s="116" t="s">
        <v>1468</v>
      </c>
      <c r="H1831" s="103" t="s">
        <v>404</v>
      </c>
      <c r="I1831" s="111" t="s">
        <v>21</v>
      </c>
      <c r="J1831" s="112" t="str">
        <f t="shared" si="112"/>
        <v>W</v>
      </c>
      <c r="K1831" s="103">
        <v>1</v>
      </c>
      <c r="L1831" s="103">
        <v>0</v>
      </c>
      <c r="M1831" s="103" t="s">
        <v>706</v>
      </c>
      <c r="O1831" s="103" t="s">
        <v>656</v>
      </c>
      <c r="P1831" s="103"/>
      <c r="T1831" s="112"/>
    </row>
    <row r="1832" spans="1:20">
      <c r="A1832" s="103" t="s">
        <v>703</v>
      </c>
      <c r="B1832" s="149">
        <v>41</v>
      </c>
      <c r="C1832" s="136">
        <v>30055</v>
      </c>
      <c r="D1832" s="141">
        <f t="shared" si="111"/>
        <v>30055</v>
      </c>
      <c r="E1832" s="103" t="s">
        <v>100</v>
      </c>
      <c r="H1832" s="103" t="s">
        <v>45</v>
      </c>
      <c r="I1832" s="111" t="s">
        <v>9</v>
      </c>
      <c r="J1832" s="112" t="str">
        <f t="shared" si="112"/>
        <v>L</v>
      </c>
      <c r="K1832" s="103">
        <v>0</v>
      </c>
      <c r="L1832" s="103">
        <v>2</v>
      </c>
      <c r="M1832" s="103" t="s">
        <v>25</v>
      </c>
      <c r="O1832" s="103" t="s">
        <v>656</v>
      </c>
      <c r="P1832" s="103"/>
      <c r="T1832" s="112"/>
    </row>
    <row r="1833" spans="1:20">
      <c r="A1833" s="103" t="s">
        <v>703</v>
      </c>
      <c r="B1833" s="149">
        <v>40</v>
      </c>
      <c r="C1833" s="136">
        <v>30053</v>
      </c>
      <c r="D1833" s="141">
        <f t="shared" si="111"/>
        <v>30053</v>
      </c>
      <c r="E1833" s="103" t="s">
        <v>100</v>
      </c>
      <c r="H1833" s="103" t="s">
        <v>708</v>
      </c>
      <c r="I1833" s="111" t="s">
        <v>9</v>
      </c>
      <c r="J1833" s="112" t="str">
        <f t="shared" si="112"/>
        <v>L</v>
      </c>
      <c r="K1833" s="103">
        <v>1</v>
      </c>
      <c r="L1833" s="103">
        <v>2</v>
      </c>
      <c r="M1833" s="103" t="s">
        <v>706</v>
      </c>
      <c r="O1833" s="103" t="s">
        <v>656</v>
      </c>
      <c r="P1833" s="103"/>
      <c r="T1833" s="112"/>
    </row>
    <row r="1834" spans="1:20">
      <c r="A1834" s="103" t="s">
        <v>703</v>
      </c>
      <c r="B1834" s="149">
        <v>39</v>
      </c>
      <c r="C1834" s="136">
        <v>30051</v>
      </c>
      <c r="D1834" s="141">
        <f t="shared" si="111"/>
        <v>30051</v>
      </c>
      <c r="E1834" s="103" t="s">
        <v>100</v>
      </c>
      <c r="H1834" s="103" t="s">
        <v>705</v>
      </c>
      <c r="I1834" s="111" t="s">
        <v>9</v>
      </c>
      <c r="J1834" s="112" t="str">
        <f t="shared" si="112"/>
        <v>D</v>
      </c>
      <c r="K1834" s="103">
        <v>1</v>
      </c>
      <c r="L1834" s="103">
        <v>1</v>
      </c>
      <c r="M1834" s="103" t="s">
        <v>709</v>
      </c>
      <c r="O1834" s="103" t="s">
        <v>656</v>
      </c>
      <c r="P1834" s="103"/>
      <c r="T1834" s="112"/>
    </row>
    <row r="1835" spans="1:20">
      <c r="A1835" s="103" t="s">
        <v>703</v>
      </c>
      <c r="B1835" s="149">
        <v>38</v>
      </c>
      <c r="C1835" s="136">
        <v>30050</v>
      </c>
      <c r="D1835" s="141">
        <f t="shared" si="111"/>
        <v>30050</v>
      </c>
      <c r="E1835" s="103" t="s">
        <v>100</v>
      </c>
      <c r="G1835" s="116" t="s">
        <v>1468</v>
      </c>
      <c r="H1835" s="103" t="s">
        <v>710</v>
      </c>
      <c r="I1835" s="111" t="s">
        <v>21</v>
      </c>
      <c r="J1835" s="112" t="str">
        <f t="shared" si="112"/>
        <v>D</v>
      </c>
      <c r="K1835" s="103">
        <v>1</v>
      </c>
      <c r="L1835" s="103">
        <v>1</v>
      </c>
      <c r="M1835" s="103" t="s">
        <v>711</v>
      </c>
      <c r="O1835" s="103" t="s">
        <v>656</v>
      </c>
      <c r="P1835" s="103"/>
      <c r="T1835" s="112"/>
    </row>
    <row r="1836" spans="1:20">
      <c r="A1836" s="103" t="s">
        <v>703</v>
      </c>
      <c r="B1836" s="149">
        <v>37</v>
      </c>
      <c r="C1836" s="136">
        <v>30044</v>
      </c>
      <c r="D1836" s="141">
        <f t="shared" si="111"/>
        <v>30044</v>
      </c>
      <c r="E1836" s="103" t="s">
        <v>100</v>
      </c>
      <c r="G1836" s="116" t="s">
        <v>1468</v>
      </c>
      <c r="H1836" s="103" t="s">
        <v>193</v>
      </c>
      <c r="I1836" s="111" t="s">
        <v>21</v>
      </c>
      <c r="J1836" s="112" t="str">
        <f t="shared" si="112"/>
        <v>W</v>
      </c>
      <c r="K1836" s="103">
        <v>2</v>
      </c>
      <c r="L1836" s="103">
        <v>1</v>
      </c>
      <c r="M1836" s="103" t="s">
        <v>712</v>
      </c>
      <c r="O1836" s="103" t="s">
        <v>656</v>
      </c>
      <c r="P1836" s="103"/>
      <c r="T1836" s="112"/>
    </row>
    <row r="1837" spans="1:20">
      <c r="A1837" s="103" t="s">
        <v>703</v>
      </c>
      <c r="B1837" s="149">
        <v>36</v>
      </c>
      <c r="C1837" s="136">
        <v>30041</v>
      </c>
      <c r="D1837" s="141">
        <f t="shared" si="111"/>
        <v>30041</v>
      </c>
      <c r="E1837" s="103" t="s">
        <v>100</v>
      </c>
      <c r="H1837" s="103" t="s">
        <v>652</v>
      </c>
      <c r="I1837" s="111" t="s">
        <v>9</v>
      </c>
      <c r="J1837" s="112" t="str">
        <f t="shared" si="112"/>
        <v>W</v>
      </c>
      <c r="K1837" s="103">
        <v>3</v>
      </c>
      <c r="L1837" s="103">
        <v>1</v>
      </c>
      <c r="M1837" s="103" t="s">
        <v>1766</v>
      </c>
      <c r="O1837" s="103" t="s">
        <v>656</v>
      </c>
      <c r="P1837" s="103"/>
      <c r="T1837" s="112"/>
    </row>
    <row r="1838" spans="1:20">
      <c r="A1838" s="103" t="s">
        <v>703</v>
      </c>
      <c r="B1838" s="149">
        <v>35</v>
      </c>
      <c r="C1838" s="136">
        <v>30037</v>
      </c>
      <c r="D1838" s="141">
        <f t="shared" si="111"/>
        <v>30037</v>
      </c>
      <c r="E1838" s="103" t="s">
        <v>100</v>
      </c>
      <c r="H1838" s="103" t="s">
        <v>108</v>
      </c>
      <c r="I1838" s="111" t="s">
        <v>9</v>
      </c>
      <c r="J1838" s="112" t="str">
        <f t="shared" si="112"/>
        <v>L</v>
      </c>
      <c r="K1838" s="103">
        <v>0</v>
      </c>
      <c r="L1838" s="103">
        <v>3</v>
      </c>
      <c r="M1838" s="103" t="s">
        <v>704</v>
      </c>
      <c r="O1838" s="103" t="s">
        <v>656</v>
      </c>
      <c r="P1838" s="103"/>
      <c r="T1838" s="112"/>
    </row>
    <row r="1839" spans="1:20">
      <c r="A1839" s="103" t="s">
        <v>703</v>
      </c>
      <c r="B1839" s="149">
        <v>34</v>
      </c>
      <c r="C1839" s="136">
        <v>30030</v>
      </c>
      <c r="D1839" s="141">
        <f t="shared" si="111"/>
        <v>30030</v>
      </c>
      <c r="E1839" s="103" t="s">
        <v>100</v>
      </c>
      <c r="G1839" s="116" t="s">
        <v>1468</v>
      </c>
      <c r="H1839" s="103" t="s">
        <v>110</v>
      </c>
      <c r="I1839" s="111" t="s">
        <v>21</v>
      </c>
      <c r="J1839" s="112" t="str">
        <f t="shared" si="112"/>
        <v>W</v>
      </c>
      <c r="K1839" s="103">
        <v>3</v>
      </c>
      <c r="L1839" s="103">
        <v>0</v>
      </c>
      <c r="M1839" s="103" t="s">
        <v>713</v>
      </c>
      <c r="O1839" s="103" t="s">
        <v>656</v>
      </c>
      <c r="P1839" s="103"/>
      <c r="T1839" s="112"/>
    </row>
    <row r="1840" spans="1:20">
      <c r="A1840" s="103" t="s">
        <v>703</v>
      </c>
      <c r="B1840" s="149">
        <v>33</v>
      </c>
      <c r="C1840" s="136">
        <v>30023</v>
      </c>
      <c r="D1840" s="141">
        <f t="shared" si="111"/>
        <v>30023</v>
      </c>
      <c r="E1840" s="103" t="s">
        <v>100</v>
      </c>
      <c r="H1840" s="103" t="s">
        <v>87</v>
      </c>
      <c r="I1840" s="111" t="s">
        <v>21</v>
      </c>
      <c r="J1840" s="112" t="str">
        <f t="shared" si="112"/>
        <v>L</v>
      </c>
      <c r="K1840" s="103">
        <v>3</v>
      </c>
      <c r="L1840" s="103">
        <v>6</v>
      </c>
      <c r="M1840" s="103" t="s">
        <v>714</v>
      </c>
      <c r="O1840" s="103" t="s">
        <v>656</v>
      </c>
      <c r="P1840" s="103"/>
      <c r="T1840" s="112"/>
    </row>
    <row r="1841" spans="1:20">
      <c r="A1841" s="103" t="s">
        <v>703</v>
      </c>
      <c r="B1841" s="149">
        <v>32</v>
      </c>
      <c r="C1841" s="136">
        <v>30020</v>
      </c>
      <c r="D1841" s="141">
        <f t="shared" si="111"/>
        <v>30020</v>
      </c>
      <c r="E1841" s="103" t="s">
        <v>100</v>
      </c>
      <c r="H1841" s="103" t="s">
        <v>539</v>
      </c>
      <c r="I1841" s="111" t="s">
        <v>9</v>
      </c>
      <c r="J1841" s="112" t="str">
        <f t="shared" si="112"/>
        <v>L</v>
      </c>
      <c r="K1841" s="103">
        <v>1</v>
      </c>
      <c r="L1841" s="103">
        <v>3</v>
      </c>
      <c r="M1841" s="103" t="s">
        <v>715</v>
      </c>
      <c r="O1841" s="103" t="s">
        <v>716</v>
      </c>
      <c r="P1841" s="103"/>
      <c r="T1841" s="112"/>
    </row>
    <row r="1842" spans="1:20">
      <c r="A1842" s="103" t="s">
        <v>703</v>
      </c>
      <c r="B1842" s="149">
        <v>31</v>
      </c>
      <c r="C1842" s="136">
        <v>30010</v>
      </c>
      <c r="D1842" s="141">
        <f t="shared" si="111"/>
        <v>30010</v>
      </c>
      <c r="E1842" s="103" t="s">
        <v>100</v>
      </c>
      <c r="H1842" s="103" t="s">
        <v>87</v>
      </c>
      <c r="I1842" s="111" t="s">
        <v>9</v>
      </c>
      <c r="J1842" s="112" t="str">
        <f t="shared" si="112"/>
        <v>L</v>
      </c>
      <c r="K1842" s="103">
        <v>0</v>
      </c>
      <c r="L1842" s="103">
        <v>2</v>
      </c>
      <c r="M1842" s="103" t="s">
        <v>25</v>
      </c>
      <c r="O1842" s="103" t="s">
        <v>716</v>
      </c>
      <c r="P1842" s="103"/>
      <c r="T1842" s="112"/>
    </row>
    <row r="1843" spans="1:20">
      <c r="A1843" s="103" t="s">
        <v>703</v>
      </c>
      <c r="B1843" s="149">
        <v>30</v>
      </c>
      <c r="C1843" s="136">
        <v>30009</v>
      </c>
      <c r="D1843" s="141">
        <f t="shared" si="111"/>
        <v>30009</v>
      </c>
      <c r="E1843" s="103" t="s">
        <v>100</v>
      </c>
      <c r="H1843" s="103" t="s">
        <v>312</v>
      </c>
      <c r="I1843" s="111" t="s">
        <v>21</v>
      </c>
      <c r="J1843" s="112" t="str">
        <f t="shared" si="112"/>
        <v>L</v>
      </c>
      <c r="K1843" s="103">
        <v>0</v>
      </c>
      <c r="L1843" s="103">
        <v>5</v>
      </c>
      <c r="M1843" s="103" t="s">
        <v>25</v>
      </c>
      <c r="O1843" s="103" t="s">
        <v>716</v>
      </c>
      <c r="P1843" s="103"/>
      <c r="T1843" s="112"/>
    </row>
    <row r="1844" spans="1:20">
      <c r="A1844" s="103" t="s">
        <v>703</v>
      </c>
      <c r="B1844" s="149">
        <v>29</v>
      </c>
      <c r="C1844" s="136">
        <v>30002</v>
      </c>
      <c r="D1844" s="141">
        <f t="shared" si="111"/>
        <v>30002</v>
      </c>
      <c r="E1844" s="103" t="s">
        <v>100</v>
      </c>
      <c r="H1844" s="103" t="s">
        <v>49</v>
      </c>
      <c r="I1844" s="111" t="s">
        <v>9</v>
      </c>
      <c r="J1844" s="112" t="str">
        <f t="shared" si="112"/>
        <v>L</v>
      </c>
      <c r="K1844" s="103">
        <v>1</v>
      </c>
      <c r="L1844" s="103">
        <v>2</v>
      </c>
      <c r="M1844" s="103" t="s">
        <v>706</v>
      </c>
      <c r="O1844" s="103" t="s">
        <v>716</v>
      </c>
      <c r="P1844" s="103"/>
      <c r="T1844" s="112" t="s">
        <v>1430</v>
      </c>
    </row>
    <row r="1845" spans="1:20">
      <c r="A1845" s="103" t="s">
        <v>703</v>
      </c>
      <c r="B1845" s="149">
        <v>28</v>
      </c>
      <c r="C1845" s="136">
        <v>29995</v>
      </c>
      <c r="D1845" s="141">
        <f t="shared" si="111"/>
        <v>29995</v>
      </c>
      <c r="E1845" s="103" t="s">
        <v>16</v>
      </c>
      <c r="H1845" s="103" t="s">
        <v>94</v>
      </c>
      <c r="I1845" s="111" t="s">
        <v>9</v>
      </c>
      <c r="J1845" s="112" t="str">
        <f t="shared" si="112"/>
        <v>L</v>
      </c>
      <c r="K1845" s="103">
        <v>1</v>
      </c>
      <c r="L1845" s="103">
        <v>3</v>
      </c>
      <c r="M1845" s="103" t="s">
        <v>718</v>
      </c>
      <c r="O1845" s="103" t="s">
        <v>716</v>
      </c>
      <c r="P1845" s="103"/>
      <c r="T1845" s="112"/>
    </row>
    <row r="1846" spans="1:20">
      <c r="A1846" s="103" t="s">
        <v>703</v>
      </c>
      <c r="B1846" s="149">
        <v>27</v>
      </c>
      <c r="C1846" s="136">
        <v>29991</v>
      </c>
      <c r="D1846" s="141">
        <f t="shared" si="111"/>
        <v>29991</v>
      </c>
      <c r="E1846" s="103" t="s">
        <v>100</v>
      </c>
      <c r="H1846" s="103" t="s">
        <v>710</v>
      </c>
      <c r="I1846" s="111" t="s">
        <v>9</v>
      </c>
      <c r="J1846" s="112" t="str">
        <f t="shared" si="112"/>
        <v>L</v>
      </c>
      <c r="K1846" s="103">
        <v>0</v>
      </c>
      <c r="L1846" s="103">
        <v>4</v>
      </c>
      <c r="M1846" s="103" t="s">
        <v>25</v>
      </c>
      <c r="O1846" s="103" t="s">
        <v>716</v>
      </c>
      <c r="P1846" s="103"/>
      <c r="T1846" s="112"/>
    </row>
    <row r="1847" spans="1:20">
      <c r="A1847" s="103" t="s">
        <v>703</v>
      </c>
      <c r="B1847" s="149">
        <v>26</v>
      </c>
      <c r="C1847" s="136">
        <v>29988</v>
      </c>
      <c r="D1847" s="141">
        <f t="shared" si="111"/>
        <v>29988</v>
      </c>
      <c r="E1847" s="103" t="s">
        <v>100</v>
      </c>
      <c r="G1847" s="116" t="s">
        <v>1468</v>
      </c>
      <c r="H1847" s="103" t="s">
        <v>108</v>
      </c>
      <c r="I1847" s="111" t="s">
        <v>21</v>
      </c>
      <c r="J1847" s="112" t="str">
        <f t="shared" si="112"/>
        <v>D</v>
      </c>
      <c r="K1847" s="103">
        <v>0</v>
      </c>
      <c r="L1847" s="103">
        <v>0</v>
      </c>
      <c r="M1847" s="103" t="s">
        <v>25</v>
      </c>
      <c r="O1847" s="103" t="s">
        <v>716</v>
      </c>
      <c r="P1847" s="103"/>
      <c r="T1847" s="112"/>
    </row>
    <row r="1848" spans="1:20">
      <c r="A1848" s="103" t="s">
        <v>703</v>
      </c>
      <c r="B1848" s="149">
        <v>25</v>
      </c>
      <c r="C1848" s="136">
        <v>29981</v>
      </c>
      <c r="D1848" s="141">
        <f t="shared" si="111"/>
        <v>29981</v>
      </c>
      <c r="E1848" s="103" t="s">
        <v>100</v>
      </c>
      <c r="H1848" s="103" t="s">
        <v>125</v>
      </c>
      <c r="I1848" s="111" t="s">
        <v>9</v>
      </c>
      <c r="J1848" s="112" t="str">
        <f t="shared" si="112"/>
        <v>D</v>
      </c>
      <c r="K1848" s="103">
        <v>0</v>
      </c>
      <c r="L1848" s="103">
        <v>0</v>
      </c>
      <c r="M1848" s="103" t="s">
        <v>25</v>
      </c>
      <c r="O1848" s="103" t="s">
        <v>716</v>
      </c>
      <c r="P1848" s="103"/>
      <c r="T1848" s="112"/>
    </row>
    <row r="1849" spans="1:20">
      <c r="A1849" s="103" t="s">
        <v>703</v>
      </c>
      <c r="B1849" s="149">
        <v>24</v>
      </c>
      <c r="C1849" s="136">
        <v>29974</v>
      </c>
      <c r="D1849" s="141">
        <f t="shared" si="111"/>
        <v>29974</v>
      </c>
      <c r="E1849" s="103" t="s">
        <v>100</v>
      </c>
      <c r="G1849" s="116" t="s">
        <v>1468</v>
      </c>
      <c r="H1849" s="103" t="s">
        <v>45</v>
      </c>
      <c r="I1849" s="111" t="s">
        <v>21</v>
      </c>
      <c r="J1849" s="112" t="str">
        <f t="shared" si="112"/>
        <v>L</v>
      </c>
      <c r="K1849" s="103">
        <v>0</v>
      </c>
      <c r="L1849" s="103">
        <v>3</v>
      </c>
      <c r="M1849" s="103" t="s">
        <v>25</v>
      </c>
      <c r="O1849" s="103" t="s">
        <v>716</v>
      </c>
      <c r="P1849" s="103"/>
      <c r="T1849" s="112"/>
    </row>
    <row r="1850" spans="1:20">
      <c r="A1850" s="103" t="s">
        <v>703</v>
      </c>
      <c r="B1850" s="149">
        <v>23</v>
      </c>
      <c r="C1850" s="136">
        <v>29953</v>
      </c>
      <c r="D1850" s="141">
        <f t="shared" si="111"/>
        <v>29953</v>
      </c>
      <c r="E1850" s="103" t="s">
        <v>16</v>
      </c>
      <c r="F1850" s="111" t="s">
        <v>4</v>
      </c>
      <c r="G1850" s="111"/>
      <c r="H1850" s="103" t="s">
        <v>54</v>
      </c>
      <c r="I1850" s="111" t="s">
        <v>9</v>
      </c>
      <c r="J1850" s="112" t="str">
        <f t="shared" si="112"/>
        <v>W</v>
      </c>
      <c r="K1850" s="103">
        <v>2</v>
      </c>
      <c r="L1850" s="103">
        <v>1</v>
      </c>
      <c r="M1850" s="103" t="s">
        <v>717</v>
      </c>
      <c r="O1850" s="103" t="s">
        <v>716</v>
      </c>
      <c r="P1850" s="103"/>
      <c r="T1850" s="112"/>
    </row>
    <row r="1851" spans="1:20">
      <c r="A1851" s="103" t="s">
        <v>703</v>
      </c>
      <c r="B1851" s="149">
        <v>22</v>
      </c>
      <c r="C1851" s="136">
        <v>29952</v>
      </c>
      <c r="D1851" s="141">
        <f t="shared" si="111"/>
        <v>29952</v>
      </c>
      <c r="E1851" s="103" t="s">
        <v>100</v>
      </c>
      <c r="H1851" s="103" t="s">
        <v>94</v>
      </c>
      <c r="I1851" s="111" t="s">
        <v>21</v>
      </c>
      <c r="J1851" s="112" t="str">
        <f t="shared" si="112"/>
        <v>L</v>
      </c>
      <c r="K1851" s="103">
        <v>1</v>
      </c>
      <c r="L1851" s="103">
        <v>3</v>
      </c>
      <c r="M1851" s="103" t="s">
        <v>718</v>
      </c>
      <c r="O1851" s="103" t="s">
        <v>716</v>
      </c>
      <c r="P1851" s="103"/>
      <c r="T1851" s="112"/>
    </row>
    <row r="1852" spans="1:20">
      <c r="A1852" s="103" t="s">
        <v>703</v>
      </c>
      <c r="B1852" s="149">
        <v>21</v>
      </c>
      <c r="C1852" s="136">
        <v>29948</v>
      </c>
      <c r="D1852" s="141">
        <f t="shared" si="111"/>
        <v>29948</v>
      </c>
      <c r="E1852" s="103" t="s">
        <v>100</v>
      </c>
      <c r="H1852" s="103" t="s">
        <v>186</v>
      </c>
      <c r="I1852" s="111" t="s">
        <v>21</v>
      </c>
      <c r="J1852" s="112" t="str">
        <f t="shared" si="112"/>
        <v>L</v>
      </c>
      <c r="K1852" s="103">
        <v>0</v>
      </c>
      <c r="L1852" s="103">
        <v>5</v>
      </c>
      <c r="M1852" s="103" t="s">
        <v>25</v>
      </c>
      <c r="O1852" s="103" t="s">
        <v>716</v>
      </c>
      <c r="P1852" s="103"/>
      <c r="T1852" s="112"/>
    </row>
    <row r="1853" spans="1:20">
      <c r="A1853" s="103" t="s">
        <v>703</v>
      </c>
      <c r="B1853" s="149">
        <v>20</v>
      </c>
      <c r="C1853" s="136">
        <v>29925</v>
      </c>
      <c r="D1853" s="141">
        <f t="shared" si="111"/>
        <v>29925</v>
      </c>
      <c r="E1853" s="103" t="s">
        <v>16</v>
      </c>
      <c r="H1853" s="103" t="s">
        <v>54</v>
      </c>
      <c r="I1853" s="111" t="s">
        <v>21</v>
      </c>
      <c r="J1853" s="112" t="str">
        <f t="shared" si="112"/>
        <v>D</v>
      </c>
      <c r="K1853" s="103">
        <v>3</v>
      </c>
      <c r="L1853" s="103">
        <v>3</v>
      </c>
      <c r="M1853" s="103" t="s">
        <v>719</v>
      </c>
      <c r="O1853" s="103" t="s">
        <v>716</v>
      </c>
      <c r="P1853" s="103"/>
      <c r="T1853" s="112"/>
    </row>
    <row r="1854" spans="1:20">
      <c r="A1854" s="103" t="s">
        <v>703</v>
      </c>
      <c r="B1854" s="149">
        <v>19</v>
      </c>
      <c r="C1854" s="136">
        <v>29911</v>
      </c>
      <c r="D1854" s="141">
        <f t="shared" si="111"/>
        <v>29911</v>
      </c>
      <c r="E1854" s="103" t="s">
        <v>100</v>
      </c>
      <c r="G1854" s="116" t="s">
        <v>1468</v>
      </c>
      <c r="H1854" s="103" t="s">
        <v>49</v>
      </c>
      <c r="I1854" s="111" t="s">
        <v>21</v>
      </c>
      <c r="J1854" s="112" t="str">
        <f t="shared" si="112"/>
        <v>L</v>
      </c>
      <c r="K1854" s="103">
        <v>2</v>
      </c>
      <c r="L1854" s="103">
        <v>3</v>
      </c>
      <c r="M1854" s="103" t="s">
        <v>720</v>
      </c>
      <c r="O1854" s="103" t="s">
        <v>721</v>
      </c>
      <c r="P1854" s="103"/>
      <c r="T1854" s="112"/>
    </row>
    <row r="1855" spans="1:20">
      <c r="A1855" s="103" t="s">
        <v>703</v>
      </c>
      <c r="B1855" s="149">
        <v>18</v>
      </c>
      <c r="C1855" s="136">
        <v>29904</v>
      </c>
      <c r="D1855" s="141">
        <f t="shared" si="111"/>
        <v>29904</v>
      </c>
      <c r="E1855" s="103" t="s">
        <v>100</v>
      </c>
      <c r="H1855" s="103" t="s">
        <v>94</v>
      </c>
      <c r="I1855" s="111" t="s">
        <v>9</v>
      </c>
      <c r="J1855" s="112" t="str">
        <f t="shared" si="112"/>
        <v>L</v>
      </c>
      <c r="K1855" s="103">
        <v>0</v>
      </c>
      <c r="L1855" s="103">
        <v>6</v>
      </c>
      <c r="M1855" s="103" t="s">
        <v>25</v>
      </c>
      <c r="O1855" s="103" t="s">
        <v>721</v>
      </c>
      <c r="P1855" s="103"/>
      <c r="T1855" s="112"/>
    </row>
    <row r="1856" spans="1:20">
      <c r="A1856" s="103" t="s">
        <v>703</v>
      </c>
      <c r="B1856" s="149">
        <v>17</v>
      </c>
      <c r="C1856" s="136">
        <v>29897</v>
      </c>
      <c r="D1856" s="141">
        <f t="shared" si="111"/>
        <v>29897</v>
      </c>
      <c r="E1856" s="103" t="s">
        <v>100</v>
      </c>
      <c r="H1856" s="103" t="s">
        <v>580</v>
      </c>
      <c r="I1856" s="111" t="s">
        <v>9</v>
      </c>
      <c r="J1856" s="112" t="str">
        <f t="shared" si="112"/>
        <v>D</v>
      </c>
      <c r="K1856" s="103">
        <v>1</v>
      </c>
      <c r="L1856" s="103">
        <v>1</v>
      </c>
      <c r="M1856" s="103" t="s">
        <v>722</v>
      </c>
      <c r="O1856" s="103" t="s">
        <v>721</v>
      </c>
      <c r="P1856" s="103"/>
      <c r="T1856" s="112"/>
    </row>
    <row r="1857" spans="1:20">
      <c r="A1857" s="103" t="s">
        <v>703</v>
      </c>
      <c r="B1857" s="149">
        <v>16</v>
      </c>
      <c r="C1857" s="136">
        <v>29890</v>
      </c>
      <c r="D1857" s="141">
        <f t="shared" si="111"/>
        <v>29890</v>
      </c>
      <c r="E1857" s="103" t="s">
        <v>100</v>
      </c>
      <c r="G1857" s="116" t="s">
        <v>1468</v>
      </c>
      <c r="H1857" s="103" t="s">
        <v>125</v>
      </c>
      <c r="I1857" s="111" t="s">
        <v>21</v>
      </c>
      <c r="J1857" s="112" t="str">
        <f t="shared" si="112"/>
        <v>D</v>
      </c>
      <c r="K1857" s="103">
        <v>0</v>
      </c>
      <c r="L1857" s="103">
        <v>0</v>
      </c>
      <c r="M1857" s="103" t="s">
        <v>25</v>
      </c>
      <c r="O1857" s="103" t="s">
        <v>721</v>
      </c>
      <c r="P1857" s="103"/>
      <c r="T1857" s="112" t="s">
        <v>1425</v>
      </c>
    </row>
    <row r="1858" spans="1:20">
      <c r="A1858" s="103" t="s">
        <v>703</v>
      </c>
      <c r="B1858" s="149">
        <v>15</v>
      </c>
      <c r="C1858" s="136">
        <v>29883</v>
      </c>
      <c r="D1858" s="141">
        <f t="shared" si="111"/>
        <v>29883</v>
      </c>
      <c r="E1858" s="103" t="s">
        <v>14</v>
      </c>
      <c r="F1858" s="111" t="s">
        <v>61</v>
      </c>
      <c r="G1858" s="111" t="s">
        <v>1468</v>
      </c>
      <c r="H1858" s="103" t="s">
        <v>312</v>
      </c>
      <c r="I1858" s="111" t="s">
        <v>21</v>
      </c>
      <c r="J1858" s="112" t="str">
        <f t="shared" si="112"/>
        <v>L</v>
      </c>
      <c r="K1858" s="103">
        <v>0</v>
      </c>
      <c r="L1858" s="103">
        <v>1</v>
      </c>
      <c r="M1858" s="103" t="s">
        <v>25</v>
      </c>
      <c r="O1858" s="103" t="s">
        <v>721</v>
      </c>
      <c r="P1858" s="103"/>
      <c r="T1858" s="112"/>
    </row>
    <row r="1859" spans="1:20">
      <c r="A1859" s="103" t="s">
        <v>703</v>
      </c>
      <c r="B1859" s="149">
        <v>14</v>
      </c>
      <c r="C1859" s="136">
        <v>29876</v>
      </c>
      <c r="D1859" s="141">
        <f t="shared" si="111"/>
        <v>29876</v>
      </c>
      <c r="E1859" s="103" t="s">
        <v>100</v>
      </c>
      <c r="G1859" s="116" t="s">
        <v>1468</v>
      </c>
      <c r="H1859" s="103" t="s">
        <v>708</v>
      </c>
      <c r="I1859" s="111" t="s">
        <v>21</v>
      </c>
      <c r="J1859" s="112" t="str">
        <f t="shared" si="112"/>
        <v>W</v>
      </c>
      <c r="K1859" s="103">
        <v>3</v>
      </c>
      <c r="L1859" s="103">
        <v>0</v>
      </c>
      <c r="M1859" s="103" t="s">
        <v>723</v>
      </c>
      <c r="O1859" s="103" t="s">
        <v>721</v>
      </c>
      <c r="P1859" s="103"/>
      <c r="T1859" s="112"/>
    </row>
    <row r="1860" spans="1:20">
      <c r="A1860" s="103" t="s">
        <v>703</v>
      </c>
      <c r="B1860" s="149">
        <v>13</v>
      </c>
      <c r="C1860" s="136">
        <v>29869</v>
      </c>
      <c r="D1860" s="141">
        <f t="shared" si="111"/>
        <v>29869</v>
      </c>
      <c r="E1860" s="103" t="s">
        <v>100</v>
      </c>
      <c r="H1860" s="103" t="s">
        <v>404</v>
      </c>
      <c r="I1860" s="111" t="s">
        <v>9</v>
      </c>
      <c r="J1860" s="112" t="str">
        <f t="shared" si="112"/>
        <v>L</v>
      </c>
      <c r="K1860" s="103">
        <v>2</v>
      </c>
      <c r="L1860" s="103">
        <v>3</v>
      </c>
      <c r="M1860" s="103" t="s">
        <v>724</v>
      </c>
      <c r="O1860" s="103" t="s">
        <v>721</v>
      </c>
      <c r="P1860" s="103"/>
      <c r="T1860" s="112"/>
    </row>
    <row r="1861" spans="1:20">
      <c r="A1861" s="103" t="s">
        <v>703</v>
      </c>
      <c r="B1861" s="149">
        <v>12</v>
      </c>
      <c r="C1861" s="136">
        <v>29862</v>
      </c>
      <c r="D1861" s="141">
        <f t="shared" si="111"/>
        <v>29862</v>
      </c>
      <c r="E1861" s="103" t="s">
        <v>100</v>
      </c>
      <c r="G1861" s="116" t="s">
        <v>1468</v>
      </c>
      <c r="H1861" s="103" t="s">
        <v>506</v>
      </c>
      <c r="I1861" s="111" t="s">
        <v>21</v>
      </c>
      <c r="J1861" s="112" t="str">
        <f t="shared" si="112"/>
        <v>L</v>
      </c>
      <c r="K1861" s="103">
        <v>0</v>
      </c>
      <c r="L1861" s="103">
        <v>1</v>
      </c>
      <c r="M1861" s="103" t="s">
        <v>25</v>
      </c>
      <c r="O1861" s="103" t="s">
        <v>721</v>
      </c>
      <c r="P1861" s="103"/>
      <c r="T1861" s="112"/>
    </row>
    <row r="1862" spans="1:20">
      <c r="A1862" s="103" t="s">
        <v>703</v>
      </c>
      <c r="B1862" s="149">
        <v>11</v>
      </c>
      <c r="C1862" s="136">
        <v>29859</v>
      </c>
      <c r="D1862" s="141">
        <f t="shared" ref="D1862:D1925" si="113">C1862</f>
        <v>29859</v>
      </c>
      <c r="E1862" s="103" t="s">
        <v>100</v>
      </c>
      <c r="H1862" s="103" t="s">
        <v>186</v>
      </c>
      <c r="I1862" s="111" t="s">
        <v>9</v>
      </c>
      <c r="J1862" s="112" t="str">
        <f t="shared" si="112"/>
        <v>L</v>
      </c>
      <c r="K1862" s="103">
        <v>0</v>
      </c>
      <c r="L1862" s="103">
        <v>5</v>
      </c>
      <c r="M1862" s="103" t="s">
        <v>25</v>
      </c>
      <c r="O1862" s="103" t="s">
        <v>721</v>
      </c>
      <c r="P1862" s="103"/>
      <c r="T1862" s="112"/>
    </row>
    <row r="1863" spans="1:20">
      <c r="A1863" s="103" t="s">
        <v>703</v>
      </c>
      <c r="B1863" s="149">
        <v>10</v>
      </c>
      <c r="C1863" s="136">
        <v>29855</v>
      </c>
      <c r="D1863" s="141">
        <f t="shared" si="113"/>
        <v>29855</v>
      </c>
      <c r="E1863" s="103" t="s">
        <v>1042</v>
      </c>
      <c r="F1863" s="111">
        <v>2</v>
      </c>
      <c r="G1863" s="111" t="s">
        <v>1468</v>
      </c>
      <c r="H1863" s="103" t="s">
        <v>579</v>
      </c>
      <c r="I1863" s="111" t="s">
        <v>21</v>
      </c>
      <c r="J1863" s="112" t="str">
        <f t="shared" si="112"/>
        <v>L</v>
      </c>
      <c r="K1863" s="103">
        <v>2</v>
      </c>
      <c r="L1863" s="103">
        <v>3</v>
      </c>
      <c r="M1863" s="103" t="s">
        <v>725</v>
      </c>
      <c r="O1863" s="103" t="s">
        <v>721</v>
      </c>
      <c r="P1863" s="103"/>
      <c r="T1863" s="103" t="s">
        <v>1424</v>
      </c>
    </row>
    <row r="1864" spans="1:20">
      <c r="A1864" s="103" t="s">
        <v>703</v>
      </c>
      <c r="B1864" s="149">
        <v>9</v>
      </c>
      <c r="C1864" s="136">
        <v>29848</v>
      </c>
      <c r="D1864" s="141">
        <f t="shared" si="113"/>
        <v>29848</v>
      </c>
      <c r="E1864" s="103" t="s">
        <v>12</v>
      </c>
      <c r="F1864" s="111" t="s">
        <v>61</v>
      </c>
      <c r="G1864" s="111"/>
      <c r="H1864" s="103" t="s">
        <v>110</v>
      </c>
      <c r="I1864" s="111" t="s">
        <v>9</v>
      </c>
      <c r="J1864" s="112" t="str">
        <f t="shared" si="112"/>
        <v>L</v>
      </c>
      <c r="K1864" s="103">
        <v>1</v>
      </c>
      <c r="L1864" s="103">
        <v>3</v>
      </c>
      <c r="M1864" s="103" t="s">
        <v>722</v>
      </c>
      <c r="O1864" s="103" t="s">
        <v>721</v>
      </c>
      <c r="P1864" s="103"/>
      <c r="T1864" s="112" t="s">
        <v>1423</v>
      </c>
    </row>
    <row r="1865" spans="1:20">
      <c r="A1865" s="103" t="s">
        <v>703</v>
      </c>
      <c r="B1865" s="149">
        <v>8</v>
      </c>
      <c r="C1865" s="136">
        <v>29841</v>
      </c>
      <c r="D1865" s="141">
        <f t="shared" si="113"/>
        <v>29841</v>
      </c>
      <c r="E1865" s="103" t="s">
        <v>14</v>
      </c>
      <c r="F1865" s="111" t="s">
        <v>256</v>
      </c>
      <c r="G1865" s="111"/>
      <c r="H1865" s="103" t="s">
        <v>45</v>
      </c>
      <c r="I1865" s="111" t="s">
        <v>9</v>
      </c>
      <c r="J1865" s="112" t="str">
        <f t="shared" si="112"/>
        <v>W</v>
      </c>
      <c r="K1865" s="103">
        <v>2</v>
      </c>
      <c r="L1865" s="103">
        <v>1</v>
      </c>
      <c r="M1865" s="103" t="s">
        <v>726</v>
      </c>
      <c r="O1865" s="103" t="s">
        <v>721</v>
      </c>
      <c r="P1865" s="103"/>
      <c r="T1865" s="112"/>
    </row>
    <row r="1866" spans="1:20">
      <c r="A1866" s="103" t="s">
        <v>703</v>
      </c>
      <c r="B1866" s="149">
        <v>7</v>
      </c>
      <c r="C1866" s="136">
        <v>29834</v>
      </c>
      <c r="D1866" s="141">
        <f t="shared" si="113"/>
        <v>29834</v>
      </c>
      <c r="E1866" s="103" t="s">
        <v>100</v>
      </c>
      <c r="G1866" s="116" t="s">
        <v>1468</v>
      </c>
      <c r="H1866" s="103" t="s">
        <v>652</v>
      </c>
      <c r="I1866" s="111" t="s">
        <v>21</v>
      </c>
      <c r="J1866" s="112" t="str">
        <f t="shared" si="112"/>
        <v>W</v>
      </c>
      <c r="K1866" s="103">
        <v>1</v>
      </c>
      <c r="L1866" s="103">
        <v>0</v>
      </c>
      <c r="M1866" s="103" t="s">
        <v>727</v>
      </c>
      <c r="O1866" s="103" t="s">
        <v>721</v>
      </c>
      <c r="P1866" s="103"/>
      <c r="T1866" s="112"/>
    </row>
    <row r="1867" spans="1:20">
      <c r="A1867" s="103" t="s">
        <v>703</v>
      </c>
      <c r="B1867" s="149">
        <v>6</v>
      </c>
      <c r="C1867" s="136">
        <v>29831</v>
      </c>
      <c r="D1867" s="141">
        <f t="shared" si="113"/>
        <v>29831</v>
      </c>
      <c r="E1867" s="103" t="s">
        <v>100</v>
      </c>
      <c r="G1867" s="116" t="s">
        <v>1468</v>
      </c>
      <c r="H1867" s="103" t="s">
        <v>128</v>
      </c>
      <c r="I1867" s="111" t="s">
        <v>21</v>
      </c>
      <c r="J1867" s="112" t="str">
        <f t="shared" si="112"/>
        <v>D</v>
      </c>
      <c r="K1867" s="103">
        <v>2</v>
      </c>
      <c r="L1867" s="103">
        <v>2</v>
      </c>
      <c r="M1867" s="103" t="s">
        <v>717</v>
      </c>
      <c r="O1867" s="103" t="s">
        <v>721</v>
      </c>
      <c r="P1867" s="103"/>
      <c r="T1867" s="112"/>
    </row>
    <row r="1868" spans="1:20">
      <c r="A1868" s="103" t="s">
        <v>703</v>
      </c>
      <c r="B1868" s="149">
        <v>5</v>
      </c>
      <c r="C1868" s="136">
        <v>29827</v>
      </c>
      <c r="D1868" s="141">
        <f t="shared" si="113"/>
        <v>29827</v>
      </c>
      <c r="E1868" s="103" t="s">
        <v>1042</v>
      </c>
      <c r="F1868" s="111">
        <v>1</v>
      </c>
      <c r="G1868" s="111"/>
      <c r="H1868" s="103" t="s">
        <v>728</v>
      </c>
      <c r="I1868" s="111" t="s">
        <v>9</v>
      </c>
      <c r="J1868" s="112" t="str">
        <f t="shared" si="112"/>
        <v>W</v>
      </c>
      <c r="K1868" s="103">
        <v>2</v>
      </c>
      <c r="L1868" s="103">
        <v>1</v>
      </c>
      <c r="M1868" s="103" t="s">
        <v>717</v>
      </c>
      <c r="O1868" s="103" t="s">
        <v>721</v>
      </c>
      <c r="P1868" s="103"/>
      <c r="T1868" s="112"/>
    </row>
    <row r="1869" spans="1:20">
      <c r="A1869" s="103" t="s">
        <v>703</v>
      </c>
      <c r="B1869" s="149">
        <v>4</v>
      </c>
      <c r="C1869" s="136">
        <v>29824</v>
      </c>
      <c r="D1869" s="141">
        <f t="shared" si="113"/>
        <v>29824</v>
      </c>
      <c r="E1869" s="103" t="s">
        <v>100</v>
      </c>
      <c r="H1869" s="103" t="s">
        <v>506</v>
      </c>
      <c r="I1869" s="111" t="s">
        <v>9</v>
      </c>
      <c r="J1869" s="112" t="str">
        <f t="shared" si="112"/>
        <v>L</v>
      </c>
      <c r="K1869" s="103">
        <v>2</v>
      </c>
      <c r="L1869" s="103">
        <v>3</v>
      </c>
      <c r="M1869" s="103" t="s">
        <v>717</v>
      </c>
      <c r="O1869" s="103" t="s">
        <v>721</v>
      </c>
      <c r="P1869" s="103"/>
      <c r="T1869" s="112"/>
    </row>
    <row r="1870" spans="1:20">
      <c r="A1870" s="103" t="s">
        <v>703</v>
      </c>
      <c r="B1870" s="149">
        <v>3</v>
      </c>
      <c r="C1870" s="136">
        <v>29820</v>
      </c>
      <c r="D1870" s="141">
        <f t="shared" si="113"/>
        <v>29820</v>
      </c>
      <c r="E1870" s="103" t="s">
        <v>100</v>
      </c>
      <c r="G1870" s="116" t="s">
        <v>1468</v>
      </c>
      <c r="H1870" s="103" t="s">
        <v>580</v>
      </c>
      <c r="I1870" s="111" t="s">
        <v>21</v>
      </c>
      <c r="J1870" s="112" t="str">
        <f t="shared" si="112"/>
        <v>W</v>
      </c>
      <c r="K1870" s="103">
        <v>1</v>
      </c>
      <c r="L1870" s="103">
        <v>0</v>
      </c>
      <c r="M1870" s="103" t="s">
        <v>718</v>
      </c>
      <c r="O1870" s="103" t="s">
        <v>721</v>
      </c>
      <c r="P1870" s="103"/>
      <c r="T1870" s="112"/>
    </row>
    <row r="1871" spans="1:20">
      <c r="A1871" s="103" t="s">
        <v>703</v>
      </c>
      <c r="B1871" s="149">
        <v>2</v>
      </c>
      <c r="C1871" s="136">
        <v>29817</v>
      </c>
      <c r="D1871" s="141">
        <f t="shared" si="113"/>
        <v>29817</v>
      </c>
      <c r="E1871" s="103" t="s">
        <v>100</v>
      </c>
      <c r="G1871" s="116" t="s">
        <v>1468</v>
      </c>
      <c r="H1871" s="103" t="s">
        <v>539</v>
      </c>
      <c r="I1871" s="111" t="s">
        <v>21</v>
      </c>
      <c r="J1871" s="112" t="str">
        <f t="shared" si="112"/>
        <v>L</v>
      </c>
      <c r="K1871" s="103">
        <v>1</v>
      </c>
      <c r="L1871" s="103">
        <v>2</v>
      </c>
      <c r="M1871" s="103" t="s">
        <v>729</v>
      </c>
      <c r="O1871" s="103" t="s">
        <v>721</v>
      </c>
      <c r="P1871" s="103"/>
      <c r="T1871" s="112"/>
    </row>
    <row r="1872" spans="1:20">
      <c r="A1872" s="103" t="s">
        <v>703</v>
      </c>
      <c r="B1872" s="149">
        <v>1</v>
      </c>
      <c r="C1872" s="136">
        <v>29813</v>
      </c>
      <c r="D1872" s="141">
        <f t="shared" si="113"/>
        <v>29813</v>
      </c>
      <c r="E1872" s="103" t="s">
        <v>100</v>
      </c>
      <c r="H1872" s="103" t="s">
        <v>110</v>
      </c>
      <c r="I1872" s="111" t="s">
        <v>9</v>
      </c>
      <c r="J1872" s="112" t="str">
        <f t="shared" si="112"/>
        <v>L</v>
      </c>
      <c r="K1872" s="103">
        <v>1</v>
      </c>
      <c r="L1872" s="103">
        <v>4</v>
      </c>
      <c r="M1872" s="103" t="s">
        <v>729</v>
      </c>
      <c r="O1872" s="103" t="s">
        <v>721</v>
      </c>
      <c r="P1872" s="103"/>
      <c r="T1872" s="112"/>
    </row>
    <row r="1873" spans="1:20">
      <c r="A1873" s="103" t="s">
        <v>730</v>
      </c>
      <c r="B1873" s="149">
        <v>43</v>
      </c>
      <c r="C1873" s="136">
        <v>29708</v>
      </c>
      <c r="D1873" s="141">
        <f t="shared" si="113"/>
        <v>29708</v>
      </c>
      <c r="E1873" s="103" t="s">
        <v>100</v>
      </c>
      <c r="H1873" s="103" t="s">
        <v>552</v>
      </c>
      <c r="I1873" s="111" t="s">
        <v>21</v>
      </c>
      <c r="J1873" s="112" t="str">
        <f t="shared" si="112"/>
        <v>D</v>
      </c>
      <c r="K1873" s="103">
        <v>2</v>
      </c>
      <c r="L1873" s="103">
        <v>2</v>
      </c>
      <c r="M1873" s="103" t="s">
        <v>731</v>
      </c>
      <c r="O1873" s="103" t="s">
        <v>721</v>
      </c>
      <c r="P1873" s="103"/>
      <c r="T1873" s="112"/>
    </row>
    <row r="1874" spans="1:20">
      <c r="A1874" s="103" t="s">
        <v>730</v>
      </c>
      <c r="B1874" s="149">
        <v>42</v>
      </c>
      <c r="C1874" s="136">
        <v>29704</v>
      </c>
      <c r="D1874" s="141">
        <f t="shared" si="113"/>
        <v>29704</v>
      </c>
      <c r="E1874" s="103" t="s">
        <v>100</v>
      </c>
      <c r="H1874" s="103" t="s">
        <v>49</v>
      </c>
      <c r="I1874" s="111" t="s">
        <v>21</v>
      </c>
      <c r="J1874" s="112" t="str">
        <f t="shared" si="112"/>
        <v>D</v>
      </c>
      <c r="K1874" s="103">
        <v>1</v>
      </c>
      <c r="L1874" s="103">
        <v>1</v>
      </c>
      <c r="M1874" s="103" t="s">
        <v>718</v>
      </c>
      <c r="O1874" s="103" t="s">
        <v>721</v>
      </c>
      <c r="P1874" s="103"/>
      <c r="T1874" s="112"/>
    </row>
    <row r="1875" spans="1:20">
      <c r="A1875" s="103" t="s">
        <v>730</v>
      </c>
      <c r="B1875" s="149">
        <v>41</v>
      </c>
      <c r="C1875" s="136">
        <v>29696</v>
      </c>
      <c r="D1875" s="141">
        <f t="shared" si="113"/>
        <v>29696</v>
      </c>
      <c r="E1875" s="103" t="s">
        <v>100</v>
      </c>
      <c r="H1875" s="103" t="s">
        <v>580</v>
      </c>
      <c r="I1875" s="111" t="s">
        <v>21</v>
      </c>
      <c r="J1875" s="112" t="str">
        <f t="shared" si="112"/>
        <v>D</v>
      </c>
      <c r="K1875" s="103">
        <v>1</v>
      </c>
      <c r="L1875" s="103">
        <v>1</v>
      </c>
      <c r="M1875" s="103" t="s">
        <v>732</v>
      </c>
      <c r="O1875" s="103" t="s">
        <v>721</v>
      </c>
      <c r="P1875" s="103"/>
      <c r="T1875" s="112"/>
    </row>
    <row r="1876" spans="1:20">
      <c r="A1876" s="103" t="s">
        <v>730</v>
      </c>
      <c r="B1876" s="149">
        <v>40</v>
      </c>
      <c r="C1876" s="136">
        <v>29694</v>
      </c>
      <c r="D1876" s="141">
        <f t="shared" si="113"/>
        <v>29694</v>
      </c>
      <c r="E1876" s="103" t="s">
        <v>100</v>
      </c>
      <c r="H1876" s="103" t="s">
        <v>45</v>
      </c>
      <c r="I1876" s="111" t="s">
        <v>21</v>
      </c>
      <c r="J1876" s="112" t="str">
        <f t="shared" si="112"/>
        <v>W</v>
      </c>
      <c r="K1876" s="103">
        <v>1</v>
      </c>
      <c r="L1876" s="103">
        <v>0</v>
      </c>
      <c r="M1876" s="103" t="s">
        <v>751</v>
      </c>
      <c r="O1876" s="103" t="s">
        <v>721</v>
      </c>
      <c r="P1876" s="103"/>
      <c r="T1876" s="112"/>
    </row>
    <row r="1877" spans="1:20">
      <c r="A1877" s="103" t="s">
        <v>730</v>
      </c>
      <c r="B1877" s="149">
        <v>39</v>
      </c>
      <c r="C1877" s="136">
        <v>29693</v>
      </c>
      <c r="D1877" s="141">
        <f t="shared" si="113"/>
        <v>29693</v>
      </c>
      <c r="E1877" s="103" t="s">
        <v>100</v>
      </c>
      <c r="H1877" s="103" t="s">
        <v>710</v>
      </c>
      <c r="I1877" s="111" t="s">
        <v>9</v>
      </c>
      <c r="J1877" s="112" t="str">
        <f t="shared" si="112"/>
        <v>W</v>
      </c>
      <c r="K1877" s="103">
        <v>2</v>
      </c>
      <c r="L1877" s="103">
        <v>1</v>
      </c>
      <c r="M1877" s="103" t="s">
        <v>733</v>
      </c>
      <c r="O1877" s="103" t="s">
        <v>721</v>
      </c>
      <c r="P1877" s="103"/>
      <c r="T1877" s="112"/>
    </row>
    <row r="1878" spans="1:20">
      <c r="A1878" s="103" t="s">
        <v>730</v>
      </c>
      <c r="B1878" s="149">
        <v>38</v>
      </c>
      <c r="C1878" s="136">
        <v>29691</v>
      </c>
      <c r="D1878" s="141">
        <f t="shared" si="113"/>
        <v>29691</v>
      </c>
      <c r="E1878" s="103" t="s">
        <v>100</v>
      </c>
      <c r="H1878" s="103" t="s">
        <v>580</v>
      </c>
      <c r="I1878" s="111" t="s">
        <v>9</v>
      </c>
      <c r="J1878" s="112" t="str">
        <f t="shared" si="112"/>
        <v>L</v>
      </c>
      <c r="K1878" s="103">
        <v>1</v>
      </c>
      <c r="L1878" s="103">
        <v>2</v>
      </c>
      <c r="M1878" s="103" t="s">
        <v>732</v>
      </c>
      <c r="O1878" s="103" t="s">
        <v>721</v>
      </c>
      <c r="P1878" s="103"/>
      <c r="T1878" s="112"/>
    </row>
    <row r="1879" spans="1:20">
      <c r="A1879" s="103" t="s">
        <v>730</v>
      </c>
      <c r="B1879" s="149">
        <v>37</v>
      </c>
      <c r="C1879" s="136">
        <v>29688</v>
      </c>
      <c r="D1879" s="141">
        <f t="shared" si="113"/>
        <v>29688</v>
      </c>
      <c r="E1879" s="103" t="s">
        <v>100</v>
      </c>
      <c r="H1879" s="103" t="s">
        <v>193</v>
      </c>
      <c r="I1879" s="111" t="s">
        <v>9</v>
      </c>
      <c r="J1879" s="112" t="str">
        <f t="shared" si="112"/>
        <v>L</v>
      </c>
      <c r="K1879" s="103">
        <v>0</v>
      </c>
      <c r="L1879" s="103">
        <v>4</v>
      </c>
      <c r="M1879" s="103" t="s">
        <v>25</v>
      </c>
      <c r="O1879" s="103" t="s">
        <v>721</v>
      </c>
      <c r="P1879" s="103"/>
      <c r="T1879" s="112"/>
    </row>
    <row r="1880" spans="1:20">
      <c r="A1880" s="103" t="s">
        <v>730</v>
      </c>
      <c r="B1880" s="149">
        <v>36</v>
      </c>
      <c r="C1880" s="136">
        <v>29687</v>
      </c>
      <c r="D1880" s="141">
        <f t="shared" si="113"/>
        <v>29687</v>
      </c>
      <c r="E1880" s="103" t="s">
        <v>100</v>
      </c>
      <c r="H1880" s="103" t="s">
        <v>108</v>
      </c>
      <c r="I1880" s="111" t="s">
        <v>21</v>
      </c>
      <c r="J1880" s="112" t="str">
        <f t="shared" si="112"/>
        <v>L</v>
      </c>
      <c r="K1880" s="103">
        <v>1</v>
      </c>
      <c r="L1880" s="103">
        <v>2</v>
      </c>
      <c r="M1880" s="103" t="s">
        <v>734</v>
      </c>
      <c r="O1880" s="103" t="s">
        <v>721</v>
      </c>
      <c r="P1880" s="103"/>
      <c r="T1880" s="112"/>
    </row>
    <row r="1881" spans="1:20">
      <c r="A1881" s="103" t="s">
        <v>730</v>
      </c>
      <c r="B1881" s="149">
        <v>35</v>
      </c>
      <c r="C1881" s="136">
        <v>29680</v>
      </c>
      <c r="D1881" s="141">
        <f t="shared" si="113"/>
        <v>29680</v>
      </c>
      <c r="E1881" s="103" t="s">
        <v>100</v>
      </c>
      <c r="H1881" s="103" t="s">
        <v>312</v>
      </c>
      <c r="I1881" s="111" t="s">
        <v>21</v>
      </c>
      <c r="J1881" s="112" t="str">
        <f t="shared" si="112"/>
        <v>W</v>
      </c>
      <c r="K1881" s="103">
        <v>2</v>
      </c>
      <c r="L1881" s="103">
        <v>1</v>
      </c>
      <c r="M1881" s="103" t="s">
        <v>735</v>
      </c>
      <c r="O1881" s="103" t="s">
        <v>721</v>
      </c>
      <c r="P1881" s="103"/>
      <c r="T1881" s="112"/>
    </row>
    <row r="1882" spans="1:20">
      <c r="A1882" s="103" t="s">
        <v>730</v>
      </c>
      <c r="B1882" s="149">
        <v>34</v>
      </c>
      <c r="C1882" s="136">
        <v>29673</v>
      </c>
      <c r="D1882" s="141">
        <f t="shared" si="113"/>
        <v>29673</v>
      </c>
      <c r="E1882" s="103" t="s">
        <v>100</v>
      </c>
      <c r="H1882" s="103" t="s">
        <v>708</v>
      </c>
      <c r="I1882" s="111" t="s">
        <v>9</v>
      </c>
      <c r="J1882" s="112" t="str">
        <f t="shared" si="112"/>
        <v>L</v>
      </c>
      <c r="K1882" s="103">
        <v>1</v>
      </c>
      <c r="L1882" s="103">
        <v>4</v>
      </c>
      <c r="M1882" s="103" t="s">
        <v>736</v>
      </c>
      <c r="O1882" s="103" t="s">
        <v>721</v>
      </c>
      <c r="P1882" s="103"/>
      <c r="T1882" s="112"/>
    </row>
    <row r="1883" spans="1:20">
      <c r="A1883" s="103" t="s">
        <v>730</v>
      </c>
      <c r="B1883" s="149">
        <v>33</v>
      </c>
      <c r="C1883" s="136">
        <v>29669</v>
      </c>
      <c r="D1883" s="141">
        <f t="shared" si="113"/>
        <v>29669</v>
      </c>
      <c r="E1883" s="103" t="s">
        <v>100</v>
      </c>
      <c r="H1883" s="103" t="s">
        <v>110</v>
      </c>
      <c r="I1883" s="111" t="s">
        <v>9</v>
      </c>
      <c r="J1883" s="112" t="str">
        <f t="shared" si="112"/>
        <v>D</v>
      </c>
      <c r="K1883" s="103">
        <v>2</v>
      </c>
      <c r="L1883" s="103">
        <v>2</v>
      </c>
      <c r="M1883" s="103" t="s">
        <v>737</v>
      </c>
      <c r="O1883" s="103" t="s">
        <v>721</v>
      </c>
      <c r="P1883" s="103"/>
      <c r="T1883" s="112"/>
    </row>
    <row r="1884" spans="1:20">
      <c r="A1884" s="103" t="s">
        <v>730</v>
      </c>
      <c r="B1884" s="149">
        <v>32</v>
      </c>
      <c r="C1884" s="136">
        <v>29645</v>
      </c>
      <c r="D1884" s="141">
        <f t="shared" si="113"/>
        <v>29645</v>
      </c>
      <c r="E1884" s="103" t="s">
        <v>100</v>
      </c>
      <c r="H1884" s="103" t="s">
        <v>652</v>
      </c>
      <c r="I1884" s="111" t="s">
        <v>21</v>
      </c>
      <c r="J1884" s="112" t="str">
        <f t="shared" si="112"/>
        <v>L</v>
      </c>
      <c r="K1884" s="103">
        <v>2</v>
      </c>
      <c r="L1884" s="103">
        <v>5</v>
      </c>
      <c r="M1884" s="103" t="s">
        <v>738</v>
      </c>
      <c r="N1884" s="112">
        <v>62</v>
      </c>
      <c r="O1884" s="103" t="s">
        <v>739</v>
      </c>
      <c r="P1884" s="103"/>
      <c r="T1884" s="112"/>
    </row>
    <row r="1885" spans="1:20">
      <c r="A1885" s="103" t="s">
        <v>730</v>
      </c>
      <c r="B1885" s="149">
        <v>31</v>
      </c>
      <c r="C1885" s="136">
        <v>29638</v>
      </c>
      <c r="D1885" s="141">
        <f t="shared" si="113"/>
        <v>29638</v>
      </c>
      <c r="E1885" s="103" t="s">
        <v>1042</v>
      </c>
      <c r="F1885" s="111">
        <v>3</v>
      </c>
      <c r="G1885" s="111"/>
      <c r="H1885" s="103" t="s">
        <v>708</v>
      </c>
      <c r="I1885" s="111" t="s">
        <v>9</v>
      </c>
      <c r="J1885" s="112" t="str">
        <f t="shared" si="112"/>
        <v>L</v>
      </c>
      <c r="K1885" s="103">
        <v>1</v>
      </c>
      <c r="L1885" s="103">
        <v>3</v>
      </c>
      <c r="M1885" s="103" t="s">
        <v>736</v>
      </c>
      <c r="O1885" s="103" t="s">
        <v>739</v>
      </c>
      <c r="P1885" s="103"/>
      <c r="T1885" s="112"/>
    </row>
    <row r="1886" spans="1:20">
      <c r="A1886" s="103" t="s">
        <v>730</v>
      </c>
      <c r="B1886" s="149">
        <v>30</v>
      </c>
      <c r="C1886" s="136">
        <v>29631</v>
      </c>
      <c r="D1886" s="141">
        <f t="shared" si="113"/>
        <v>29631</v>
      </c>
      <c r="E1886" s="103" t="s">
        <v>100</v>
      </c>
      <c r="H1886" s="103" t="s">
        <v>404</v>
      </c>
      <c r="I1886" s="111" t="s">
        <v>21</v>
      </c>
      <c r="J1886" s="112" t="str">
        <f t="shared" ref="J1886:J1949" si="114">IF(K1886&gt;L1886,"W",IF(K1886&lt;L1886,"L","D"))</f>
        <v>L</v>
      </c>
      <c r="K1886" s="103">
        <v>1</v>
      </c>
      <c r="L1886" s="103">
        <v>3</v>
      </c>
      <c r="M1886" s="103" t="s">
        <v>740</v>
      </c>
      <c r="N1886" s="112">
        <v>45</v>
      </c>
      <c r="O1886" s="103" t="s">
        <v>739</v>
      </c>
      <c r="P1886" s="103"/>
      <c r="T1886" s="112"/>
    </row>
    <row r="1887" spans="1:20">
      <c r="A1887" s="103" t="s">
        <v>730</v>
      </c>
      <c r="B1887" s="149">
        <v>29</v>
      </c>
      <c r="C1887" s="136">
        <v>29617</v>
      </c>
      <c r="D1887" s="141">
        <f t="shared" si="113"/>
        <v>29617</v>
      </c>
      <c r="E1887" s="103" t="s">
        <v>100</v>
      </c>
      <c r="H1887" s="103" t="s">
        <v>539</v>
      </c>
      <c r="I1887" s="111" t="s">
        <v>21</v>
      </c>
      <c r="J1887" s="112" t="str">
        <f t="shared" si="114"/>
        <v>L</v>
      </c>
      <c r="K1887" s="103">
        <v>1</v>
      </c>
      <c r="L1887" s="103">
        <v>2</v>
      </c>
      <c r="M1887" s="103" t="s">
        <v>707</v>
      </c>
      <c r="N1887" s="112">
        <v>48</v>
      </c>
      <c r="O1887" s="103" t="s">
        <v>739</v>
      </c>
      <c r="P1887" s="103"/>
      <c r="T1887" s="112"/>
    </row>
    <row r="1888" spans="1:20">
      <c r="A1888" s="103" t="s">
        <v>730</v>
      </c>
      <c r="B1888" s="149">
        <v>28</v>
      </c>
      <c r="C1888" s="136">
        <v>29610</v>
      </c>
      <c r="D1888" s="141">
        <f t="shared" si="113"/>
        <v>29610</v>
      </c>
      <c r="E1888" s="103" t="s">
        <v>100</v>
      </c>
      <c r="H1888" s="103" t="s">
        <v>404</v>
      </c>
      <c r="I1888" s="111" t="s">
        <v>9</v>
      </c>
      <c r="J1888" s="112" t="str">
        <f t="shared" si="114"/>
        <v>W</v>
      </c>
      <c r="K1888" s="103">
        <v>4</v>
      </c>
      <c r="L1888" s="103">
        <v>2</v>
      </c>
      <c r="M1888" s="103" t="s">
        <v>741</v>
      </c>
      <c r="O1888" s="103" t="s">
        <v>739</v>
      </c>
      <c r="P1888" s="103"/>
      <c r="T1888" s="112"/>
    </row>
    <row r="1889" spans="1:20">
      <c r="A1889" s="103" t="s">
        <v>730</v>
      </c>
      <c r="B1889" s="149">
        <v>27</v>
      </c>
      <c r="C1889" s="136">
        <v>29603</v>
      </c>
      <c r="D1889" s="141">
        <f t="shared" si="113"/>
        <v>29603</v>
      </c>
      <c r="E1889" s="103" t="s">
        <v>100</v>
      </c>
      <c r="H1889" s="103" t="s">
        <v>708</v>
      </c>
      <c r="I1889" s="111" t="s">
        <v>21</v>
      </c>
      <c r="J1889" s="112" t="str">
        <f t="shared" si="114"/>
        <v>L</v>
      </c>
      <c r="K1889" s="103">
        <v>2</v>
      </c>
      <c r="L1889" s="103">
        <v>3</v>
      </c>
      <c r="M1889" s="103" t="s">
        <v>742</v>
      </c>
      <c r="N1889" s="112">
        <v>30</v>
      </c>
      <c r="O1889" s="103" t="s">
        <v>739</v>
      </c>
      <c r="P1889" s="103"/>
      <c r="T1889" s="112"/>
    </row>
    <row r="1890" spans="1:20">
      <c r="A1890" s="103" t="s">
        <v>730</v>
      </c>
      <c r="B1890" s="149">
        <v>26</v>
      </c>
      <c r="C1890" s="136">
        <v>29596</v>
      </c>
      <c r="D1890" s="141">
        <f t="shared" si="113"/>
        <v>29596</v>
      </c>
      <c r="E1890" s="103" t="s">
        <v>100</v>
      </c>
      <c r="H1890" s="103" t="s">
        <v>108</v>
      </c>
      <c r="I1890" s="111" t="s">
        <v>9</v>
      </c>
      <c r="J1890" s="112" t="str">
        <f t="shared" si="114"/>
        <v>L</v>
      </c>
      <c r="K1890" s="103">
        <v>0</v>
      </c>
      <c r="L1890" s="103">
        <v>1</v>
      </c>
      <c r="M1890" s="103" t="s">
        <v>25</v>
      </c>
      <c r="O1890" s="103" t="s">
        <v>739</v>
      </c>
      <c r="P1890" s="103"/>
      <c r="T1890" s="112"/>
    </row>
    <row r="1891" spans="1:20">
      <c r="A1891" s="103" t="s">
        <v>730</v>
      </c>
      <c r="B1891" s="149">
        <v>25</v>
      </c>
      <c r="C1891" s="136">
        <v>29589</v>
      </c>
      <c r="D1891" s="141">
        <f t="shared" si="113"/>
        <v>29589</v>
      </c>
      <c r="E1891" s="103" t="s">
        <v>100</v>
      </c>
      <c r="H1891" s="103" t="s">
        <v>705</v>
      </c>
      <c r="I1891" s="111" t="s">
        <v>21</v>
      </c>
      <c r="J1891" s="112" t="str">
        <f t="shared" si="114"/>
        <v>L</v>
      </c>
      <c r="K1891" s="103">
        <v>2</v>
      </c>
      <c r="L1891" s="103">
        <v>3</v>
      </c>
      <c r="M1891" s="103" t="s">
        <v>743</v>
      </c>
      <c r="N1891" s="112">
        <v>52</v>
      </c>
      <c r="O1891" s="103" t="s">
        <v>739</v>
      </c>
      <c r="P1891" s="103"/>
      <c r="T1891" s="112"/>
    </row>
    <row r="1892" spans="1:20">
      <c r="A1892" s="103" t="s">
        <v>730</v>
      </c>
      <c r="B1892" s="149">
        <v>24</v>
      </c>
      <c r="C1892" s="136">
        <v>29587</v>
      </c>
      <c r="D1892" s="141">
        <f t="shared" si="113"/>
        <v>29587</v>
      </c>
      <c r="E1892" s="103" t="s">
        <v>100</v>
      </c>
      <c r="H1892" s="103" t="s">
        <v>332</v>
      </c>
      <c r="I1892" s="111" t="s">
        <v>9</v>
      </c>
      <c r="J1892" s="112" t="str">
        <f t="shared" si="114"/>
        <v>D</v>
      </c>
      <c r="K1892" s="103">
        <v>2</v>
      </c>
      <c r="L1892" s="103">
        <v>2</v>
      </c>
      <c r="M1892" s="103" t="s">
        <v>743</v>
      </c>
      <c r="O1892" s="103" t="s">
        <v>739</v>
      </c>
      <c r="P1892" s="103"/>
      <c r="T1892" s="112"/>
    </row>
    <row r="1893" spans="1:20">
      <c r="A1893" s="103" t="s">
        <v>730</v>
      </c>
      <c r="B1893" s="149">
        <v>23</v>
      </c>
      <c r="C1893" s="136">
        <v>29582</v>
      </c>
      <c r="D1893" s="141">
        <f t="shared" si="113"/>
        <v>29582</v>
      </c>
      <c r="E1893" s="103" t="s">
        <v>100</v>
      </c>
      <c r="H1893" s="103" t="s">
        <v>652</v>
      </c>
      <c r="I1893" s="111" t="s">
        <v>9</v>
      </c>
      <c r="J1893" s="112" t="str">
        <f t="shared" si="114"/>
        <v>D</v>
      </c>
      <c r="K1893" s="103">
        <v>1</v>
      </c>
      <c r="L1893" s="103">
        <v>1</v>
      </c>
      <c r="M1893" s="103" t="s">
        <v>718</v>
      </c>
      <c r="O1893" s="103" t="s">
        <v>739</v>
      </c>
      <c r="P1893" s="103"/>
      <c r="T1893" s="112"/>
    </row>
    <row r="1894" spans="1:20">
      <c r="A1894" s="103" t="s">
        <v>730</v>
      </c>
      <c r="B1894" s="149">
        <v>22</v>
      </c>
      <c r="C1894" s="136">
        <v>29581</v>
      </c>
      <c r="D1894" s="141">
        <f t="shared" si="113"/>
        <v>29581</v>
      </c>
      <c r="E1894" s="103" t="s">
        <v>100</v>
      </c>
      <c r="H1894" s="103" t="s">
        <v>710</v>
      </c>
      <c r="I1894" s="111" t="s">
        <v>21</v>
      </c>
      <c r="J1894" s="112" t="str">
        <f t="shared" si="114"/>
        <v>D</v>
      </c>
      <c r="K1894" s="103">
        <v>1</v>
      </c>
      <c r="L1894" s="103">
        <v>1</v>
      </c>
      <c r="M1894" s="103" t="s">
        <v>736</v>
      </c>
      <c r="N1894" s="112">
        <v>205</v>
      </c>
      <c r="O1894" s="103" t="s">
        <v>739</v>
      </c>
      <c r="P1894" s="103"/>
      <c r="T1894" s="112"/>
    </row>
    <row r="1895" spans="1:20">
      <c r="A1895" s="103" t="s">
        <v>730</v>
      </c>
      <c r="B1895" s="149">
        <v>21</v>
      </c>
      <c r="C1895" s="136">
        <v>29575</v>
      </c>
      <c r="D1895" s="141">
        <f t="shared" si="113"/>
        <v>29575</v>
      </c>
      <c r="E1895" s="103" t="s">
        <v>100</v>
      </c>
      <c r="H1895" s="103" t="s">
        <v>193</v>
      </c>
      <c r="I1895" s="111" t="s">
        <v>21</v>
      </c>
      <c r="J1895" s="112" t="str">
        <f t="shared" si="114"/>
        <v>L</v>
      </c>
      <c r="K1895" s="103">
        <v>1</v>
      </c>
      <c r="L1895" s="103">
        <v>2</v>
      </c>
      <c r="M1895" s="103" t="s">
        <v>744</v>
      </c>
      <c r="N1895" s="112">
        <v>60</v>
      </c>
      <c r="O1895" s="103" t="s">
        <v>739</v>
      </c>
      <c r="P1895" s="103"/>
      <c r="T1895" s="112"/>
    </row>
    <row r="1896" spans="1:20">
      <c r="A1896" s="103" t="s">
        <v>730</v>
      </c>
      <c r="B1896" s="149">
        <v>20</v>
      </c>
      <c r="C1896" s="136">
        <v>29568</v>
      </c>
      <c r="D1896" s="141">
        <f t="shared" si="113"/>
        <v>29568</v>
      </c>
      <c r="E1896" s="103" t="s">
        <v>100</v>
      </c>
      <c r="H1896" s="103" t="s">
        <v>312</v>
      </c>
      <c r="I1896" s="111" t="s">
        <v>9</v>
      </c>
      <c r="J1896" s="112" t="str">
        <f t="shared" si="114"/>
        <v>D</v>
      </c>
      <c r="K1896" s="103">
        <v>2</v>
      </c>
      <c r="L1896" s="103">
        <v>2</v>
      </c>
      <c r="M1896" s="103" t="s">
        <v>745</v>
      </c>
      <c r="O1896" s="103" t="s">
        <v>739</v>
      </c>
      <c r="P1896" s="103"/>
      <c r="T1896" s="112"/>
    </row>
    <row r="1897" spans="1:20">
      <c r="A1897" s="103" t="s">
        <v>730</v>
      </c>
      <c r="B1897" s="149">
        <v>19</v>
      </c>
      <c r="C1897" s="136">
        <v>29561</v>
      </c>
      <c r="D1897" s="141">
        <f t="shared" si="113"/>
        <v>29561</v>
      </c>
      <c r="E1897" s="103" t="s">
        <v>16</v>
      </c>
      <c r="H1897" s="103" t="s">
        <v>54</v>
      </c>
      <c r="I1897" s="111" t="s">
        <v>21</v>
      </c>
      <c r="J1897" s="112" t="str">
        <f t="shared" si="114"/>
        <v>L</v>
      </c>
      <c r="K1897" s="103">
        <v>0</v>
      </c>
      <c r="L1897" s="103">
        <v>3</v>
      </c>
      <c r="M1897" s="103" t="s">
        <v>25</v>
      </c>
      <c r="O1897" s="103" t="s">
        <v>739</v>
      </c>
      <c r="P1897" s="103"/>
      <c r="T1897" s="112"/>
    </row>
    <row r="1898" spans="1:20">
      <c r="A1898" s="103" t="s">
        <v>730</v>
      </c>
      <c r="B1898" s="149">
        <v>18</v>
      </c>
      <c r="C1898" s="136">
        <v>29554</v>
      </c>
      <c r="D1898" s="141">
        <f t="shared" si="113"/>
        <v>29554</v>
      </c>
      <c r="E1898" s="103" t="s">
        <v>100</v>
      </c>
      <c r="H1898" s="103" t="s">
        <v>94</v>
      </c>
      <c r="I1898" s="111" t="s">
        <v>9</v>
      </c>
      <c r="J1898" s="112" t="str">
        <f t="shared" si="114"/>
        <v>L</v>
      </c>
      <c r="K1898" s="103">
        <v>0</v>
      </c>
      <c r="L1898" s="103">
        <v>1</v>
      </c>
      <c r="M1898" s="103" t="s">
        <v>25</v>
      </c>
      <c r="O1898" s="103" t="s">
        <v>739</v>
      </c>
      <c r="P1898" s="103"/>
      <c r="T1898" s="112"/>
    </row>
    <row r="1899" spans="1:20">
      <c r="A1899" s="103" t="s">
        <v>730</v>
      </c>
      <c r="B1899" s="149">
        <v>17</v>
      </c>
      <c r="C1899" s="136">
        <v>29547</v>
      </c>
      <c r="D1899" s="141">
        <f t="shared" si="113"/>
        <v>29547</v>
      </c>
      <c r="E1899" s="103" t="s">
        <v>100</v>
      </c>
      <c r="H1899" s="103" t="s">
        <v>128</v>
      </c>
      <c r="I1899" s="111" t="s">
        <v>21</v>
      </c>
      <c r="J1899" s="112" t="str">
        <f t="shared" si="114"/>
        <v>L</v>
      </c>
      <c r="K1899" s="103">
        <v>0</v>
      </c>
      <c r="L1899" s="103">
        <v>1</v>
      </c>
      <c r="M1899" s="103" t="s">
        <v>25</v>
      </c>
      <c r="N1899" s="112">
        <v>51</v>
      </c>
      <c r="O1899" s="103" t="s">
        <v>739</v>
      </c>
      <c r="P1899" s="103"/>
      <c r="T1899" s="112"/>
    </row>
    <row r="1900" spans="1:20">
      <c r="A1900" s="103" t="s">
        <v>730</v>
      </c>
      <c r="B1900" s="149">
        <v>16</v>
      </c>
      <c r="C1900" s="136">
        <v>29540</v>
      </c>
      <c r="D1900" s="141">
        <f t="shared" si="113"/>
        <v>29540</v>
      </c>
      <c r="E1900" s="103" t="s">
        <v>100</v>
      </c>
      <c r="H1900" s="103" t="s">
        <v>705</v>
      </c>
      <c r="I1900" s="111" t="s">
        <v>9</v>
      </c>
      <c r="J1900" s="112" t="str">
        <f t="shared" si="114"/>
        <v>L</v>
      </c>
      <c r="K1900" s="103">
        <v>0</v>
      </c>
      <c r="L1900" s="103">
        <v>2</v>
      </c>
      <c r="M1900" s="103" t="s">
        <v>25</v>
      </c>
      <c r="O1900" s="103" t="s">
        <v>739</v>
      </c>
      <c r="P1900" s="103"/>
      <c r="T1900" s="112"/>
    </row>
    <row r="1901" spans="1:20">
      <c r="A1901" s="103" t="s">
        <v>730</v>
      </c>
      <c r="B1901" s="149">
        <v>15</v>
      </c>
      <c r="C1901" s="136">
        <v>29533</v>
      </c>
      <c r="D1901" s="141">
        <f t="shared" si="113"/>
        <v>29533</v>
      </c>
      <c r="E1901" s="103" t="s">
        <v>1042</v>
      </c>
      <c r="F1901" s="111">
        <v>2</v>
      </c>
      <c r="G1901" s="111"/>
      <c r="H1901" s="103" t="s">
        <v>54</v>
      </c>
      <c r="I1901" s="111" t="s">
        <v>21</v>
      </c>
      <c r="J1901" s="112" t="str">
        <f t="shared" si="114"/>
        <v>W</v>
      </c>
      <c r="K1901" s="103">
        <v>2</v>
      </c>
      <c r="L1901" s="103">
        <v>1</v>
      </c>
      <c r="M1901" s="103" t="s">
        <v>746</v>
      </c>
      <c r="O1901" s="103" t="s">
        <v>739</v>
      </c>
      <c r="P1901" s="103"/>
      <c r="T1901" s="112"/>
    </row>
    <row r="1902" spans="1:20">
      <c r="A1902" s="103" t="s">
        <v>730</v>
      </c>
      <c r="B1902" s="149">
        <v>14</v>
      </c>
      <c r="C1902" s="136">
        <v>29526</v>
      </c>
      <c r="D1902" s="141">
        <f t="shared" si="113"/>
        <v>29526</v>
      </c>
      <c r="E1902" s="103" t="s">
        <v>100</v>
      </c>
      <c r="H1902" s="103" t="s">
        <v>125</v>
      </c>
      <c r="I1902" s="111" t="s">
        <v>21</v>
      </c>
      <c r="J1902" s="112" t="str">
        <f t="shared" si="114"/>
        <v>W</v>
      </c>
      <c r="K1902" s="103">
        <v>1</v>
      </c>
      <c r="L1902" s="103">
        <v>0</v>
      </c>
      <c r="M1902" s="103" t="s">
        <v>740</v>
      </c>
      <c r="O1902" s="103" t="s">
        <v>739</v>
      </c>
      <c r="P1902" s="103"/>
      <c r="T1902" s="112"/>
    </row>
    <row r="1903" spans="1:20">
      <c r="A1903" s="103" t="s">
        <v>730</v>
      </c>
      <c r="B1903" s="149">
        <v>13</v>
      </c>
      <c r="C1903" s="136">
        <v>29519</v>
      </c>
      <c r="D1903" s="141">
        <f t="shared" si="113"/>
        <v>29519</v>
      </c>
      <c r="E1903" s="103" t="s">
        <v>100</v>
      </c>
      <c r="H1903" s="103" t="s">
        <v>110</v>
      </c>
      <c r="I1903" s="111" t="s">
        <v>9</v>
      </c>
      <c r="J1903" s="112" t="str">
        <f t="shared" si="114"/>
        <v>L</v>
      </c>
      <c r="K1903" s="103">
        <v>0</v>
      </c>
      <c r="L1903" s="103">
        <v>2</v>
      </c>
      <c r="M1903" s="103" t="s">
        <v>25</v>
      </c>
      <c r="N1903" s="112">
        <v>85</v>
      </c>
      <c r="O1903" s="103" t="s">
        <v>739</v>
      </c>
      <c r="P1903" s="103"/>
      <c r="T1903" s="112"/>
    </row>
    <row r="1904" spans="1:20">
      <c r="A1904" s="103" t="s">
        <v>730</v>
      </c>
      <c r="B1904" s="149">
        <v>12</v>
      </c>
      <c r="C1904" s="136">
        <v>29512</v>
      </c>
      <c r="D1904" s="141">
        <f t="shared" si="113"/>
        <v>29512</v>
      </c>
      <c r="E1904" s="103" t="s">
        <v>100</v>
      </c>
      <c r="H1904" s="103" t="s">
        <v>552</v>
      </c>
      <c r="I1904" s="111" t="s">
        <v>21</v>
      </c>
      <c r="J1904" s="112" t="str">
        <f t="shared" si="114"/>
        <v>W</v>
      </c>
      <c r="K1904" s="103">
        <v>3</v>
      </c>
      <c r="L1904" s="103">
        <v>2</v>
      </c>
      <c r="M1904" s="103" t="s">
        <v>747</v>
      </c>
      <c r="O1904" s="103" t="s">
        <v>739</v>
      </c>
      <c r="P1904" s="103"/>
      <c r="T1904" s="112"/>
    </row>
    <row r="1905" spans="1:20">
      <c r="A1905" s="103" t="s">
        <v>730</v>
      </c>
      <c r="B1905" s="149">
        <v>11</v>
      </c>
      <c r="C1905" s="136">
        <v>29509</v>
      </c>
      <c r="D1905" s="141">
        <f t="shared" si="113"/>
        <v>29509</v>
      </c>
      <c r="E1905" s="103" t="s">
        <v>100</v>
      </c>
      <c r="H1905" s="103" t="s">
        <v>186</v>
      </c>
      <c r="I1905" s="111" t="s">
        <v>9</v>
      </c>
      <c r="J1905" s="112" t="str">
        <f t="shared" si="114"/>
        <v>L</v>
      </c>
      <c r="K1905" s="103">
        <v>0</v>
      </c>
      <c r="L1905" s="103">
        <v>5</v>
      </c>
      <c r="M1905" s="103" t="s">
        <v>25</v>
      </c>
      <c r="O1905" s="103" t="s">
        <v>739</v>
      </c>
      <c r="P1905" s="103"/>
      <c r="T1905" s="112"/>
    </row>
    <row r="1906" spans="1:20">
      <c r="A1906" s="103" t="s">
        <v>730</v>
      </c>
      <c r="B1906" s="149">
        <v>10</v>
      </c>
      <c r="C1906" s="136">
        <v>29505</v>
      </c>
      <c r="D1906" s="141">
        <f t="shared" si="113"/>
        <v>29505</v>
      </c>
      <c r="E1906" s="103" t="s">
        <v>100</v>
      </c>
      <c r="H1906" s="103" t="s">
        <v>332</v>
      </c>
      <c r="I1906" s="111" t="s">
        <v>21</v>
      </c>
      <c r="J1906" s="112" t="str">
        <f t="shared" si="114"/>
        <v>W</v>
      </c>
      <c r="K1906" s="103">
        <v>2</v>
      </c>
      <c r="L1906" s="103">
        <v>0</v>
      </c>
      <c r="M1906" s="103" t="s">
        <v>748</v>
      </c>
      <c r="N1906" s="112">
        <v>106</v>
      </c>
      <c r="O1906" s="103" t="s">
        <v>739</v>
      </c>
      <c r="P1906" s="103"/>
      <c r="T1906" s="112"/>
    </row>
    <row r="1907" spans="1:20">
      <c r="A1907" s="103" t="s">
        <v>730</v>
      </c>
      <c r="B1907" s="149">
        <v>9</v>
      </c>
      <c r="C1907" s="136">
        <v>29498</v>
      </c>
      <c r="D1907" s="141">
        <f t="shared" si="113"/>
        <v>29498</v>
      </c>
      <c r="E1907" s="103" t="s">
        <v>100</v>
      </c>
      <c r="H1907" s="103" t="s">
        <v>45</v>
      </c>
      <c r="I1907" s="111" t="s">
        <v>9</v>
      </c>
      <c r="J1907" s="112" t="str">
        <f t="shared" si="114"/>
        <v>D</v>
      </c>
      <c r="K1907" s="103">
        <v>1</v>
      </c>
      <c r="L1907" s="103">
        <v>1</v>
      </c>
      <c r="M1907" s="103" t="s">
        <v>736</v>
      </c>
      <c r="O1907" s="103" t="s">
        <v>739</v>
      </c>
      <c r="P1907" s="103"/>
      <c r="T1907" s="112"/>
    </row>
    <row r="1908" spans="1:20">
      <c r="A1908" s="103" t="s">
        <v>730</v>
      </c>
      <c r="B1908" s="149">
        <v>8</v>
      </c>
      <c r="C1908" s="136">
        <v>29491</v>
      </c>
      <c r="D1908" s="141">
        <f t="shared" si="113"/>
        <v>29491</v>
      </c>
      <c r="E1908" s="103" t="s">
        <v>100</v>
      </c>
      <c r="H1908" s="103" t="s">
        <v>125</v>
      </c>
      <c r="I1908" s="111" t="s">
        <v>21</v>
      </c>
      <c r="J1908" s="112" t="str">
        <f t="shared" si="114"/>
        <v>D</v>
      </c>
      <c r="K1908" s="103">
        <v>1</v>
      </c>
      <c r="L1908" s="103">
        <v>1</v>
      </c>
      <c r="M1908" s="103" t="s">
        <v>736</v>
      </c>
      <c r="N1908" s="112">
        <v>53</v>
      </c>
      <c r="O1908" s="103" t="s">
        <v>739</v>
      </c>
      <c r="P1908" s="103"/>
      <c r="T1908" s="112"/>
    </row>
    <row r="1909" spans="1:20">
      <c r="A1909" s="103" t="s">
        <v>730</v>
      </c>
      <c r="B1909" s="149">
        <v>7</v>
      </c>
      <c r="C1909" s="136">
        <v>29484</v>
      </c>
      <c r="D1909" s="141">
        <f t="shared" si="113"/>
        <v>29484</v>
      </c>
      <c r="E1909" s="103" t="s">
        <v>100</v>
      </c>
      <c r="H1909" s="103" t="s">
        <v>539</v>
      </c>
      <c r="I1909" s="111" t="s">
        <v>9</v>
      </c>
      <c r="J1909" s="112" t="str">
        <f t="shared" si="114"/>
        <v>W</v>
      </c>
      <c r="K1909" s="103">
        <v>3</v>
      </c>
      <c r="L1909" s="103">
        <v>0</v>
      </c>
      <c r="M1909" s="103" t="s">
        <v>749</v>
      </c>
      <c r="O1909" s="103" t="s">
        <v>739</v>
      </c>
      <c r="P1909" s="103"/>
      <c r="T1909" s="112"/>
    </row>
    <row r="1910" spans="1:20">
      <c r="A1910" s="103" t="s">
        <v>730</v>
      </c>
      <c r="B1910" s="149">
        <v>6</v>
      </c>
      <c r="C1910" s="136">
        <v>29470</v>
      </c>
      <c r="D1910" s="141">
        <f t="shared" si="113"/>
        <v>29470</v>
      </c>
      <c r="E1910" s="103" t="s">
        <v>14</v>
      </c>
      <c r="F1910" s="111" t="s">
        <v>256</v>
      </c>
      <c r="G1910" s="111"/>
      <c r="H1910" s="103" t="s">
        <v>750</v>
      </c>
      <c r="I1910" s="111" t="s">
        <v>21</v>
      </c>
      <c r="J1910" s="112" t="str">
        <f t="shared" si="114"/>
        <v>L</v>
      </c>
      <c r="K1910" s="103">
        <v>0</v>
      </c>
      <c r="L1910" s="103">
        <v>2</v>
      </c>
      <c r="M1910" s="103" t="s">
        <v>25</v>
      </c>
      <c r="N1910" s="112">
        <v>69</v>
      </c>
      <c r="O1910" s="103" t="s">
        <v>739</v>
      </c>
      <c r="P1910" s="103"/>
      <c r="T1910" s="112"/>
    </row>
    <row r="1911" spans="1:20">
      <c r="A1911" s="103" t="s">
        <v>730</v>
      </c>
      <c r="B1911" s="149">
        <v>5</v>
      </c>
      <c r="C1911" s="136">
        <v>29463</v>
      </c>
      <c r="D1911" s="141">
        <f t="shared" si="113"/>
        <v>29463</v>
      </c>
      <c r="E1911" s="103" t="s">
        <v>12</v>
      </c>
      <c r="F1911" s="111" t="s">
        <v>256</v>
      </c>
      <c r="G1911" s="111"/>
      <c r="H1911" s="103" t="s">
        <v>121</v>
      </c>
      <c r="I1911" s="111" t="s">
        <v>9</v>
      </c>
      <c r="J1911" s="112" t="str">
        <f t="shared" si="114"/>
        <v>L</v>
      </c>
      <c r="K1911" s="103">
        <v>1</v>
      </c>
      <c r="L1911" s="103">
        <v>2</v>
      </c>
      <c r="M1911" s="103" t="s">
        <v>751</v>
      </c>
      <c r="O1911" s="103" t="s">
        <v>739</v>
      </c>
      <c r="P1911" s="103"/>
      <c r="T1911" s="112"/>
    </row>
    <row r="1912" spans="1:20">
      <c r="A1912" s="103" t="s">
        <v>730</v>
      </c>
      <c r="B1912" s="149">
        <v>4</v>
      </c>
      <c r="C1912" s="136">
        <v>29460</v>
      </c>
      <c r="D1912" s="141">
        <f t="shared" si="113"/>
        <v>29460</v>
      </c>
      <c r="E1912" s="103" t="s">
        <v>100</v>
      </c>
      <c r="H1912" s="103" t="s">
        <v>49</v>
      </c>
      <c r="I1912" s="111" t="s">
        <v>9</v>
      </c>
      <c r="J1912" s="112" t="str">
        <f t="shared" si="114"/>
        <v>D</v>
      </c>
      <c r="K1912" s="103">
        <v>2</v>
      </c>
      <c r="L1912" s="103">
        <v>2</v>
      </c>
      <c r="M1912" s="103" t="s">
        <v>752</v>
      </c>
      <c r="O1912" s="103" t="s">
        <v>739</v>
      </c>
      <c r="P1912" s="103"/>
      <c r="T1912" s="112"/>
    </row>
    <row r="1913" spans="1:20">
      <c r="A1913" s="103" t="s">
        <v>730</v>
      </c>
      <c r="B1913" s="149">
        <v>3</v>
      </c>
      <c r="C1913" s="136">
        <v>29456</v>
      </c>
      <c r="D1913" s="141">
        <f t="shared" si="113"/>
        <v>29456</v>
      </c>
      <c r="E1913" s="103" t="s">
        <v>100</v>
      </c>
      <c r="H1913" s="103" t="s">
        <v>94</v>
      </c>
      <c r="I1913" s="111" t="s">
        <v>21</v>
      </c>
      <c r="J1913" s="112" t="str">
        <f t="shared" si="114"/>
        <v>L</v>
      </c>
      <c r="K1913" s="103">
        <v>1</v>
      </c>
      <c r="L1913" s="103">
        <v>3</v>
      </c>
      <c r="M1913" s="103" t="s">
        <v>739</v>
      </c>
      <c r="N1913" s="112">
        <v>83</v>
      </c>
      <c r="O1913" s="103" t="s">
        <v>739</v>
      </c>
      <c r="P1913" s="103"/>
      <c r="T1913" s="112"/>
    </row>
    <row r="1914" spans="1:20">
      <c r="A1914" s="103" t="s">
        <v>730</v>
      </c>
      <c r="B1914" s="149">
        <v>2</v>
      </c>
      <c r="C1914" s="136">
        <v>29453</v>
      </c>
      <c r="D1914" s="141">
        <f t="shared" si="113"/>
        <v>29453</v>
      </c>
      <c r="E1914" s="103" t="s">
        <v>100</v>
      </c>
      <c r="H1914" s="103" t="s">
        <v>186</v>
      </c>
      <c r="I1914" s="111" t="s">
        <v>21</v>
      </c>
      <c r="J1914" s="112" t="str">
        <f t="shared" si="114"/>
        <v>L</v>
      </c>
      <c r="K1914" s="103">
        <v>0</v>
      </c>
      <c r="L1914" s="103">
        <v>1</v>
      </c>
      <c r="M1914" s="103" t="s">
        <v>25</v>
      </c>
      <c r="N1914" s="112">
        <v>181</v>
      </c>
      <c r="O1914" s="103" t="s">
        <v>739</v>
      </c>
      <c r="P1914" s="103"/>
      <c r="T1914" s="112"/>
    </row>
    <row r="1915" spans="1:20" ht="17" thickBot="1">
      <c r="A1915" s="103" t="s">
        <v>730</v>
      </c>
      <c r="B1915" s="149">
        <v>1</v>
      </c>
      <c r="C1915" s="136">
        <v>29449</v>
      </c>
      <c r="D1915" s="141">
        <f t="shared" si="113"/>
        <v>29449</v>
      </c>
      <c r="E1915" s="103" t="s">
        <v>100</v>
      </c>
      <c r="H1915" s="103" t="s">
        <v>128</v>
      </c>
      <c r="I1915" s="111" t="s">
        <v>9</v>
      </c>
      <c r="J1915" s="112" t="str">
        <f t="shared" si="114"/>
        <v>W</v>
      </c>
      <c r="K1915" s="103">
        <v>3</v>
      </c>
      <c r="L1915" s="103">
        <v>1</v>
      </c>
      <c r="M1915" s="103" t="s">
        <v>753</v>
      </c>
      <c r="O1915" s="103" t="s">
        <v>739</v>
      </c>
      <c r="P1915" s="103"/>
      <c r="T1915" s="112"/>
    </row>
    <row r="1916" spans="1:20" ht="18" thickTop="1" thickBot="1">
      <c r="A1916" s="103" t="s">
        <v>754</v>
      </c>
      <c r="B1916" s="147"/>
      <c r="C1916" s="136">
        <v>29344</v>
      </c>
      <c r="D1916" s="141">
        <f t="shared" si="113"/>
        <v>29344</v>
      </c>
      <c r="E1916" s="103" t="s">
        <v>100</v>
      </c>
      <c r="H1916" s="103" t="s">
        <v>193</v>
      </c>
      <c r="I1916" s="111" t="s">
        <v>21</v>
      </c>
      <c r="J1916" s="112" t="str">
        <f t="shared" si="114"/>
        <v>L</v>
      </c>
      <c r="K1916" s="103">
        <v>3</v>
      </c>
      <c r="L1916" s="103">
        <v>5</v>
      </c>
      <c r="M1916" s="174" t="s">
        <v>440</v>
      </c>
      <c r="O1916" s="103" t="s">
        <v>739</v>
      </c>
      <c r="P1916" s="103"/>
      <c r="T1916" s="112" t="s">
        <v>1984</v>
      </c>
    </row>
    <row r="1917" spans="1:20" ht="18" thickTop="1" thickBot="1">
      <c r="A1917" s="103" t="s">
        <v>754</v>
      </c>
      <c r="B1917" s="147"/>
      <c r="C1917" s="136">
        <v>29341</v>
      </c>
      <c r="D1917" s="141">
        <f t="shared" si="113"/>
        <v>29341</v>
      </c>
      <c r="E1917" s="103" t="s">
        <v>100</v>
      </c>
      <c r="H1917" s="103" t="s">
        <v>125</v>
      </c>
      <c r="I1917" s="111" t="s">
        <v>21</v>
      </c>
      <c r="J1917" s="112" t="str">
        <f t="shared" si="114"/>
        <v>L</v>
      </c>
      <c r="K1917" s="103">
        <v>0</v>
      </c>
      <c r="L1917" s="103">
        <v>5</v>
      </c>
      <c r="M1917" s="103" t="s">
        <v>25</v>
      </c>
      <c r="O1917" s="103" t="s">
        <v>739</v>
      </c>
      <c r="P1917" s="103"/>
      <c r="T1917" s="112"/>
    </row>
    <row r="1918" spans="1:20" ht="18" thickTop="1" thickBot="1">
      <c r="A1918" s="103" t="s">
        <v>754</v>
      </c>
      <c r="B1918" s="147"/>
      <c r="C1918" s="136">
        <v>29339</v>
      </c>
      <c r="D1918" s="141">
        <f t="shared" si="113"/>
        <v>29339</v>
      </c>
      <c r="E1918" s="103" t="s">
        <v>100</v>
      </c>
      <c r="H1918" s="103" t="s">
        <v>332</v>
      </c>
      <c r="I1918" s="111" t="s">
        <v>9</v>
      </c>
      <c r="J1918" s="112" t="str">
        <f t="shared" si="114"/>
        <v>W</v>
      </c>
      <c r="K1918" s="103">
        <v>4</v>
      </c>
      <c r="L1918" s="103">
        <v>1</v>
      </c>
      <c r="M1918" s="174" t="s">
        <v>440</v>
      </c>
      <c r="O1918" s="103" t="s">
        <v>739</v>
      </c>
      <c r="P1918" s="103"/>
      <c r="T1918" s="112" t="s">
        <v>1984</v>
      </c>
    </row>
    <row r="1919" spans="1:20" ht="18" thickTop="1" thickBot="1">
      <c r="A1919" s="103" t="s">
        <v>754</v>
      </c>
      <c r="B1919" s="147"/>
      <c r="C1919" s="136">
        <v>29337</v>
      </c>
      <c r="D1919" s="141">
        <f t="shared" si="113"/>
        <v>29337</v>
      </c>
      <c r="E1919" s="103" t="s">
        <v>100</v>
      </c>
      <c r="H1919" s="103" t="s">
        <v>728</v>
      </c>
      <c r="I1919" s="111" t="s">
        <v>9</v>
      </c>
      <c r="J1919" s="112" t="str">
        <f t="shared" si="114"/>
        <v>W</v>
      </c>
      <c r="K1919" s="103">
        <v>3</v>
      </c>
      <c r="L1919" s="103">
        <v>0</v>
      </c>
      <c r="M1919" s="174" t="s">
        <v>440</v>
      </c>
      <c r="O1919" s="103" t="s">
        <v>739</v>
      </c>
      <c r="P1919" s="103"/>
      <c r="T1919" s="112" t="s">
        <v>1984</v>
      </c>
    </row>
    <row r="1920" spans="1:20" ht="17" thickTop="1">
      <c r="A1920" s="103" t="s">
        <v>754</v>
      </c>
      <c r="B1920" s="147"/>
      <c r="C1920" s="136">
        <v>29334</v>
      </c>
      <c r="D1920" s="141">
        <f t="shared" si="113"/>
        <v>29334</v>
      </c>
      <c r="E1920" s="103" t="s">
        <v>100</v>
      </c>
      <c r="H1920" s="103" t="s">
        <v>728</v>
      </c>
      <c r="I1920" s="111" t="s">
        <v>21</v>
      </c>
      <c r="J1920" s="112" t="str">
        <f t="shared" si="114"/>
        <v>D</v>
      </c>
      <c r="K1920" s="103">
        <v>0</v>
      </c>
      <c r="L1920" s="103">
        <v>0</v>
      </c>
      <c r="M1920" s="103" t="s">
        <v>25</v>
      </c>
      <c r="O1920" s="103" t="s">
        <v>739</v>
      </c>
      <c r="P1920" s="103"/>
      <c r="T1920" s="112"/>
    </row>
    <row r="1921" spans="1:20">
      <c r="A1921" s="103" t="s">
        <v>754</v>
      </c>
      <c r="B1921" s="147"/>
      <c r="C1921" s="136">
        <v>29330</v>
      </c>
      <c r="D1921" s="141">
        <f t="shared" si="113"/>
        <v>29330</v>
      </c>
      <c r="E1921" s="103" t="s">
        <v>100</v>
      </c>
      <c r="H1921" s="103" t="s">
        <v>125</v>
      </c>
      <c r="I1921" s="111" t="s">
        <v>9</v>
      </c>
      <c r="J1921" s="112" t="str">
        <f t="shared" si="114"/>
        <v>L</v>
      </c>
      <c r="K1921" s="103">
        <v>1</v>
      </c>
      <c r="L1921" s="103">
        <v>2</v>
      </c>
      <c r="M1921" s="103" t="s">
        <v>751</v>
      </c>
      <c r="O1921" s="103" t="s">
        <v>739</v>
      </c>
      <c r="P1921" s="103"/>
      <c r="T1921" s="112"/>
    </row>
    <row r="1922" spans="1:20">
      <c r="A1922" s="103" t="s">
        <v>754</v>
      </c>
      <c r="B1922" s="147"/>
      <c r="C1922" s="136">
        <v>29326</v>
      </c>
      <c r="D1922" s="141">
        <f t="shared" si="113"/>
        <v>29326</v>
      </c>
      <c r="E1922" s="103" t="s">
        <v>100</v>
      </c>
      <c r="H1922" s="103" t="s">
        <v>1031</v>
      </c>
      <c r="I1922" s="111" t="s">
        <v>9</v>
      </c>
      <c r="J1922" s="112" t="str">
        <f t="shared" si="114"/>
        <v>D</v>
      </c>
      <c r="K1922" s="103">
        <v>0</v>
      </c>
      <c r="L1922" s="103">
        <v>0</v>
      </c>
      <c r="M1922" s="103" t="s">
        <v>25</v>
      </c>
      <c r="O1922" s="103" t="s">
        <v>739</v>
      </c>
      <c r="P1922" s="103"/>
      <c r="T1922" s="112"/>
    </row>
    <row r="1923" spans="1:20" ht="17" thickBot="1">
      <c r="A1923" s="103" t="s">
        <v>754</v>
      </c>
      <c r="B1923" s="147"/>
      <c r="C1923" s="136">
        <v>29323</v>
      </c>
      <c r="D1923" s="141">
        <f t="shared" si="113"/>
        <v>29323</v>
      </c>
      <c r="E1923" s="103" t="s">
        <v>100</v>
      </c>
      <c r="H1923" s="103" t="s">
        <v>705</v>
      </c>
      <c r="I1923" s="111" t="s">
        <v>21</v>
      </c>
      <c r="J1923" s="112" t="str">
        <f t="shared" si="114"/>
        <v>L</v>
      </c>
      <c r="K1923" s="103">
        <v>1</v>
      </c>
      <c r="L1923" s="103">
        <v>2</v>
      </c>
      <c r="M1923" s="103" t="s">
        <v>211</v>
      </c>
      <c r="O1923" s="103" t="s">
        <v>739</v>
      </c>
      <c r="P1923" s="103"/>
      <c r="R1923" s="108" t="s">
        <v>1468</v>
      </c>
      <c r="T1923" s="112"/>
    </row>
    <row r="1924" spans="1:20" ht="18" thickTop="1" thickBot="1">
      <c r="A1924" s="103" t="s">
        <v>754</v>
      </c>
      <c r="B1924" s="147"/>
      <c r="C1924" s="136">
        <v>29320</v>
      </c>
      <c r="D1924" s="141">
        <f t="shared" si="113"/>
        <v>29320</v>
      </c>
      <c r="E1924" s="103" t="s">
        <v>100</v>
      </c>
      <c r="H1924" s="103" t="s">
        <v>94</v>
      </c>
      <c r="I1924" s="111" t="s">
        <v>21</v>
      </c>
      <c r="J1924" s="112" t="str">
        <f t="shared" si="114"/>
        <v>W</v>
      </c>
      <c r="K1924" s="103">
        <v>3</v>
      </c>
      <c r="L1924" s="103">
        <v>2</v>
      </c>
      <c r="M1924" s="174" t="s">
        <v>440</v>
      </c>
      <c r="O1924" s="103" t="s">
        <v>739</v>
      </c>
      <c r="P1924" s="103"/>
      <c r="T1924" s="112" t="s">
        <v>1984</v>
      </c>
    </row>
    <row r="1925" spans="1:20" ht="18" thickTop="1" thickBot="1">
      <c r="A1925" s="103" t="s">
        <v>754</v>
      </c>
      <c r="B1925" s="147"/>
      <c r="C1925" s="136">
        <v>29318</v>
      </c>
      <c r="D1925" s="141">
        <f t="shared" si="113"/>
        <v>29318</v>
      </c>
      <c r="E1925" s="103" t="s">
        <v>100</v>
      </c>
      <c r="H1925" s="103" t="s">
        <v>552</v>
      </c>
      <c r="I1925" s="111" t="s">
        <v>9</v>
      </c>
      <c r="J1925" s="112" t="str">
        <f t="shared" si="114"/>
        <v>W</v>
      </c>
      <c r="K1925" s="103">
        <v>1</v>
      </c>
      <c r="L1925" s="103">
        <v>0</v>
      </c>
      <c r="M1925" s="174" t="s">
        <v>440</v>
      </c>
      <c r="O1925" s="103" t="s">
        <v>739</v>
      </c>
      <c r="P1925" s="103"/>
      <c r="T1925" s="112" t="s">
        <v>1984</v>
      </c>
    </row>
    <row r="1926" spans="1:20" ht="18" thickTop="1" thickBot="1">
      <c r="A1926" s="103" t="s">
        <v>754</v>
      </c>
      <c r="B1926" s="147"/>
      <c r="C1926" s="136">
        <v>29316</v>
      </c>
      <c r="D1926" s="141">
        <f t="shared" ref="D1926:D1989" si="115">C1926</f>
        <v>29316</v>
      </c>
      <c r="E1926" s="103" t="s">
        <v>100</v>
      </c>
      <c r="H1926" s="103" t="s">
        <v>110</v>
      </c>
      <c r="I1926" s="111" t="s">
        <v>21</v>
      </c>
      <c r="J1926" s="112" t="str">
        <f t="shared" si="114"/>
        <v>D</v>
      </c>
      <c r="K1926" s="103">
        <v>2</v>
      </c>
      <c r="L1926" s="103">
        <v>2</v>
      </c>
      <c r="M1926" s="174" t="s">
        <v>440</v>
      </c>
      <c r="O1926" s="103" t="s">
        <v>739</v>
      </c>
      <c r="P1926" s="103"/>
      <c r="T1926" s="112" t="s">
        <v>1984</v>
      </c>
    </row>
    <row r="1927" spans="1:20" ht="18" thickTop="1" thickBot="1">
      <c r="A1927" s="103" t="s">
        <v>754</v>
      </c>
      <c r="B1927" s="147"/>
      <c r="C1927" s="136">
        <v>29315</v>
      </c>
      <c r="D1927" s="141">
        <f t="shared" si="115"/>
        <v>29315</v>
      </c>
      <c r="E1927" s="103" t="s">
        <v>100</v>
      </c>
      <c r="H1927" s="103" t="s">
        <v>710</v>
      </c>
      <c r="I1927" s="111" t="s">
        <v>21</v>
      </c>
      <c r="J1927" s="112" t="str">
        <f t="shared" si="114"/>
        <v>L</v>
      </c>
      <c r="K1927" s="103">
        <v>1</v>
      </c>
      <c r="L1927" s="103">
        <v>2</v>
      </c>
      <c r="M1927" s="174" t="s">
        <v>440</v>
      </c>
      <c r="O1927" s="103" t="s">
        <v>739</v>
      </c>
      <c r="P1927" s="103"/>
      <c r="T1927" s="112" t="s">
        <v>1984</v>
      </c>
    </row>
    <row r="1928" spans="1:20" ht="17" thickTop="1">
      <c r="A1928" s="103" t="s">
        <v>754</v>
      </c>
      <c r="B1928" s="147"/>
      <c r="C1928" s="136">
        <v>29310</v>
      </c>
      <c r="D1928" s="141">
        <f t="shared" si="115"/>
        <v>29310</v>
      </c>
      <c r="E1928" s="103" t="s">
        <v>100</v>
      </c>
      <c r="H1928" s="103" t="s">
        <v>708</v>
      </c>
      <c r="I1928" s="111" t="s">
        <v>21</v>
      </c>
      <c r="J1928" s="112" t="str">
        <f t="shared" si="114"/>
        <v>W</v>
      </c>
      <c r="K1928" s="103">
        <v>1</v>
      </c>
      <c r="L1928" s="103">
        <v>0</v>
      </c>
      <c r="M1928" s="103" t="s">
        <v>718</v>
      </c>
      <c r="O1928" s="103" t="s">
        <v>739</v>
      </c>
      <c r="P1928" s="103"/>
      <c r="T1928" s="112"/>
    </row>
    <row r="1929" spans="1:20">
      <c r="A1929" s="103" t="s">
        <v>754</v>
      </c>
      <c r="B1929" s="147"/>
      <c r="C1929" s="136">
        <v>29309</v>
      </c>
      <c r="D1929" s="141">
        <f t="shared" si="115"/>
        <v>29309</v>
      </c>
      <c r="E1929" s="103" t="s">
        <v>100</v>
      </c>
      <c r="H1929" s="103" t="s">
        <v>332</v>
      </c>
      <c r="I1929" s="111" t="s">
        <v>21</v>
      </c>
      <c r="J1929" s="112" t="str">
        <f t="shared" si="114"/>
        <v>W</v>
      </c>
      <c r="K1929" s="103">
        <v>4</v>
      </c>
      <c r="L1929" s="103">
        <v>1</v>
      </c>
      <c r="M1929" s="103" t="s">
        <v>755</v>
      </c>
      <c r="O1929" s="103" t="s">
        <v>739</v>
      </c>
      <c r="P1929" s="103"/>
      <c r="T1929" s="112"/>
    </row>
    <row r="1930" spans="1:20">
      <c r="A1930" s="103" t="s">
        <v>754</v>
      </c>
      <c r="B1930" s="147"/>
      <c r="C1930" s="136">
        <v>29302</v>
      </c>
      <c r="D1930" s="141">
        <f t="shared" si="115"/>
        <v>29302</v>
      </c>
      <c r="E1930" s="103" t="s">
        <v>100</v>
      </c>
      <c r="H1930" s="103" t="s">
        <v>193</v>
      </c>
      <c r="I1930" s="111" t="s">
        <v>9</v>
      </c>
      <c r="J1930" s="112" t="str">
        <f t="shared" si="114"/>
        <v>W</v>
      </c>
      <c r="K1930" s="103">
        <v>1</v>
      </c>
      <c r="L1930" s="103">
        <v>0</v>
      </c>
      <c r="M1930" s="103" t="s">
        <v>756</v>
      </c>
      <c r="O1930" s="103" t="s">
        <v>739</v>
      </c>
      <c r="P1930" s="103"/>
      <c r="T1930" s="112"/>
    </row>
    <row r="1931" spans="1:20">
      <c r="A1931" s="103" t="s">
        <v>754</v>
      </c>
      <c r="B1931" s="147"/>
      <c r="C1931" s="136">
        <v>29295</v>
      </c>
      <c r="D1931" s="141">
        <f t="shared" si="115"/>
        <v>29295</v>
      </c>
      <c r="E1931" s="103" t="s">
        <v>100</v>
      </c>
      <c r="H1931" s="103" t="s">
        <v>312</v>
      </c>
      <c r="I1931" s="111" t="s">
        <v>21</v>
      </c>
      <c r="J1931" s="112" t="str">
        <f t="shared" si="114"/>
        <v>W</v>
      </c>
      <c r="K1931" s="103">
        <v>3</v>
      </c>
      <c r="L1931" s="103">
        <v>2</v>
      </c>
      <c r="M1931" s="103" t="s">
        <v>757</v>
      </c>
      <c r="O1931" s="103" t="s">
        <v>739</v>
      </c>
      <c r="P1931" s="103"/>
      <c r="T1931" s="112"/>
    </row>
    <row r="1932" spans="1:20">
      <c r="A1932" s="103" t="s">
        <v>754</v>
      </c>
      <c r="B1932" s="147"/>
      <c r="C1932" s="136">
        <v>29288</v>
      </c>
      <c r="D1932" s="141">
        <f t="shared" si="115"/>
        <v>29288</v>
      </c>
      <c r="E1932" s="103" t="s">
        <v>100</v>
      </c>
      <c r="H1932" s="103" t="s">
        <v>708</v>
      </c>
      <c r="I1932" s="111" t="s">
        <v>9</v>
      </c>
      <c r="J1932" s="112" t="str">
        <f t="shared" si="114"/>
        <v>L</v>
      </c>
      <c r="K1932" s="103">
        <v>2</v>
      </c>
      <c r="L1932" s="103">
        <v>3</v>
      </c>
      <c r="M1932" s="103" t="s">
        <v>758</v>
      </c>
      <c r="O1932" s="103" t="s">
        <v>739</v>
      </c>
      <c r="P1932" s="103"/>
      <c r="T1932" s="112"/>
    </row>
    <row r="1933" spans="1:20">
      <c r="A1933" s="103" t="s">
        <v>754</v>
      </c>
      <c r="B1933" s="147"/>
      <c r="C1933" s="136">
        <v>29281</v>
      </c>
      <c r="D1933" s="141">
        <f t="shared" si="115"/>
        <v>29281</v>
      </c>
      <c r="E1933" s="103" t="s">
        <v>16</v>
      </c>
      <c r="F1933" s="111">
        <v>2</v>
      </c>
      <c r="G1933" s="111" t="s">
        <v>1468</v>
      </c>
      <c r="H1933" s="103" t="s">
        <v>186</v>
      </c>
      <c r="I1933" s="111" t="s">
        <v>21</v>
      </c>
      <c r="J1933" s="112" t="str">
        <f t="shared" si="114"/>
        <v>L</v>
      </c>
      <c r="K1933" s="103">
        <v>1</v>
      </c>
      <c r="L1933" s="103">
        <v>3</v>
      </c>
      <c r="M1933" s="103" t="s">
        <v>756</v>
      </c>
      <c r="O1933" s="103" t="s">
        <v>739</v>
      </c>
      <c r="P1933" s="103"/>
      <c r="T1933" s="112"/>
    </row>
    <row r="1934" spans="1:20">
      <c r="A1934" s="103" t="s">
        <v>754</v>
      </c>
      <c r="B1934" s="147"/>
      <c r="C1934" s="136">
        <v>29253</v>
      </c>
      <c r="D1934" s="141">
        <f t="shared" si="115"/>
        <v>29253</v>
      </c>
      <c r="E1934" s="103" t="s">
        <v>100</v>
      </c>
      <c r="G1934" s="116" t="s">
        <v>1468</v>
      </c>
      <c r="H1934" s="103" t="s">
        <v>1032</v>
      </c>
      <c r="I1934" s="111" t="s">
        <v>21</v>
      </c>
      <c r="J1934" s="112" t="str">
        <f t="shared" si="114"/>
        <v>L</v>
      </c>
      <c r="K1934" s="103">
        <v>0</v>
      </c>
      <c r="L1934" s="103">
        <v>3</v>
      </c>
      <c r="M1934" s="103" t="s">
        <v>25</v>
      </c>
      <c r="O1934" s="103" t="s">
        <v>739</v>
      </c>
      <c r="P1934" s="103"/>
      <c r="T1934" s="112"/>
    </row>
    <row r="1935" spans="1:20">
      <c r="A1935" s="103" t="s">
        <v>754</v>
      </c>
      <c r="B1935" s="147"/>
      <c r="C1935" s="136">
        <v>29246</v>
      </c>
      <c r="D1935" s="141">
        <f t="shared" si="115"/>
        <v>29246</v>
      </c>
      <c r="E1935" s="103" t="s">
        <v>100</v>
      </c>
      <c r="H1935" s="103" t="s">
        <v>108</v>
      </c>
      <c r="I1935" s="111" t="s">
        <v>9</v>
      </c>
      <c r="J1935" s="112" t="str">
        <f t="shared" si="114"/>
        <v>L</v>
      </c>
      <c r="K1935" s="103">
        <v>1</v>
      </c>
      <c r="L1935" s="103">
        <v>3</v>
      </c>
      <c r="M1935" s="103" t="s">
        <v>759</v>
      </c>
      <c r="O1935" s="103" t="s">
        <v>739</v>
      </c>
      <c r="P1935" s="103"/>
      <c r="T1935" s="112"/>
    </row>
    <row r="1936" spans="1:20">
      <c r="A1936" s="103" t="s">
        <v>754</v>
      </c>
      <c r="B1936" s="147"/>
      <c r="C1936" s="136">
        <v>29239</v>
      </c>
      <c r="D1936" s="141">
        <f t="shared" si="115"/>
        <v>29239</v>
      </c>
      <c r="E1936" s="103" t="s">
        <v>100</v>
      </c>
      <c r="G1936" s="116" t="s">
        <v>1468</v>
      </c>
      <c r="H1936" s="103" t="s">
        <v>186</v>
      </c>
      <c r="I1936" s="111" t="s">
        <v>21</v>
      </c>
      <c r="J1936" s="112" t="str">
        <f t="shared" si="114"/>
        <v>L</v>
      </c>
      <c r="K1936" s="103">
        <v>1</v>
      </c>
      <c r="L1936" s="103">
        <v>2</v>
      </c>
      <c r="M1936" s="103" t="s">
        <v>736</v>
      </c>
      <c r="O1936" s="103" t="s">
        <v>739</v>
      </c>
      <c r="P1936" s="103"/>
      <c r="R1936" s="108" t="s">
        <v>1468</v>
      </c>
      <c r="T1936" s="112"/>
    </row>
    <row r="1937" spans="1:20">
      <c r="A1937" s="103" t="s">
        <v>754</v>
      </c>
      <c r="B1937" s="147"/>
      <c r="C1937" s="136">
        <v>29233</v>
      </c>
      <c r="D1937" s="141">
        <f t="shared" si="115"/>
        <v>29233</v>
      </c>
      <c r="E1937" s="103" t="s">
        <v>17</v>
      </c>
      <c r="F1937" s="111">
        <v>1</v>
      </c>
      <c r="G1937" s="111"/>
      <c r="H1937" s="103" t="s">
        <v>760</v>
      </c>
      <c r="I1937" s="111" t="s">
        <v>21</v>
      </c>
      <c r="J1937" s="112" t="str">
        <f t="shared" si="114"/>
        <v>W</v>
      </c>
      <c r="K1937" s="103">
        <v>4</v>
      </c>
      <c r="L1937" s="103">
        <v>3</v>
      </c>
      <c r="M1937" s="103" t="s">
        <v>761</v>
      </c>
      <c r="O1937" s="103" t="s">
        <v>739</v>
      </c>
      <c r="P1937" s="103"/>
      <c r="T1937" s="112"/>
    </row>
    <row r="1938" spans="1:20">
      <c r="A1938" s="103" t="s">
        <v>754</v>
      </c>
      <c r="B1938" s="147"/>
      <c r="C1938" s="136">
        <v>29232</v>
      </c>
      <c r="D1938" s="141">
        <f t="shared" si="115"/>
        <v>29232</v>
      </c>
      <c r="E1938" s="103" t="s">
        <v>100</v>
      </c>
      <c r="H1938" s="103" t="s">
        <v>539</v>
      </c>
      <c r="I1938" s="111" t="s">
        <v>21</v>
      </c>
      <c r="J1938" s="112" t="str">
        <f t="shared" si="114"/>
        <v>W</v>
      </c>
      <c r="K1938" s="103">
        <v>3</v>
      </c>
      <c r="L1938" s="103">
        <v>2</v>
      </c>
      <c r="M1938" s="103" t="s">
        <v>762</v>
      </c>
      <c r="O1938" s="103" t="s">
        <v>739</v>
      </c>
      <c r="P1938" s="103"/>
      <c r="T1938" s="112"/>
    </row>
    <row r="1939" spans="1:20" ht="17" thickBot="1">
      <c r="A1939" s="103" t="s">
        <v>754</v>
      </c>
      <c r="B1939" s="147"/>
      <c r="C1939" s="136">
        <v>29225</v>
      </c>
      <c r="D1939" s="141">
        <f t="shared" si="115"/>
        <v>29225</v>
      </c>
      <c r="E1939" s="103" t="s">
        <v>16</v>
      </c>
      <c r="F1939" s="111">
        <v>1</v>
      </c>
      <c r="G1939" s="111"/>
      <c r="H1939" s="103" t="s">
        <v>728</v>
      </c>
      <c r="I1939" s="111" t="s">
        <v>21</v>
      </c>
      <c r="J1939" s="112" t="str">
        <f t="shared" si="114"/>
        <v>W</v>
      </c>
      <c r="K1939" s="103">
        <v>6</v>
      </c>
      <c r="L1939" s="103">
        <v>2</v>
      </c>
      <c r="M1939" s="103" t="s">
        <v>763</v>
      </c>
      <c r="O1939" s="103" t="s">
        <v>739</v>
      </c>
      <c r="P1939" s="103"/>
      <c r="T1939" s="112"/>
    </row>
    <row r="1940" spans="1:20" ht="18" thickTop="1" thickBot="1">
      <c r="A1940" s="103" t="s">
        <v>754</v>
      </c>
      <c r="B1940" s="147"/>
      <c r="C1940" s="136">
        <v>29218</v>
      </c>
      <c r="D1940" s="141">
        <f t="shared" si="115"/>
        <v>29218</v>
      </c>
      <c r="E1940" s="103" t="s">
        <v>100</v>
      </c>
      <c r="H1940" s="103" t="s">
        <v>652</v>
      </c>
      <c r="I1940" s="111" t="s">
        <v>9</v>
      </c>
      <c r="J1940" s="112" t="str">
        <f t="shared" si="114"/>
        <v>L</v>
      </c>
      <c r="K1940" s="103">
        <v>1</v>
      </c>
      <c r="L1940" s="103">
        <v>3</v>
      </c>
      <c r="M1940" s="174" t="s">
        <v>440</v>
      </c>
      <c r="O1940" s="103" t="s">
        <v>739</v>
      </c>
      <c r="P1940" s="103"/>
      <c r="T1940" s="112"/>
    </row>
    <row r="1941" spans="1:20" ht="17" thickTop="1">
      <c r="A1941" s="103" t="s">
        <v>754</v>
      </c>
      <c r="B1941" s="147"/>
      <c r="C1941" s="136">
        <v>29215</v>
      </c>
      <c r="D1941" s="141">
        <f t="shared" si="115"/>
        <v>29215</v>
      </c>
      <c r="E1941" s="103" t="s">
        <v>100</v>
      </c>
      <c r="H1941" s="103" t="s">
        <v>710</v>
      </c>
      <c r="I1941" s="111" t="s">
        <v>9</v>
      </c>
      <c r="J1941" s="112" t="str">
        <f t="shared" si="114"/>
        <v>L</v>
      </c>
      <c r="K1941" s="103">
        <v>2</v>
      </c>
      <c r="L1941" s="103">
        <v>3</v>
      </c>
      <c r="M1941" s="103" t="s">
        <v>764</v>
      </c>
      <c r="O1941" s="103" t="s">
        <v>739</v>
      </c>
      <c r="P1941" s="103"/>
      <c r="T1941" s="112"/>
    </row>
    <row r="1942" spans="1:20">
      <c r="A1942" s="103" t="s">
        <v>754</v>
      </c>
      <c r="B1942" s="147"/>
      <c r="C1942" s="136">
        <v>29197</v>
      </c>
      <c r="D1942" s="141">
        <f t="shared" si="115"/>
        <v>29197</v>
      </c>
      <c r="E1942" s="103" t="s">
        <v>100</v>
      </c>
      <c r="H1942" s="103" t="s">
        <v>108</v>
      </c>
      <c r="I1942" s="111" t="s">
        <v>21</v>
      </c>
      <c r="J1942" s="112" t="str">
        <f t="shared" si="114"/>
        <v>D</v>
      </c>
      <c r="K1942" s="103">
        <v>2</v>
      </c>
      <c r="L1942" s="103">
        <v>2</v>
      </c>
      <c r="M1942" s="103" t="s">
        <v>765</v>
      </c>
      <c r="O1942" s="103" t="s">
        <v>739</v>
      </c>
      <c r="P1942" s="103"/>
      <c r="T1942" s="112"/>
    </row>
    <row r="1943" spans="1:20">
      <c r="A1943" s="103" t="s">
        <v>754</v>
      </c>
      <c r="B1943" s="147"/>
      <c r="C1943" s="136">
        <v>29190</v>
      </c>
      <c r="D1943" s="141">
        <f t="shared" si="115"/>
        <v>29190</v>
      </c>
      <c r="E1943" s="103" t="s">
        <v>100</v>
      </c>
      <c r="H1943" s="103" t="s">
        <v>45</v>
      </c>
      <c r="I1943" s="111" t="s">
        <v>9</v>
      </c>
      <c r="J1943" s="112" t="str">
        <f t="shared" si="114"/>
        <v>W</v>
      </c>
      <c r="K1943" s="103">
        <v>3</v>
      </c>
      <c r="L1943" s="103">
        <v>1</v>
      </c>
      <c r="M1943" s="103" t="s">
        <v>766</v>
      </c>
      <c r="O1943" s="103" t="s">
        <v>739</v>
      </c>
      <c r="P1943" s="103"/>
      <c r="T1943" s="112"/>
    </row>
    <row r="1944" spans="1:20">
      <c r="A1944" s="103" t="s">
        <v>754</v>
      </c>
      <c r="B1944" s="147"/>
      <c r="C1944" s="136">
        <v>29183</v>
      </c>
      <c r="D1944" s="141">
        <f t="shared" si="115"/>
        <v>29183</v>
      </c>
      <c r="E1944" s="103" t="s">
        <v>100</v>
      </c>
      <c r="H1944" s="103" t="s">
        <v>580</v>
      </c>
      <c r="I1944" s="111" t="s">
        <v>21</v>
      </c>
      <c r="J1944" s="112" t="str">
        <f t="shared" si="114"/>
        <v>L</v>
      </c>
      <c r="K1944" s="103">
        <v>0</v>
      </c>
      <c r="L1944" s="103">
        <v>4</v>
      </c>
      <c r="M1944" s="103" t="s">
        <v>25</v>
      </c>
      <c r="O1944" s="103" t="s">
        <v>739</v>
      </c>
      <c r="P1944" s="103"/>
      <c r="T1944" s="112"/>
    </row>
    <row r="1945" spans="1:20">
      <c r="A1945" s="103" t="s">
        <v>754</v>
      </c>
      <c r="B1945" s="147"/>
      <c r="C1945" s="136">
        <v>29176</v>
      </c>
      <c r="D1945" s="141">
        <f t="shared" si="115"/>
        <v>29176</v>
      </c>
      <c r="E1945" s="103" t="s">
        <v>100</v>
      </c>
      <c r="H1945" s="103" t="s">
        <v>705</v>
      </c>
      <c r="I1945" s="111" t="s">
        <v>9</v>
      </c>
      <c r="J1945" s="112" t="str">
        <f t="shared" si="114"/>
        <v>D</v>
      </c>
      <c r="K1945" s="103">
        <v>2</v>
      </c>
      <c r="L1945" s="103">
        <v>2</v>
      </c>
      <c r="M1945" s="103" t="s">
        <v>742</v>
      </c>
      <c r="O1945" s="103" t="s">
        <v>739</v>
      </c>
      <c r="P1945" s="103"/>
      <c r="T1945" s="112"/>
    </row>
    <row r="1946" spans="1:20">
      <c r="A1946" s="103" t="s">
        <v>754</v>
      </c>
      <c r="B1946" s="147"/>
      <c r="C1946" s="136">
        <v>29172</v>
      </c>
      <c r="D1946" s="141">
        <f t="shared" si="115"/>
        <v>29172</v>
      </c>
      <c r="E1946" s="103" t="s">
        <v>14</v>
      </c>
      <c r="F1946" s="111" t="s">
        <v>384</v>
      </c>
      <c r="G1946" s="111"/>
      <c r="H1946" s="103" t="s">
        <v>559</v>
      </c>
      <c r="I1946" s="111" t="s">
        <v>9</v>
      </c>
      <c r="J1946" s="112" t="str">
        <f t="shared" si="114"/>
        <v>L</v>
      </c>
      <c r="K1946" s="103">
        <v>2</v>
      </c>
      <c r="L1946" s="103">
        <v>4</v>
      </c>
      <c r="M1946" s="103" t="s">
        <v>742</v>
      </c>
      <c r="O1946" s="103" t="s">
        <v>739</v>
      </c>
      <c r="P1946" s="103"/>
      <c r="T1946" s="103" t="s">
        <v>1065</v>
      </c>
    </row>
    <row r="1947" spans="1:20">
      <c r="A1947" s="103" t="s">
        <v>754</v>
      </c>
      <c r="B1947" s="147"/>
      <c r="C1947" s="136">
        <v>29169</v>
      </c>
      <c r="D1947" s="141">
        <f t="shared" si="115"/>
        <v>29169</v>
      </c>
      <c r="E1947" s="103" t="s">
        <v>14</v>
      </c>
      <c r="F1947" s="111" t="s">
        <v>143</v>
      </c>
      <c r="G1947" s="111"/>
      <c r="H1947" s="103" t="s">
        <v>559</v>
      </c>
      <c r="I1947" s="111" t="s">
        <v>21</v>
      </c>
      <c r="J1947" s="112" t="str">
        <f t="shared" si="114"/>
        <v>D</v>
      </c>
      <c r="K1947" s="103">
        <v>2</v>
      </c>
      <c r="L1947" s="103">
        <v>2</v>
      </c>
      <c r="M1947" s="103" t="s">
        <v>767</v>
      </c>
      <c r="O1947" s="103" t="s">
        <v>739</v>
      </c>
      <c r="P1947" s="103"/>
      <c r="T1947" s="112"/>
    </row>
    <row r="1948" spans="1:20">
      <c r="A1948" s="103" t="s">
        <v>754</v>
      </c>
      <c r="B1948" s="147"/>
      <c r="C1948" s="136">
        <v>29162</v>
      </c>
      <c r="D1948" s="141">
        <f t="shared" si="115"/>
        <v>29162</v>
      </c>
      <c r="E1948" s="103" t="s">
        <v>100</v>
      </c>
      <c r="H1948" s="103" t="s">
        <v>312</v>
      </c>
      <c r="I1948" s="111" t="s">
        <v>9</v>
      </c>
      <c r="J1948" s="112" t="str">
        <f t="shared" si="114"/>
        <v>D</v>
      </c>
      <c r="K1948" s="103">
        <v>1</v>
      </c>
      <c r="L1948" s="103">
        <v>1</v>
      </c>
      <c r="M1948" s="103" t="s">
        <v>736</v>
      </c>
      <c r="O1948" s="103" t="s">
        <v>739</v>
      </c>
      <c r="P1948" s="103"/>
      <c r="T1948" s="112"/>
    </row>
    <row r="1949" spans="1:20">
      <c r="A1949" s="103" t="s">
        <v>754</v>
      </c>
      <c r="B1949" s="147"/>
      <c r="C1949" s="136">
        <v>29155</v>
      </c>
      <c r="D1949" s="141">
        <f t="shared" si="115"/>
        <v>29155</v>
      </c>
      <c r="E1949" s="103" t="s">
        <v>100</v>
      </c>
      <c r="H1949" s="103" t="s">
        <v>552</v>
      </c>
      <c r="I1949" s="111" t="s">
        <v>21</v>
      </c>
      <c r="J1949" s="112" t="str">
        <f t="shared" si="114"/>
        <v>D</v>
      </c>
      <c r="K1949" s="103">
        <v>2</v>
      </c>
      <c r="L1949" s="103">
        <v>2</v>
      </c>
      <c r="M1949" s="103" t="s">
        <v>768</v>
      </c>
      <c r="O1949" s="103" t="s">
        <v>739</v>
      </c>
      <c r="P1949" s="103"/>
      <c r="T1949" s="112"/>
    </row>
    <row r="1950" spans="1:20">
      <c r="A1950" s="103" t="s">
        <v>754</v>
      </c>
      <c r="B1950" s="147"/>
      <c r="C1950" s="136">
        <v>29148</v>
      </c>
      <c r="D1950" s="141">
        <f t="shared" si="115"/>
        <v>29148</v>
      </c>
      <c r="E1950" s="103" t="s">
        <v>100</v>
      </c>
      <c r="H1950" s="103" t="s">
        <v>94</v>
      </c>
      <c r="I1950" s="111" t="s">
        <v>9</v>
      </c>
      <c r="J1950" s="112" t="str">
        <f t="shared" ref="J1950:J2013" si="116">IF(K1950&gt;L1950,"W",IF(K1950&lt;L1950,"L","D"))</f>
        <v>L</v>
      </c>
      <c r="K1950" s="103">
        <v>1</v>
      </c>
      <c r="L1950" s="103">
        <v>5</v>
      </c>
      <c r="M1950" s="103" t="s">
        <v>718</v>
      </c>
      <c r="O1950" s="103" t="s">
        <v>739</v>
      </c>
      <c r="P1950" s="103"/>
      <c r="T1950" s="112"/>
    </row>
    <row r="1951" spans="1:20">
      <c r="A1951" s="103" t="s">
        <v>754</v>
      </c>
      <c r="B1951" s="147"/>
      <c r="C1951" s="136">
        <v>29145</v>
      </c>
      <c r="D1951" s="141">
        <f t="shared" si="115"/>
        <v>29145</v>
      </c>
      <c r="E1951" s="103" t="s">
        <v>14</v>
      </c>
      <c r="F1951" s="111" t="s">
        <v>452</v>
      </c>
      <c r="G1951" s="111"/>
      <c r="H1951" s="103" t="s">
        <v>710</v>
      </c>
      <c r="I1951" s="111" t="s">
        <v>9</v>
      </c>
      <c r="J1951" s="112" t="str">
        <f t="shared" si="116"/>
        <v>W</v>
      </c>
      <c r="K1951" s="103">
        <v>2</v>
      </c>
      <c r="L1951" s="103">
        <v>1</v>
      </c>
      <c r="M1951" s="103" t="s">
        <v>769</v>
      </c>
      <c r="O1951" s="103" t="s">
        <v>739</v>
      </c>
      <c r="P1951" s="103"/>
      <c r="T1951" s="112"/>
    </row>
    <row r="1952" spans="1:20">
      <c r="A1952" s="103" t="s">
        <v>754</v>
      </c>
      <c r="B1952" s="147"/>
      <c r="C1952" s="136">
        <v>29141</v>
      </c>
      <c r="D1952" s="141">
        <f t="shared" si="115"/>
        <v>29141</v>
      </c>
      <c r="E1952" s="103" t="s">
        <v>14</v>
      </c>
      <c r="F1952" s="111" t="s">
        <v>61</v>
      </c>
      <c r="G1952" s="111"/>
      <c r="H1952" s="103" t="s">
        <v>710</v>
      </c>
      <c r="I1952" s="111" t="s">
        <v>21</v>
      </c>
      <c r="J1952" s="112" t="str">
        <f t="shared" si="116"/>
        <v>D</v>
      </c>
      <c r="K1952" s="103">
        <v>2</v>
      </c>
      <c r="L1952" s="103">
        <v>2</v>
      </c>
      <c r="M1952" s="103" t="s">
        <v>770</v>
      </c>
      <c r="O1952" s="103" t="s">
        <v>739</v>
      </c>
      <c r="P1952" s="103"/>
      <c r="T1952" s="112"/>
    </row>
    <row r="1953" spans="1:20">
      <c r="A1953" s="103" t="s">
        <v>754</v>
      </c>
      <c r="B1953" s="147"/>
      <c r="C1953" s="136">
        <v>29134</v>
      </c>
      <c r="D1953" s="141">
        <f t="shared" si="115"/>
        <v>29134</v>
      </c>
      <c r="E1953" s="103" t="s">
        <v>100</v>
      </c>
      <c r="H1953" s="103" t="s">
        <v>45</v>
      </c>
      <c r="I1953" s="111" t="s">
        <v>21</v>
      </c>
      <c r="J1953" s="112" t="str">
        <f t="shared" si="116"/>
        <v>D</v>
      </c>
      <c r="K1953" s="103">
        <v>0</v>
      </c>
      <c r="L1953" s="103">
        <v>0</v>
      </c>
      <c r="M1953" s="103" t="s">
        <v>25</v>
      </c>
      <c r="O1953" s="103" t="s">
        <v>739</v>
      </c>
      <c r="P1953" s="103"/>
      <c r="T1953" s="112"/>
    </row>
    <row r="1954" spans="1:20">
      <c r="A1954" s="103" t="s">
        <v>754</v>
      </c>
      <c r="B1954" s="147"/>
      <c r="C1954" s="136">
        <v>29127</v>
      </c>
      <c r="D1954" s="141">
        <f t="shared" si="115"/>
        <v>29127</v>
      </c>
      <c r="E1954" s="103" t="s">
        <v>100</v>
      </c>
      <c r="H1954" s="103" t="s">
        <v>110</v>
      </c>
      <c r="I1954" s="111" t="s">
        <v>9</v>
      </c>
      <c r="J1954" s="112" t="str">
        <f t="shared" si="116"/>
        <v>L</v>
      </c>
      <c r="K1954" s="103">
        <v>2</v>
      </c>
      <c r="L1954" s="103">
        <v>3</v>
      </c>
      <c r="M1954" s="103" t="s">
        <v>771</v>
      </c>
      <c r="O1954" s="103" t="s">
        <v>739</v>
      </c>
      <c r="P1954" s="103"/>
      <c r="T1954" s="112"/>
    </row>
    <row r="1955" spans="1:20">
      <c r="A1955" s="103" t="s">
        <v>754</v>
      </c>
      <c r="B1955" s="147"/>
      <c r="C1955" s="136">
        <v>29120</v>
      </c>
      <c r="D1955" s="141">
        <f t="shared" si="115"/>
        <v>29120</v>
      </c>
      <c r="E1955" s="103" t="s">
        <v>1042</v>
      </c>
      <c r="F1955" s="111">
        <v>1</v>
      </c>
      <c r="G1955" s="111"/>
      <c r="H1955" s="103" t="s">
        <v>94</v>
      </c>
      <c r="I1955" s="111" t="s">
        <v>21</v>
      </c>
      <c r="J1955" s="112" t="str">
        <f t="shared" si="116"/>
        <v>L</v>
      </c>
      <c r="K1955" s="103">
        <v>0</v>
      </c>
      <c r="L1955" s="103">
        <v>2</v>
      </c>
      <c r="M1955" s="103" t="s">
        <v>25</v>
      </c>
      <c r="O1955" s="103" t="s">
        <v>739</v>
      </c>
      <c r="P1955" s="103"/>
      <c r="T1955" s="112"/>
    </row>
    <row r="1956" spans="1:20">
      <c r="A1956" s="103" t="s">
        <v>754</v>
      </c>
      <c r="B1956" s="147"/>
      <c r="C1956" s="136">
        <v>29113</v>
      </c>
      <c r="D1956" s="141">
        <f t="shared" si="115"/>
        <v>29113</v>
      </c>
      <c r="E1956" s="103" t="s">
        <v>12</v>
      </c>
      <c r="F1956" s="111" t="s">
        <v>61</v>
      </c>
      <c r="G1956" s="111"/>
      <c r="H1956" s="103" t="s">
        <v>580</v>
      </c>
      <c r="I1956" s="111" t="s">
        <v>21</v>
      </c>
      <c r="J1956" s="112" t="str">
        <f t="shared" si="116"/>
        <v>L</v>
      </c>
      <c r="K1956" s="103">
        <v>0</v>
      </c>
      <c r="L1956" s="103">
        <v>4</v>
      </c>
      <c r="M1956" s="103" t="s">
        <v>25</v>
      </c>
      <c r="O1956" s="103" t="s">
        <v>739</v>
      </c>
      <c r="P1956" s="103"/>
      <c r="T1956" s="112"/>
    </row>
    <row r="1957" spans="1:20">
      <c r="A1957" s="103" t="s">
        <v>754</v>
      </c>
      <c r="B1957" s="147"/>
      <c r="C1957" s="136">
        <v>29106</v>
      </c>
      <c r="D1957" s="141">
        <f t="shared" si="115"/>
        <v>29106</v>
      </c>
      <c r="E1957" s="103" t="s">
        <v>100</v>
      </c>
      <c r="H1957" s="103" t="s">
        <v>186</v>
      </c>
      <c r="I1957" s="111" t="s">
        <v>9</v>
      </c>
      <c r="J1957" s="112" t="str">
        <f t="shared" si="116"/>
        <v>L</v>
      </c>
      <c r="K1957" s="103">
        <v>1</v>
      </c>
      <c r="L1957" s="103">
        <v>2</v>
      </c>
      <c r="M1957" s="103" t="s">
        <v>718</v>
      </c>
      <c r="O1957" s="103" t="s">
        <v>739</v>
      </c>
      <c r="P1957" s="103"/>
      <c r="T1957" s="112"/>
    </row>
    <row r="1958" spans="1:20">
      <c r="A1958" s="103" t="s">
        <v>754</v>
      </c>
      <c r="B1958" s="147"/>
      <c r="C1958" s="136">
        <v>29099</v>
      </c>
      <c r="D1958" s="141">
        <f t="shared" si="115"/>
        <v>29099</v>
      </c>
      <c r="E1958" s="103" t="s">
        <v>100</v>
      </c>
      <c r="H1958" s="103" t="s">
        <v>1032</v>
      </c>
      <c r="I1958" s="111" t="s">
        <v>9</v>
      </c>
      <c r="J1958" s="112" t="str">
        <f t="shared" si="116"/>
        <v>L</v>
      </c>
      <c r="K1958" s="103">
        <v>0</v>
      </c>
      <c r="L1958" s="103">
        <v>9</v>
      </c>
      <c r="M1958" s="103" t="s">
        <v>25</v>
      </c>
      <c r="O1958" s="103" t="s">
        <v>739</v>
      </c>
      <c r="P1958" s="103"/>
      <c r="T1958" s="112"/>
    </row>
    <row r="1959" spans="1:20">
      <c r="A1959" s="103" t="s">
        <v>754</v>
      </c>
      <c r="B1959" s="147"/>
      <c r="C1959" s="136">
        <v>29096</v>
      </c>
      <c r="D1959" s="141">
        <f t="shared" si="115"/>
        <v>29096</v>
      </c>
      <c r="E1959" s="103" t="s">
        <v>100</v>
      </c>
      <c r="H1959" s="103" t="s">
        <v>539</v>
      </c>
      <c r="I1959" s="111" t="s">
        <v>9</v>
      </c>
      <c r="J1959" s="112" t="str">
        <f t="shared" si="116"/>
        <v>D</v>
      </c>
      <c r="K1959" s="103">
        <v>2</v>
      </c>
      <c r="L1959" s="103">
        <v>2</v>
      </c>
      <c r="M1959" s="103" t="s">
        <v>772</v>
      </c>
      <c r="O1959" s="103" t="s">
        <v>739</v>
      </c>
      <c r="P1959" s="103"/>
      <c r="T1959" s="112"/>
    </row>
    <row r="1960" spans="1:20">
      <c r="A1960" s="103" t="s">
        <v>754</v>
      </c>
      <c r="B1960" s="147"/>
      <c r="C1960" s="136">
        <v>29092</v>
      </c>
      <c r="D1960" s="141">
        <f t="shared" si="115"/>
        <v>29092</v>
      </c>
      <c r="E1960" s="103" t="s">
        <v>100</v>
      </c>
      <c r="H1960" s="103" t="s">
        <v>1031</v>
      </c>
      <c r="I1960" s="111" t="s">
        <v>21</v>
      </c>
      <c r="J1960" s="112" t="str">
        <f t="shared" si="116"/>
        <v>L</v>
      </c>
      <c r="K1960" s="103">
        <v>2</v>
      </c>
      <c r="L1960" s="103">
        <v>3</v>
      </c>
      <c r="M1960" s="103" t="s">
        <v>717</v>
      </c>
      <c r="O1960" s="103" t="s">
        <v>739</v>
      </c>
      <c r="P1960" s="103"/>
      <c r="T1960" s="112"/>
    </row>
    <row r="1961" spans="1:20">
      <c r="A1961" s="103" t="s">
        <v>754</v>
      </c>
      <c r="B1961" s="147"/>
      <c r="C1961" s="136">
        <v>29088</v>
      </c>
      <c r="D1961" s="141">
        <f t="shared" si="115"/>
        <v>29088</v>
      </c>
      <c r="E1961" s="103" t="s">
        <v>100</v>
      </c>
      <c r="H1961" s="103" t="s">
        <v>580</v>
      </c>
      <c r="I1961" s="111" t="s">
        <v>9</v>
      </c>
      <c r="J1961" s="112" t="str">
        <f t="shared" si="116"/>
        <v>L</v>
      </c>
      <c r="K1961" s="103">
        <v>2</v>
      </c>
      <c r="L1961" s="103">
        <v>3</v>
      </c>
      <c r="M1961" s="103" t="s">
        <v>773</v>
      </c>
      <c r="O1961" s="103" t="s">
        <v>739</v>
      </c>
      <c r="P1961" s="103"/>
      <c r="T1961" s="112"/>
    </row>
    <row r="1962" spans="1:20">
      <c r="A1962" s="103" t="s">
        <v>754</v>
      </c>
      <c r="B1962" s="147"/>
      <c r="C1962" s="136">
        <v>29085</v>
      </c>
      <c r="D1962" s="141">
        <f t="shared" si="115"/>
        <v>29085</v>
      </c>
      <c r="E1962" s="103" t="s">
        <v>100</v>
      </c>
      <c r="H1962" s="103" t="s">
        <v>652</v>
      </c>
      <c r="I1962" s="111" t="s">
        <v>21</v>
      </c>
      <c r="J1962" s="112" t="str">
        <f t="shared" si="116"/>
        <v>L</v>
      </c>
      <c r="K1962" s="103">
        <v>1</v>
      </c>
      <c r="L1962" s="103">
        <v>2</v>
      </c>
      <c r="M1962" s="103" t="s">
        <v>718</v>
      </c>
      <c r="O1962" s="103" t="s">
        <v>739</v>
      </c>
      <c r="P1962" s="103"/>
      <c r="T1962" s="112"/>
    </row>
    <row r="1963" spans="1:20">
      <c r="A1963" s="103" t="s">
        <v>774</v>
      </c>
      <c r="B1963" s="149">
        <v>57</v>
      </c>
      <c r="C1963" s="136">
        <v>28984</v>
      </c>
      <c r="D1963" s="141">
        <f t="shared" si="115"/>
        <v>28984</v>
      </c>
      <c r="E1963" s="103" t="s">
        <v>100</v>
      </c>
      <c r="H1963" s="103" t="s">
        <v>775</v>
      </c>
      <c r="I1963" s="111" t="s">
        <v>9</v>
      </c>
      <c r="J1963" s="112" t="str">
        <f t="shared" si="116"/>
        <v>W</v>
      </c>
      <c r="K1963" s="103">
        <v>3</v>
      </c>
      <c r="L1963" s="103">
        <v>1</v>
      </c>
      <c r="M1963" s="103" t="s">
        <v>776</v>
      </c>
      <c r="O1963" s="103" t="s">
        <v>777</v>
      </c>
      <c r="P1963" s="103"/>
      <c r="T1963" s="112"/>
    </row>
    <row r="1964" spans="1:20">
      <c r="A1964" s="103" t="s">
        <v>774</v>
      </c>
      <c r="B1964" s="149">
        <v>56</v>
      </c>
      <c r="C1964" s="136">
        <v>28982</v>
      </c>
      <c r="D1964" s="141">
        <f t="shared" si="115"/>
        <v>28982</v>
      </c>
      <c r="E1964" s="103" t="s">
        <v>100</v>
      </c>
      <c r="H1964" s="103" t="s">
        <v>710</v>
      </c>
      <c r="I1964" s="111" t="s">
        <v>21</v>
      </c>
      <c r="J1964" s="112" t="str">
        <f t="shared" si="116"/>
        <v>L</v>
      </c>
      <c r="K1964" s="103">
        <v>1</v>
      </c>
      <c r="L1964" s="103">
        <v>4</v>
      </c>
      <c r="M1964" s="103" t="s">
        <v>751</v>
      </c>
      <c r="O1964" s="103" t="s">
        <v>777</v>
      </c>
      <c r="P1964" s="103"/>
      <c r="T1964" s="112"/>
    </row>
    <row r="1965" spans="1:20">
      <c r="A1965" s="103" t="s">
        <v>774</v>
      </c>
      <c r="B1965" s="149">
        <v>55</v>
      </c>
      <c r="C1965" s="136">
        <v>28980</v>
      </c>
      <c r="D1965" s="141">
        <f t="shared" si="115"/>
        <v>28980</v>
      </c>
      <c r="E1965" s="103" t="s">
        <v>100</v>
      </c>
      <c r="H1965" s="103" t="s">
        <v>1031</v>
      </c>
      <c r="I1965" s="111" t="s">
        <v>21</v>
      </c>
      <c r="J1965" s="112" t="str">
        <f t="shared" si="116"/>
        <v>L</v>
      </c>
      <c r="K1965" s="103">
        <v>0</v>
      </c>
      <c r="L1965" s="103">
        <v>2</v>
      </c>
      <c r="M1965" s="103" t="s">
        <v>25</v>
      </c>
      <c r="O1965" s="103" t="s">
        <v>777</v>
      </c>
      <c r="P1965" s="103"/>
      <c r="T1965" s="112"/>
    </row>
    <row r="1966" spans="1:20">
      <c r="A1966" s="103" t="s">
        <v>774</v>
      </c>
      <c r="B1966" s="149">
        <v>54</v>
      </c>
      <c r="C1966" s="136">
        <v>28978</v>
      </c>
      <c r="D1966" s="141">
        <f t="shared" si="115"/>
        <v>28978</v>
      </c>
      <c r="E1966" s="103" t="s">
        <v>100</v>
      </c>
      <c r="H1966" s="103" t="s">
        <v>125</v>
      </c>
      <c r="I1966" s="111" t="s">
        <v>9</v>
      </c>
      <c r="J1966" s="112" t="str">
        <f t="shared" si="116"/>
        <v>D</v>
      </c>
      <c r="K1966" s="103">
        <v>1</v>
      </c>
      <c r="L1966" s="103">
        <v>1</v>
      </c>
      <c r="M1966" s="103" t="s">
        <v>756</v>
      </c>
      <c r="O1966" s="103" t="s">
        <v>777</v>
      </c>
      <c r="P1966" s="103"/>
      <c r="T1966" s="112"/>
    </row>
    <row r="1967" spans="1:20">
      <c r="A1967" s="103" t="s">
        <v>774</v>
      </c>
      <c r="B1967" s="149">
        <v>53</v>
      </c>
      <c r="C1967" s="136">
        <v>28976</v>
      </c>
      <c r="D1967" s="141">
        <f t="shared" si="115"/>
        <v>28976</v>
      </c>
      <c r="E1967" s="103" t="s">
        <v>100</v>
      </c>
      <c r="H1967" s="103" t="s">
        <v>728</v>
      </c>
      <c r="I1967" s="111" t="s">
        <v>21</v>
      </c>
      <c r="J1967" s="112" t="str">
        <f t="shared" si="116"/>
        <v>L</v>
      </c>
      <c r="K1967" s="103">
        <v>0</v>
      </c>
      <c r="L1967" s="103">
        <v>1</v>
      </c>
      <c r="M1967" s="103" t="s">
        <v>25</v>
      </c>
      <c r="N1967" s="103">
        <v>40</v>
      </c>
      <c r="O1967" s="103" t="s">
        <v>777</v>
      </c>
      <c r="P1967" s="103"/>
      <c r="T1967" s="112"/>
    </row>
    <row r="1968" spans="1:20">
      <c r="A1968" s="103" t="s">
        <v>774</v>
      </c>
      <c r="B1968" s="149">
        <v>52</v>
      </c>
      <c r="C1968" s="136">
        <v>28974</v>
      </c>
      <c r="D1968" s="141">
        <f t="shared" si="115"/>
        <v>28974</v>
      </c>
      <c r="E1968" s="103" t="s">
        <v>17</v>
      </c>
      <c r="F1968" s="111" t="s">
        <v>8</v>
      </c>
      <c r="G1968" s="111" t="s">
        <v>1468</v>
      </c>
      <c r="H1968" s="103" t="s">
        <v>114</v>
      </c>
      <c r="I1968" s="111" t="s">
        <v>9</v>
      </c>
      <c r="J1968" s="112" t="str">
        <f t="shared" si="116"/>
        <v>W</v>
      </c>
      <c r="K1968" s="103">
        <v>4</v>
      </c>
      <c r="L1968" s="103">
        <v>2</v>
      </c>
      <c r="M1968" s="103" t="s">
        <v>778</v>
      </c>
      <c r="O1968" s="103" t="s">
        <v>777</v>
      </c>
      <c r="P1968" s="103"/>
      <c r="T1968" s="112"/>
    </row>
    <row r="1969" spans="1:20">
      <c r="A1969" s="103" t="s">
        <v>774</v>
      </c>
      <c r="B1969" s="149">
        <v>51</v>
      </c>
      <c r="C1969" s="136">
        <v>28973</v>
      </c>
      <c r="D1969" s="141">
        <f t="shared" si="115"/>
        <v>28973</v>
      </c>
      <c r="E1969" s="103" t="s">
        <v>100</v>
      </c>
      <c r="G1969" s="116" t="s">
        <v>1468</v>
      </c>
      <c r="H1969" s="103" t="s">
        <v>552</v>
      </c>
      <c r="I1969" s="111" t="s">
        <v>21</v>
      </c>
      <c r="J1969" s="112" t="str">
        <f t="shared" si="116"/>
        <v>W</v>
      </c>
      <c r="K1969" s="103">
        <v>4</v>
      </c>
      <c r="L1969" s="103">
        <v>3</v>
      </c>
      <c r="M1969" s="103" t="s">
        <v>779</v>
      </c>
      <c r="O1969" s="103" t="s">
        <v>777</v>
      </c>
      <c r="P1969" s="103"/>
      <c r="T1969" s="112"/>
    </row>
    <row r="1970" spans="1:20">
      <c r="A1970" s="103" t="s">
        <v>774</v>
      </c>
      <c r="B1970" s="149">
        <v>50</v>
      </c>
      <c r="C1970" s="136">
        <v>28971</v>
      </c>
      <c r="D1970" s="141">
        <f t="shared" si="115"/>
        <v>28971</v>
      </c>
      <c r="E1970" s="103" t="s">
        <v>100</v>
      </c>
      <c r="H1970" s="103" t="s">
        <v>780</v>
      </c>
      <c r="I1970" s="111" t="s">
        <v>9</v>
      </c>
      <c r="J1970" s="112" t="str">
        <f t="shared" si="116"/>
        <v>L</v>
      </c>
      <c r="K1970" s="103">
        <v>0</v>
      </c>
      <c r="L1970" s="103">
        <v>1</v>
      </c>
      <c r="M1970" s="103" t="s">
        <v>25</v>
      </c>
      <c r="N1970" s="103">
        <v>53</v>
      </c>
      <c r="O1970" s="103" t="s">
        <v>777</v>
      </c>
      <c r="P1970" s="103"/>
      <c r="T1970" s="112"/>
    </row>
    <row r="1971" spans="1:20">
      <c r="A1971" s="103" t="s">
        <v>774</v>
      </c>
      <c r="B1971" s="149">
        <v>49</v>
      </c>
      <c r="C1971" s="136">
        <v>28969</v>
      </c>
      <c r="D1971" s="141">
        <f t="shared" si="115"/>
        <v>28969</v>
      </c>
      <c r="E1971" s="103" t="s">
        <v>16</v>
      </c>
      <c r="F1971" s="111" t="s">
        <v>781</v>
      </c>
      <c r="G1971" s="111"/>
      <c r="H1971" s="103" t="s">
        <v>504</v>
      </c>
      <c r="I1971" s="111" t="s">
        <v>9</v>
      </c>
      <c r="J1971" s="112" t="str">
        <f t="shared" si="116"/>
        <v>L</v>
      </c>
      <c r="K1971" s="103">
        <v>0</v>
      </c>
      <c r="L1971" s="103">
        <v>1</v>
      </c>
      <c r="M1971" s="103" t="s">
        <v>25</v>
      </c>
      <c r="N1971" s="103">
        <v>100</v>
      </c>
      <c r="O1971" s="103" t="s">
        <v>777</v>
      </c>
      <c r="P1971" s="103"/>
      <c r="T1971" s="112"/>
    </row>
    <row r="1972" spans="1:20">
      <c r="A1972" s="103" t="s">
        <v>774</v>
      </c>
      <c r="B1972" s="149">
        <v>48</v>
      </c>
      <c r="C1972" s="136">
        <v>28966</v>
      </c>
      <c r="D1972" s="141">
        <f t="shared" si="115"/>
        <v>28966</v>
      </c>
      <c r="E1972" s="103" t="s">
        <v>100</v>
      </c>
      <c r="H1972" s="103" t="s">
        <v>705</v>
      </c>
      <c r="I1972" s="111" t="s">
        <v>21</v>
      </c>
      <c r="J1972" s="112" t="str">
        <f t="shared" si="116"/>
        <v>D</v>
      </c>
      <c r="K1972" s="103">
        <v>0</v>
      </c>
      <c r="L1972" s="103">
        <v>0</v>
      </c>
      <c r="M1972" s="103" t="s">
        <v>25</v>
      </c>
      <c r="O1972" s="103" t="s">
        <v>777</v>
      </c>
      <c r="P1972" s="103"/>
      <c r="T1972" s="112"/>
    </row>
    <row r="1973" spans="1:20">
      <c r="A1973" s="103" t="s">
        <v>774</v>
      </c>
      <c r="B1973" s="149">
        <v>47</v>
      </c>
      <c r="C1973" s="136">
        <v>28963</v>
      </c>
      <c r="D1973" s="141">
        <f t="shared" si="115"/>
        <v>28963</v>
      </c>
      <c r="E1973" s="103" t="s">
        <v>100</v>
      </c>
      <c r="G1973" s="116" t="s">
        <v>1468</v>
      </c>
      <c r="H1973" s="103" t="s">
        <v>186</v>
      </c>
      <c r="I1973" s="111" t="s">
        <v>21</v>
      </c>
      <c r="J1973" s="112" t="str">
        <f t="shared" si="116"/>
        <v>L</v>
      </c>
      <c r="K1973" s="103">
        <v>1</v>
      </c>
      <c r="L1973" s="103">
        <v>3</v>
      </c>
      <c r="M1973" s="103" t="s">
        <v>739</v>
      </c>
      <c r="O1973" s="103" t="s">
        <v>777</v>
      </c>
      <c r="P1973" s="103"/>
      <c r="T1973" s="112"/>
    </row>
    <row r="1974" spans="1:20">
      <c r="A1974" s="103" t="s">
        <v>774</v>
      </c>
      <c r="B1974" s="149">
        <v>46</v>
      </c>
      <c r="C1974" s="136">
        <v>28961</v>
      </c>
      <c r="D1974" s="141">
        <f t="shared" si="115"/>
        <v>28961</v>
      </c>
      <c r="E1974" s="103" t="s">
        <v>100</v>
      </c>
      <c r="H1974" s="103" t="s">
        <v>529</v>
      </c>
      <c r="I1974" s="111" t="s">
        <v>21</v>
      </c>
      <c r="J1974" s="112" t="str">
        <f t="shared" si="116"/>
        <v>D</v>
      </c>
      <c r="K1974" s="103">
        <v>2</v>
      </c>
      <c r="L1974" s="103">
        <v>2</v>
      </c>
      <c r="M1974" s="103" t="s">
        <v>782</v>
      </c>
      <c r="O1974" s="103" t="s">
        <v>777</v>
      </c>
      <c r="P1974" s="103"/>
      <c r="T1974" s="112"/>
    </row>
    <row r="1975" spans="1:20">
      <c r="A1975" s="103" t="s">
        <v>774</v>
      </c>
      <c r="B1975" s="149">
        <v>45</v>
      </c>
      <c r="C1975" s="136">
        <v>28959</v>
      </c>
      <c r="D1975" s="141">
        <f t="shared" si="115"/>
        <v>28959</v>
      </c>
      <c r="E1975" s="103" t="s">
        <v>16</v>
      </c>
      <c r="F1975" s="111" t="s">
        <v>161</v>
      </c>
      <c r="G1975" s="111"/>
      <c r="H1975" s="103" t="s">
        <v>504</v>
      </c>
      <c r="I1975" s="111" t="s">
        <v>21</v>
      </c>
      <c r="J1975" s="112" t="str">
        <f t="shared" si="116"/>
        <v>D</v>
      </c>
      <c r="K1975" s="103">
        <v>0</v>
      </c>
      <c r="L1975" s="103">
        <v>0</v>
      </c>
      <c r="M1975" s="103" t="s">
        <v>25</v>
      </c>
      <c r="O1975" s="103" t="s">
        <v>777</v>
      </c>
      <c r="P1975" s="103"/>
      <c r="T1975" s="112"/>
    </row>
    <row r="1976" spans="1:20">
      <c r="A1976" s="103" t="s">
        <v>774</v>
      </c>
      <c r="B1976" s="149">
        <v>44</v>
      </c>
      <c r="C1976" s="136">
        <v>28958</v>
      </c>
      <c r="D1976" s="141">
        <f t="shared" si="115"/>
        <v>28958</v>
      </c>
      <c r="E1976" s="103" t="s">
        <v>100</v>
      </c>
      <c r="H1976" s="103" t="s">
        <v>552</v>
      </c>
      <c r="I1976" s="111" t="s">
        <v>9</v>
      </c>
      <c r="J1976" s="112" t="str">
        <f t="shared" si="116"/>
        <v>L</v>
      </c>
      <c r="K1976" s="103">
        <v>1</v>
      </c>
      <c r="L1976" s="103">
        <v>2</v>
      </c>
      <c r="M1976" s="103" t="s">
        <v>759</v>
      </c>
      <c r="N1976" s="103">
        <v>120</v>
      </c>
      <c r="O1976" s="103" t="s">
        <v>777</v>
      </c>
      <c r="P1976" s="103"/>
      <c r="T1976" s="112"/>
    </row>
    <row r="1977" spans="1:20">
      <c r="A1977" s="103" t="s">
        <v>774</v>
      </c>
      <c r="B1977" s="149">
        <v>43</v>
      </c>
      <c r="C1977" s="136">
        <v>28956</v>
      </c>
      <c r="D1977" s="141">
        <f t="shared" si="115"/>
        <v>28956</v>
      </c>
      <c r="E1977" s="103" t="s">
        <v>100</v>
      </c>
      <c r="G1977" s="116" t="s">
        <v>1468</v>
      </c>
      <c r="H1977" s="103" t="s">
        <v>780</v>
      </c>
      <c r="I1977" s="111" t="s">
        <v>21</v>
      </c>
      <c r="J1977" s="112" t="str">
        <f t="shared" si="116"/>
        <v>W</v>
      </c>
      <c r="K1977" s="103">
        <v>1</v>
      </c>
      <c r="L1977" s="103">
        <v>0</v>
      </c>
      <c r="M1977" s="103" t="s">
        <v>756</v>
      </c>
      <c r="O1977" s="103" t="s">
        <v>777</v>
      </c>
      <c r="P1977" s="103"/>
      <c r="T1977" s="112"/>
    </row>
    <row r="1978" spans="1:20">
      <c r="A1978" s="103" t="s">
        <v>774</v>
      </c>
      <c r="B1978" s="149">
        <v>42</v>
      </c>
      <c r="C1978" s="136">
        <v>28953</v>
      </c>
      <c r="D1978" s="141">
        <f t="shared" si="115"/>
        <v>28953</v>
      </c>
      <c r="E1978" s="103" t="s">
        <v>17</v>
      </c>
      <c r="F1978" s="111" t="s">
        <v>161</v>
      </c>
      <c r="G1978" s="111" t="s">
        <v>1468</v>
      </c>
      <c r="H1978" s="103" t="s">
        <v>760</v>
      </c>
      <c r="I1978" s="111" t="s">
        <v>21</v>
      </c>
      <c r="J1978" s="112" t="str">
        <f t="shared" si="116"/>
        <v>W</v>
      </c>
      <c r="K1978" s="103">
        <v>4</v>
      </c>
      <c r="L1978" s="103">
        <v>0</v>
      </c>
      <c r="M1978" s="103" t="s">
        <v>783</v>
      </c>
      <c r="N1978" s="103">
        <v>80</v>
      </c>
      <c r="O1978" s="103" t="s">
        <v>777</v>
      </c>
      <c r="P1978" s="103"/>
      <c r="T1978" s="112"/>
    </row>
    <row r="1979" spans="1:20">
      <c r="A1979" s="103" t="s">
        <v>774</v>
      </c>
      <c r="B1979" s="149">
        <v>41</v>
      </c>
      <c r="C1979" s="136">
        <v>28952</v>
      </c>
      <c r="D1979" s="141">
        <f t="shared" si="115"/>
        <v>28952</v>
      </c>
      <c r="E1979" s="103" t="s">
        <v>100</v>
      </c>
      <c r="H1979" s="103" t="s">
        <v>108</v>
      </c>
      <c r="I1979" s="111" t="s">
        <v>21</v>
      </c>
      <c r="J1979" s="112" t="str">
        <f t="shared" si="116"/>
        <v>W</v>
      </c>
      <c r="K1979" s="103">
        <v>2</v>
      </c>
      <c r="L1979" s="103">
        <v>1</v>
      </c>
      <c r="M1979" s="103" t="s">
        <v>784</v>
      </c>
      <c r="N1979" s="103">
        <v>60</v>
      </c>
      <c r="O1979" s="103" t="s">
        <v>777</v>
      </c>
      <c r="P1979" s="103"/>
      <c r="T1979" s="112"/>
    </row>
    <row r="1980" spans="1:20">
      <c r="A1980" s="103" t="s">
        <v>774</v>
      </c>
      <c r="B1980" s="149">
        <v>40</v>
      </c>
      <c r="C1980" s="136">
        <v>28946</v>
      </c>
      <c r="D1980" s="141">
        <f t="shared" si="115"/>
        <v>28946</v>
      </c>
      <c r="E1980" s="103" t="s">
        <v>100</v>
      </c>
      <c r="G1980" s="116" t="s">
        <v>1468</v>
      </c>
      <c r="H1980" s="103" t="s">
        <v>193</v>
      </c>
      <c r="I1980" s="111" t="s">
        <v>9</v>
      </c>
      <c r="J1980" s="112" t="str">
        <f t="shared" si="116"/>
        <v>W</v>
      </c>
      <c r="K1980" s="103">
        <v>1</v>
      </c>
      <c r="L1980" s="103">
        <v>0</v>
      </c>
      <c r="M1980" s="103" t="s">
        <v>756</v>
      </c>
      <c r="N1980" s="103">
        <v>80</v>
      </c>
      <c r="O1980" s="103" t="s">
        <v>777</v>
      </c>
      <c r="P1980" s="103"/>
      <c r="T1980" s="112"/>
    </row>
    <row r="1981" spans="1:20">
      <c r="A1981" s="103" t="s">
        <v>774</v>
      </c>
      <c r="B1981" s="149">
        <v>39</v>
      </c>
      <c r="C1981" s="136">
        <v>28945</v>
      </c>
      <c r="D1981" s="141">
        <f t="shared" si="115"/>
        <v>28945</v>
      </c>
      <c r="E1981" s="103" t="s">
        <v>16</v>
      </c>
      <c r="F1981" s="111" t="s">
        <v>785</v>
      </c>
      <c r="G1981" s="111" t="s">
        <v>1468</v>
      </c>
      <c r="H1981" s="103" t="s">
        <v>548</v>
      </c>
      <c r="I1981" s="111" t="s">
        <v>21</v>
      </c>
      <c r="J1981" s="112" t="str">
        <f t="shared" si="116"/>
        <v>W</v>
      </c>
      <c r="K1981" s="103">
        <v>1</v>
      </c>
      <c r="L1981" s="103">
        <v>0</v>
      </c>
      <c r="M1981" s="103" t="s">
        <v>759</v>
      </c>
      <c r="N1981" s="103">
        <v>54</v>
      </c>
      <c r="O1981" s="103" t="s">
        <v>777</v>
      </c>
      <c r="P1981" s="103"/>
      <c r="T1981" s="112"/>
    </row>
    <row r="1982" spans="1:20">
      <c r="A1982" s="103" t="s">
        <v>774</v>
      </c>
      <c r="B1982" s="149">
        <v>38</v>
      </c>
      <c r="C1982" s="136">
        <v>28940</v>
      </c>
      <c r="D1982" s="141">
        <f t="shared" si="115"/>
        <v>28940</v>
      </c>
      <c r="E1982" s="103" t="s">
        <v>16</v>
      </c>
      <c r="F1982" s="111" t="s">
        <v>165</v>
      </c>
      <c r="G1982" s="111"/>
      <c r="H1982" s="103" t="s">
        <v>548</v>
      </c>
      <c r="I1982" s="111" t="s">
        <v>9</v>
      </c>
      <c r="J1982" s="112" t="str">
        <f t="shared" si="116"/>
        <v>D</v>
      </c>
      <c r="K1982" s="103">
        <v>0</v>
      </c>
      <c r="L1982" s="103">
        <v>0</v>
      </c>
      <c r="M1982" s="103" t="s">
        <v>25</v>
      </c>
      <c r="O1982" s="103" t="s">
        <v>777</v>
      </c>
      <c r="P1982" s="103"/>
      <c r="T1982" s="112"/>
    </row>
    <row r="1983" spans="1:20">
      <c r="A1983" s="103" t="s">
        <v>774</v>
      </c>
      <c r="B1983" s="149">
        <v>37</v>
      </c>
      <c r="C1983" s="136">
        <v>28938</v>
      </c>
      <c r="D1983" s="141">
        <f t="shared" si="115"/>
        <v>28938</v>
      </c>
      <c r="E1983" s="103" t="s">
        <v>100</v>
      </c>
      <c r="G1983" s="116" t="s">
        <v>1468</v>
      </c>
      <c r="H1983" s="103" t="s">
        <v>1031</v>
      </c>
      <c r="I1983" s="111" t="s">
        <v>9</v>
      </c>
      <c r="J1983" s="112" t="str">
        <f t="shared" si="116"/>
        <v>W</v>
      </c>
      <c r="K1983" s="103">
        <v>4</v>
      </c>
      <c r="L1983" s="103">
        <v>0</v>
      </c>
      <c r="M1983" s="103" t="s">
        <v>786</v>
      </c>
      <c r="N1983" s="103">
        <v>50</v>
      </c>
      <c r="O1983" s="103" t="s">
        <v>777</v>
      </c>
      <c r="P1983" s="103"/>
      <c r="T1983" s="112"/>
    </row>
    <row r="1984" spans="1:20">
      <c r="A1984" s="103" t="s">
        <v>774</v>
      </c>
      <c r="B1984" s="149">
        <v>36</v>
      </c>
      <c r="C1984" s="136">
        <v>28934</v>
      </c>
      <c r="D1984" s="141">
        <f t="shared" si="115"/>
        <v>28934</v>
      </c>
      <c r="E1984" s="103" t="s">
        <v>100</v>
      </c>
      <c r="H1984" s="103" t="s">
        <v>94</v>
      </c>
      <c r="I1984" s="111" t="s">
        <v>9</v>
      </c>
      <c r="J1984" s="112" t="str">
        <f t="shared" si="116"/>
        <v>L</v>
      </c>
      <c r="K1984" s="103">
        <v>2</v>
      </c>
      <c r="L1984" s="103">
        <v>4</v>
      </c>
      <c r="M1984" s="103" t="s">
        <v>787</v>
      </c>
      <c r="O1984" s="103" t="s">
        <v>777</v>
      </c>
      <c r="P1984" s="103"/>
      <c r="T1984" s="112"/>
    </row>
    <row r="1985" spans="1:20">
      <c r="A1985" s="103" t="s">
        <v>774</v>
      </c>
      <c r="B1985" s="149">
        <v>35</v>
      </c>
      <c r="C1985" s="136">
        <v>28931</v>
      </c>
      <c r="D1985" s="141">
        <f t="shared" si="115"/>
        <v>28931</v>
      </c>
      <c r="E1985" s="103" t="s">
        <v>100</v>
      </c>
      <c r="H1985" s="103" t="s">
        <v>312</v>
      </c>
      <c r="I1985" s="111" t="s">
        <v>9</v>
      </c>
      <c r="J1985" s="112" t="str">
        <f t="shared" si="116"/>
        <v>D</v>
      </c>
      <c r="K1985" s="103">
        <v>0</v>
      </c>
      <c r="L1985" s="103">
        <v>0</v>
      </c>
      <c r="M1985" s="103" t="s">
        <v>25</v>
      </c>
      <c r="O1985" s="103" t="s">
        <v>777</v>
      </c>
      <c r="P1985" s="103"/>
      <c r="T1985" s="112"/>
    </row>
    <row r="1986" spans="1:20">
      <c r="A1986" s="103" t="s">
        <v>774</v>
      </c>
      <c r="B1986" s="149">
        <v>34</v>
      </c>
      <c r="C1986" s="136">
        <v>28924</v>
      </c>
      <c r="D1986" s="141">
        <f t="shared" si="115"/>
        <v>28924</v>
      </c>
      <c r="E1986" s="103" t="s">
        <v>16</v>
      </c>
      <c r="F1986" s="111" t="s">
        <v>788</v>
      </c>
      <c r="G1986" s="111"/>
      <c r="H1986" s="103" t="s">
        <v>332</v>
      </c>
      <c r="I1986" s="111" t="s">
        <v>21</v>
      </c>
      <c r="J1986" s="112" t="str">
        <f t="shared" si="116"/>
        <v>W</v>
      </c>
      <c r="K1986" s="103">
        <v>2</v>
      </c>
      <c r="L1986" s="103">
        <v>1</v>
      </c>
      <c r="M1986" s="103" t="s">
        <v>789</v>
      </c>
      <c r="N1986" s="103">
        <v>85</v>
      </c>
      <c r="O1986" s="103" t="s">
        <v>777</v>
      </c>
      <c r="P1986" s="103"/>
      <c r="T1986" s="112"/>
    </row>
    <row r="1987" spans="1:20">
      <c r="A1987" s="103" t="s">
        <v>774</v>
      </c>
      <c r="B1987" s="149">
        <v>33</v>
      </c>
      <c r="C1987" s="136">
        <v>28917</v>
      </c>
      <c r="D1987" s="141">
        <f t="shared" si="115"/>
        <v>28917</v>
      </c>
      <c r="E1987" s="103" t="s">
        <v>16</v>
      </c>
      <c r="F1987" s="111" t="s">
        <v>699</v>
      </c>
      <c r="G1987" s="111"/>
      <c r="H1987" s="103" t="s">
        <v>332</v>
      </c>
      <c r="I1987" s="111" t="s">
        <v>9</v>
      </c>
      <c r="J1987" s="112" t="str">
        <f t="shared" si="116"/>
        <v>D</v>
      </c>
      <c r="K1987" s="103">
        <v>2</v>
      </c>
      <c r="L1987" s="103">
        <v>2</v>
      </c>
      <c r="M1987" s="103" t="s">
        <v>789</v>
      </c>
      <c r="O1987" s="103" t="s">
        <v>777</v>
      </c>
      <c r="P1987" s="103"/>
      <c r="T1987" s="103" t="s">
        <v>1065</v>
      </c>
    </row>
    <row r="1988" spans="1:20">
      <c r="A1988" s="103" t="s">
        <v>774</v>
      </c>
      <c r="B1988" s="149">
        <v>32</v>
      </c>
      <c r="C1988" s="136">
        <v>28911</v>
      </c>
      <c r="D1988" s="141">
        <f t="shared" si="115"/>
        <v>28911</v>
      </c>
      <c r="E1988" s="103" t="s">
        <v>17</v>
      </c>
      <c r="F1988" s="111" t="s">
        <v>165</v>
      </c>
      <c r="G1988" s="111"/>
      <c r="H1988" s="103" t="s">
        <v>728</v>
      </c>
      <c r="I1988" s="111" t="s">
        <v>21</v>
      </c>
      <c r="J1988" s="112" t="str">
        <f t="shared" si="116"/>
        <v>W</v>
      </c>
      <c r="K1988" s="103">
        <v>4</v>
      </c>
      <c r="L1988" s="103">
        <v>0</v>
      </c>
      <c r="M1988" s="103" t="s">
        <v>790</v>
      </c>
      <c r="N1988" s="103">
        <v>50</v>
      </c>
      <c r="O1988" s="103" t="s">
        <v>777</v>
      </c>
      <c r="P1988" s="103"/>
      <c r="T1988" s="112"/>
    </row>
    <row r="1989" spans="1:20">
      <c r="A1989" s="103" t="s">
        <v>774</v>
      </c>
      <c r="B1989" s="149">
        <v>31</v>
      </c>
      <c r="C1989" s="136">
        <v>28910</v>
      </c>
      <c r="D1989" s="141">
        <f t="shared" si="115"/>
        <v>28910</v>
      </c>
      <c r="E1989" s="103" t="s">
        <v>16</v>
      </c>
      <c r="F1989" s="111">
        <v>2</v>
      </c>
      <c r="G1989" s="111"/>
      <c r="H1989" s="103" t="s">
        <v>332</v>
      </c>
      <c r="I1989" s="111" t="s">
        <v>21</v>
      </c>
      <c r="J1989" s="112" t="str">
        <f t="shared" si="116"/>
        <v>D</v>
      </c>
      <c r="K1989" s="103">
        <v>0</v>
      </c>
      <c r="L1989" s="103">
        <v>0</v>
      </c>
      <c r="M1989" s="103" t="s">
        <v>25</v>
      </c>
      <c r="N1989" s="103">
        <v>80</v>
      </c>
      <c r="O1989" s="103" t="s">
        <v>777</v>
      </c>
      <c r="P1989" s="103"/>
      <c r="T1989" s="112"/>
    </row>
    <row r="1990" spans="1:20">
      <c r="A1990" s="103" t="s">
        <v>774</v>
      </c>
      <c r="B1990" s="149">
        <v>30</v>
      </c>
      <c r="C1990" s="136">
        <v>28896</v>
      </c>
      <c r="D1990" s="141">
        <f t="shared" ref="D1990:D2053" si="117">C1990</f>
        <v>28896</v>
      </c>
      <c r="E1990" s="103" t="s">
        <v>100</v>
      </c>
      <c r="H1990" s="103" t="s">
        <v>186</v>
      </c>
      <c r="I1990" s="111" t="s">
        <v>21</v>
      </c>
      <c r="J1990" s="112" t="str">
        <f t="shared" si="116"/>
        <v>L</v>
      </c>
      <c r="K1990" s="103">
        <v>0</v>
      </c>
      <c r="L1990" s="103">
        <v>1</v>
      </c>
      <c r="M1990" s="103" t="s">
        <v>25</v>
      </c>
      <c r="N1990" s="103">
        <v>64</v>
      </c>
      <c r="O1990" s="103" t="s">
        <v>777</v>
      </c>
      <c r="P1990" s="103"/>
      <c r="T1990" s="112"/>
    </row>
    <row r="1991" spans="1:20">
      <c r="A1991" s="103" t="s">
        <v>774</v>
      </c>
      <c r="B1991" s="149">
        <v>29</v>
      </c>
      <c r="C1991" s="136">
        <v>28890</v>
      </c>
      <c r="D1991" s="141">
        <f t="shared" si="117"/>
        <v>28890</v>
      </c>
      <c r="E1991" s="103" t="s">
        <v>791</v>
      </c>
      <c r="H1991" s="103" t="s">
        <v>792</v>
      </c>
      <c r="I1991" s="111" t="s">
        <v>9</v>
      </c>
      <c r="J1991" s="112" t="str">
        <f t="shared" si="116"/>
        <v>L</v>
      </c>
      <c r="K1991" s="103">
        <v>0</v>
      </c>
      <c r="L1991" s="103">
        <v>2</v>
      </c>
      <c r="M1991" s="103" t="s">
        <v>25</v>
      </c>
      <c r="O1991" s="103" t="s">
        <v>777</v>
      </c>
      <c r="P1991" s="103"/>
      <c r="T1991" s="112"/>
    </row>
    <row r="1992" spans="1:20">
      <c r="A1992" s="103" t="s">
        <v>774</v>
      </c>
      <c r="B1992" s="149">
        <v>28</v>
      </c>
      <c r="C1992" s="136">
        <v>28889</v>
      </c>
      <c r="D1992" s="141">
        <f t="shared" si="117"/>
        <v>28889</v>
      </c>
      <c r="E1992" s="103" t="s">
        <v>16</v>
      </c>
      <c r="F1992" s="111" t="s">
        <v>793</v>
      </c>
      <c r="G1992" s="111"/>
      <c r="H1992" s="103" t="s">
        <v>775</v>
      </c>
      <c r="I1992" s="111" t="s">
        <v>9</v>
      </c>
      <c r="J1992" s="112" t="str">
        <f t="shared" si="116"/>
        <v>W</v>
      </c>
      <c r="K1992" s="103">
        <v>4</v>
      </c>
      <c r="L1992" s="103">
        <v>2</v>
      </c>
      <c r="M1992" s="103" t="s">
        <v>794</v>
      </c>
      <c r="O1992" s="103" t="s">
        <v>777</v>
      </c>
      <c r="P1992" s="103"/>
      <c r="T1992" s="112"/>
    </row>
    <row r="1993" spans="1:20">
      <c r="A1993" s="103" t="s">
        <v>774</v>
      </c>
      <c r="B1993" s="149">
        <v>27</v>
      </c>
      <c r="C1993" s="136">
        <v>28875</v>
      </c>
      <c r="D1993" s="141">
        <f t="shared" si="117"/>
        <v>28875</v>
      </c>
      <c r="E1993" s="103" t="s">
        <v>16</v>
      </c>
      <c r="F1993" s="111">
        <v>1</v>
      </c>
      <c r="G1993" s="111" t="s">
        <v>1468</v>
      </c>
      <c r="H1993" s="103" t="s">
        <v>775</v>
      </c>
      <c r="I1993" s="111" t="s">
        <v>21</v>
      </c>
      <c r="J1993" s="112" t="str">
        <f t="shared" si="116"/>
        <v>D</v>
      </c>
      <c r="K1993" s="103">
        <v>2</v>
      </c>
      <c r="L1993" s="103">
        <v>2</v>
      </c>
      <c r="M1993" s="103" t="s">
        <v>782</v>
      </c>
      <c r="N1993" s="103">
        <v>90</v>
      </c>
      <c r="O1993" s="103" t="s">
        <v>777</v>
      </c>
      <c r="P1993" s="103"/>
      <c r="T1993" s="112"/>
    </row>
    <row r="1994" spans="1:20">
      <c r="A1994" s="103" t="s">
        <v>774</v>
      </c>
      <c r="B1994" s="149">
        <v>26</v>
      </c>
      <c r="C1994" s="136">
        <v>28854</v>
      </c>
      <c r="D1994" s="141">
        <f t="shared" si="117"/>
        <v>28854</v>
      </c>
      <c r="E1994" s="103" t="s">
        <v>100</v>
      </c>
      <c r="G1994" s="116" t="s">
        <v>1468</v>
      </c>
      <c r="H1994" s="103" t="s">
        <v>110</v>
      </c>
      <c r="I1994" s="111" t="s">
        <v>21</v>
      </c>
      <c r="J1994" s="112" t="str">
        <f t="shared" si="116"/>
        <v>L</v>
      </c>
      <c r="K1994" s="103">
        <v>3</v>
      </c>
      <c r="L1994" s="103">
        <v>4</v>
      </c>
      <c r="M1994" s="103" t="s">
        <v>795</v>
      </c>
      <c r="N1994" s="103">
        <v>85</v>
      </c>
      <c r="O1994" s="103" t="s">
        <v>777</v>
      </c>
      <c r="P1994" s="103"/>
      <c r="T1994" s="112"/>
    </row>
    <row r="1995" spans="1:20">
      <c r="A1995" s="103" t="s">
        <v>774</v>
      </c>
      <c r="B1995" s="149">
        <v>25</v>
      </c>
      <c r="C1995" s="136">
        <v>28850</v>
      </c>
      <c r="D1995" s="141">
        <f t="shared" si="117"/>
        <v>28850</v>
      </c>
      <c r="E1995" s="103" t="s">
        <v>100</v>
      </c>
      <c r="G1995" s="116" t="s">
        <v>1468</v>
      </c>
      <c r="H1995" s="103" t="s">
        <v>332</v>
      </c>
      <c r="I1995" s="111" t="s">
        <v>21</v>
      </c>
      <c r="J1995" s="112" t="str">
        <f t="shared" si="116"/>
        <v>L</v>
      </c>
      <c r="K1995" s="103">
        <v>0</v>
      </c>
      <c r="L1995" s="103">
        <v>1</v>
      </c>
      <c r="M1995" s="103" t="s">
        <v>25</v>
      </c>
      <c r="N1995" s="103">
        <v>160</v>
      </c>
      <c r="O1995" s="103" t="s">
        <v>777</v>
      </c>
      <c r="P1995" s="103"/>
      <c r="T1995" s="112"/>
    </row>
    <row r="1996" spans="1:20">
      <c r="A1996" s="103" t="s">
        <v>774</v>
      </c>
      <c r="B1996" s="149">
        <v>24</v>
      </c>
      <c r="C1996" s="136">
        <v>28841</v>
      </c>
      <c r="D1996" s="141">
        <f t="shared" si="117"/>
        <v>28841</v>
      </c>
      <c r="E1996" s="103" t="s">
        <v>17</v>
      </c>
      <c r="F1996" s="111">
        <v>2</v>
      </c>
      <c r="G1996" s="111"/>
      <c r="H1996" s="103" t="s">
        <v>124</v>
      </c>
      <c r="I1996" s="111" t="s">
        <v>21</v>
      </c>
      <c r="J1996" s="112" t="str">
        <f t="shared" si="116"/>
        <v>W</v>
      </c>
      <c r="K1996" s="103">
        <v>3</v>
      </c>
      <c r="L1996" s="103">
        <v>1</v>
      </c>
      <c r="M1996" s="103" t="s">
        <v>796</v>
      </c>
      <c r="N1996" s="103">
        <v>50</v>
      </c>
      <c r="O1996" s="103" t="s">
        <v>777</v>
      </c>
      <c r="P1996" s="103"/>
      <c r="T1996" s="112"/>
    </row>
    <row r="1997" spans="1:20">
      <c r="A1997" s="103" t="s">
        <v>774</v>
      </c>
      <c r="B1997" s="149">
        <v>23</v>
      </c>
      <c r="C1997" s="136">
        <v>28840</v>
      </c>
      <c r="D1997" s="141">
        <f t="shared" si="117"/>
        <v>28840</v>
      </c>
      <c r="E1997" s="103" t="s">
        <v>100</v>
      </c>
      <c r="H1997" s="103" t="s">
        <v>45</v>
      </c>
      <c r="I1997" s="111" t="s">
        <v>9</v>
      </c>
      <c r="J1997" s="112" t="str">
        <f t="shared" si="116"/>
        <v>L</v>
      </c>
      <c r="K1997" s="103">
        <v>1</v>
      </c>
      <c r="L1997" s="103">
        <v>2</v>
      </c>
      <c r="M1997" s="103" t="s">
        <v>756</v>
      </c>
      <c r="O1997" s="103" t="s">
        <v>777</v>
      </c>
      <c r="P1997" s="103"/>
      <c r="T1997" s="112"/>
    </row>
    <row r="1998" spans="1:20">
      <c r="A1998" s="103" t="s">
        <v>774</v>
      </c>
      <c r="B1998" s="149">
        <v>22</v>
      </c>
      <c r="C1998" s="136">
        <v>28833</v>
      </c>
      <c r="D1998" s="141">
        <f t="shared" si="117"/>
        <v>28833</v>
      </c>
      <c r="E1998" s="103" t="s">
        <v>100</v>
      </c>
      <c r="H1998" s="103" t="s">
        <v>708</v>
      </c>
      <c r="I1998" s="111" t="s">
        <v>21</v>
      </c>
      <c r="J1998" s="112" t="str">
        <f t="shared" si="116"/>
        <v>W</v>
      </c>
      <c r="K1998" s="103">
        <v>4</v>
      </c>
      <c r="L1998" s="103">
        <v>1</v>
      </c>
      <c r="M1998" s="103" t="s">
        <v>797</v>
      </c>
      <c r="N1998" s="103">
        <v>70</v>
      </c>
      <c r="O1998" s="103" t="s">
        <v>777</v>
      </c>
      <c r="P1998" s="103"/>
      <c r="T1998" s="112"/>
    </row>
    <row r="1999" spans="1:20">
      <c r="A1999" s="103" t="s">
        <v>774</v>
      </c>
      <c r="B1999" s="149">
        <v>21</v>
      </c>
      <c r="C1999" s="136">
        <v>28826</v>
      </c>
      <c r="D1999" s="141">
        <f t="shared" si="117"/>
        <v>28826</v>
      </c>
      <c r="E1999" s="103" t="s">
        <v>100</v>
      </c>
      <c r="H1999" s="103" t="s">
        <v>193</v>
      </c>
      <c r="I1999" s="111" t="s">
        <v>9</v>
      </c>
      <c r="J1999" s="112" t="str">
        <f t="shared" si="116"/>
        <v>D</v>
      </c>
      <c r="K1999" s="103">
        <v>0</v>
      </c>
      <c r="L1999" s="103">
        <v>0</v>
      </c>
      <c r="M1999" s="103" t="s">
        <v>25</v>
      </c>
      <c r="O1999" s="103" t="s">
        <v>777</v>
      </c>
      <c r="P1999" s="103"/>
      <c r="T1999" s="112"/>
    </row>
    <row r="2000" spans="1:20">
      <c r="A2000" s="103" t="s">
        <v>774</v>
      </c>
      <c r="B2000" s="149">
        <v>20</v>
      </c>
      <c r="C2000" s="136">
        <v>28820</v>
      </c>
      <c r="D2000" s="141">
        <f t="shared" si="117"/>
        <v>28820</v>
      </c>
      <c r="E2000" s="103" t="s">
        <v>791</v>
      </c>
      <c r="H2000" s="103" t="s">
        <v>2218</v>
      </c>
      <c r="I2000" s="111" t="s">
        <v>9</v>
      </c>
      <c r="J2000" s="112" t="str">
        <f t="shared" si="116"/>
        <v>W</v>
      </c>
      <c r="K2000" s="103">
        <v>1</v>
      </c>
      <c r="L2000" s="103">
        <v>0</v>
      </c>
      <c r="M2000" s="103" t="s">
        <v>799</v>
      </c>
      <c r="O2000" s="103" t="s">
        <v>777</v>
      </c>
      <c r="P2000" s="103"/>
      <c r="T2000" s="112"/>
    </row>
    <row r="2001" spans="1:20">
      <c r="A2001" s="103" t="s">
        <v>774</v>
      </c>
      <c r="B2001" s="149">
        <v>19</v>
      </c>
      <c r="C2001" s="136">
        <v>28819</v>
      </c>
      <c r="D2001" s="141">
        <f t="shared" si="117"/>
        <v>28819</v>
      </c>
      <c r="E2001" s="103" t="s">
        <v>100</v>
      </c>
      <c r="G2001" s="116" t="s">
        <v>1468</v>
      </c>
      <c r="H2001" s="103" t="s">
        <v>529</v>
      </c>
      <c r="I2001" s="111" t="s">
        <v>21</v>
      </c>
      <c r="J2001" s="112" t="str">
        <f t="shared" si="116"/>
        <v>W</v>
      </c>
      <c r="K2001" s="103">
        <v>4</v>
      </c>
      <c r="L2001" s="103">
        <v>2</v>
      </c>
      <c r="M2001" s="103" t="s">
        <v>1080</v>
      </c>
      <c r="N2001" s="103">
        <v>60</v>
      </c>
      <c r="O2001" s="103" t="s">
        <v>777</v>
      </c>
      <c r="P2001" s="103"/>
      <c r="T2001" s="112"/>
    </row>
    <row r="2002" spans="1:20">
      <c r="A2002" s="103" t="s">
        <v>774</v>
      </c>
      <c r="B2002" s="149">
        <v>18</v>
      </c>
      <c r="C2002" s="136">
        <v>28813</v>
      </c>
      <c r="D2002" s="141">
        <f t="shared" si="117"/>
        <v>28813</v>
      </c>
      <c r="E2002" s="103" t="s">
        <v>791</v>
      </c>
      <c r="H2002" s="103" t="s">
        <v>2218</v>
      </c>
      <c r="I2002" s="111" t="s">
        <v>21</v>
      </c>
      <c r="J2002" s="112" t="str">
        <f t="shared" si="116"/>
        <v>D</v>
      </c>
      <c r="K2002" s="103">
        <v>1</v>
      </c>
      <c r="L2002" s="103">
        <v>1</v>
      </c>
      <c r="M2002" s="103" t="s">
        <v>800</v>
      </c>
      <c r="N2002" s="103">
        <v>50</v>
      </c>
      <c r="O2002" s="103" t="s">
        <v>777</v>
      </c>
      <c r="P2002" s="103"/>
      <c r="T2002" s="112"/>
    </row>
    <row r="2003" spans="1:20">
      <c r="A2003" s="103" t="s">
        <v>774</v>
      </c>
      <c r="B2003" s="149">
        <v>17</v>
      </c>
      <c r="C2003" s="136">
        <v>28812</v>
      </c>
      <c r="D2003" s="141">
        <f t="shared" si="117"/>
        <v>28812</v>
      </c>
      <c r="E2003" s="103" t="s">
        <v>100</v>
      </c>
      <c r="H2003" s="103" t="s">
        <v>125</v>
      </c>
      <c r="I2003" s="111" t="s">
        <v>9</v>
      </c>
      <c r="J2003" s="112" t="str">
        <f t="shared" si="116"/>
        <v>D</v>
      </c>
      <c r="K2003" s="103">
        <v>0</v>
      </c>
      <c r="L2003" s="103">
        <v>0</v>
      </c>
      <c r="M2003" s="103" t="s">
        <v>25</v>
      </c>
      <c r="O2003" s="103" t="s">
        <v>777</v>
      </c>
      <c r="P2003" s="103"/>
      <c r="T2003" s="112"/>
    </row>
    <row r="2004" spans="1:20">
      <c r="A2004" s="103" t="s">
        <v>774</v>
      </c>
      <c r="B2004" s="149">
        <v>16</v>
      </c>
      <c r="C2004" s="136">
        <v>28805</v>
      </c>
      <c r="D2004" s="141">
        <f t="shared" si="117"/>
        <v>28805</v>
      </c>
      <c r="E2004" s="103" t="s">
        <v>100</v>
      </c>
      <c r="H2004" s="103" t="s">
        <v>110</v>
      </c>
      <c r="I2004" s="111" t="s">
        <v>9</v>
      </c>
      <c r="J2004" s="112" t="str">
        <f t="shared" si="116"/>
        <v>L</v>
      </c>
      <c r="K2004" s="103">
        <v>0</v>
      </c>
      <c r="L2004" s="103">
        <v>2</v>
      </c>
      <c r="M2004" s="103" t="s">
        <v>25</v>
      </c>
      <c r="O2004" s="103" t="s">
        <v>777</v>
      </c>
      <c r="P2004" s="103"/>
      <c r="T2004" s="112"/>
    </row>
    <row r="2005" spans="1:20">
      <c r="A2005" s="103" t="s">
        <v>774</v>
      </c>
      <c r="B2005" s="149">
        <v>15</v>
      </c>
      <c r="C2005" s="136">
        <v>28798</v>
      </c>
      <c r="D2005" s="141">
        <f t="shared" si="117"/>
        <v>28798</v>
      </c>
      <c r="E2005" s="103" t="s">
        <v>100</v>
      </c>
      <c r="H2005" s="103" t="s">
        <v>312</v>
      </c>
      <c r="I2005" s="111" t="s">
        <v>21</v>
      </c>
      <c r="J2005" s="112" t="str">
        <f t="shared" si="116"/>
        <v>D</v>
      </c>
      <c r="K2005" s="103">
        <v>0</v>
      </c>
      <c r="L2005" s="103">
        <v>0</v>
      </c>
      <c r="M2005" s="103" t="s">
        <v>25</v>
      </c>
      <c r="N2005" s="103">
        <v>60</v>
      </c>
      <c r="O2005" s="103" t="s">
        <v>777</v>
      </c>
      <c r="P2005" s="103"/>
      <c r="T2005" s="112"/>
    </row>
    <row r="2006" spans="1:20">
      <c r="A2006" s="103" t="s">
        <v>774</v>
      </c>
      <c r="B2006" s="149">
        <v>14</v>
      </c>
      <c r="C2006" s="136">
        <v>28792</v>
      </c>
      <c r="D2006" s="141">
        <f t="shared" si="117"/>
        <v>28792</v>
      </c>
      <c r="E2006" s="103" t="s">
        <v>17</v>
      </c>
      <c r="F2006" s="111">
        <v>1</v>
      </c>
      <c r="G2006" s="111"/>
      <c r="H2006" s="103" t="s">
        <v>378</v>
      </c>
      <c r="I2006" s="111" t="s">
        <v>9</v>
      </c>
      <c r="J2006" s="112" t="str">
        <f t="shared" si="116"/>
        <v>W</v>
      </c>
      <c r="K2006" s="103">
        <v>3</v>
      </c>
      <c r="L2006" s="103">
        <v>2</v>
      </c>
      <c r="M2006" s="103" t="s">
        <v>2042</v>
      </c>
      <c r="O2006" s="103" t="s">
        <v>777</v>
      </c>
      <c r="P2006" s="103"/>
      <c r="T2006" s="112"/>
    </row>
    <row r="2007" spans="1:20">
      <c r="A2007" s="103" t="s">
        <v>774</v>
      </c>
      <c r="B2007" s="149">
        <v>13</v>
      </c>
      <c r="C2007" s="136">
        <v>28791</v>
      </c>
      <c r="D2007" s="141">
        <f t="shared" si="117"/>
        <v>28791</v>
      </c>
      <c r="E2007" s="103" t="s">
        <v>100</v>
      </c>
      <c r="H2007" s="103" t="s">
        <v>580</v>
      </c>
      <c r="I2007" s="111" t="s">
        <v>21</v>
      </c>
      <c r="J2007" s="112" t="str">
        <f t="shared" si="116"/>
        <v>W</v>
      </c>
      <c r="K2007" s="103">
        <v>2</v>
      </c>
      <c r="L2007" s="103">
        <v>0</v>
      </c>
      <c r="M2007" s="103" t="s">
        <v>801</v>
      </c>
      <c r="N2007" s="103">
        <v>60</v>
      </c>
      <c r="O2007" s="103" t="s">
        <v>777</v>
      </c>
      <c r="P2007" s="103"/>
      <c r="T2007" s="112"/>
    </row>
    <row r="2008" spans="1:20">
      <c r="A2008" s="103" t="s">
        <v>774</v>
      </c>
      <c r="B2008" s="149">
        <v>12</v>
      </c>
      <c r="C2008" s="136">
        <v>28784</v>
      </c>
      <c r="D2008" s="141">
        <f t="shared" si="117"/>
        <v>28784</v>
      </c>
      <c r="E2008" s="103" t="s">
        <v>100</v>
      </c>
      <c r="H2008" s="103" t="s">
        <v>108</v>
      </c>
      <c r="I2008" s="111" t="s">
        <v>9</v>
      </c>
      <c r="J2008" s="112" t="str">
        <f t="shared" si="116"/>
        <v>L</v>
      </c>
      <c r="K2008" s="103">
        <v>0</v>
      </c>
      <c r="L2008" s="103">
        <v>3</v>
      </c>
      <c r="M2008" s="103" t="s">
        <v>25</v>
      </c>
      <c r="O2008" s="103" t="s">
        <v>777</v>
      </c>
      <c r="P2008" s="103"/>
      <c r="T2008" s="112"/>
    </row>
    <row r="2009" spans="1:20">
      <c r="A2009" s="103" t="s">
        <v>774</v>
      </c>
      <c r="B2009" s="149">
        <v>11</v>
      </c>
      <c r="C2009" s="136">
        <v>28777</v>
      </c>
      <c r="D2009" s="141">
        <f t="shared" si="117"/>
        <v>28777</v>
      </c>
      <c r="E2009" s="103" t="s">
        <v>100</v>
      </c>
      <c r="G2009" s="116" t="s">
        <v>1468</v>
      </c>
      <c r="H2009" s="103" t="s">
        <v>710</v>
      </c>
      <c r="I2009" s="111" t="s">
        <v>21</v>
      </c>
      <c r="J2009" s="112" t="str">
        <f t="shared" si="116"/>
        <v>L</v>
      </c>
      <c r="K2009" s="103">
        <v>0</v>
      </c>
      <c r="L2009" s="103">
        <v>2</v>
      </c>
      <c r="M2009" s="103" t="s">
        <v>25</v>
      </c>
      <c r="N2009" s="103">
        <v>86</v>
      </c>
      <c r="O2009" s="103" t="s">
        <v>777</v>
      </c>
      <c r="P2009" s="103"/>
      <c r="R2009" s="108" t="s">
        <v>1468</v>
      </c>
      <c r="T2009" s="112"/>
    </row>
    <row r="2010" spans="1:20">
      <c r="A2010" s="103" t="s">
        <v>774</v>
      </c>
      <c r="B2010" s="149">
        <v>10</v>
      </c>
      <c r="C2010" s="136">
        <v>28770</v>
      </c>
      <c r="D2010" s="141">
        <f t="shared" si="117"/>
        <v>28770</v>
      </c>
      <c r="E2010" s="103" t="s">
        <v>100</v>
      </c>
      <c r="H2010" s="103" t="s">
        <v>708</v>
      </c>
      <c r="I2010" s="111" t="s">
        <v>9</v>
      </c>
      <c r="J2010" s="112" t="str">
        <f t="shared" si="116"/>
        <v>L</v>
      </c>
      <c r="K2010" s="103">
        <v>1</v>
      </c>
      <c r="L2010" s="103">
        <v>3</v>
      </c>
      <c r="M2010" s="103" t="s">
        <v>802</v>
      </c>
      <c r="O2010" s="103" t="s">
        <v>777</v>
      </c>
      <c r="P2010" s="103"/>
      <c r="T2010" s="112"/>
    </row>
    <row r="2011" spans="1:20">
      <c r="A2011" s="103" t="s">
        <v>774</v>
      </c>
      <c r="B2011" s="149">
        <v>9</v>
      </c>
      <c r="C2011" s="136">
        <v>28764</v>
      </c>
      <c r="D2011" s="141">
        <f t="shared" si="117"/>
        <v>28764</v>
      </c>
      <c r="E2011" s="103" t="s">
        <v>100</v>
      </c>
      <c r="H2011" s="103" t="s">
        <v>705</v>
      </c>
      <c r="I2011" s="111" t="s">
        <v>21</v>
      </c>
      <c r="J2011" s="112" t="str">
        <f t="shared" si="116"/>
        <v>L</v>
      </c>
      <c r="K2011" s="103">
        <v>1</v>
      </c>
      <c r="L2011" s="103">
        <v>4</v>
      </c>
      <c r="M2011" s="122" t="s">
        <v>756</v>
      </c>
      <c r="N2011" s="103">
        <v>101</v>
      </c>
      <c r="O2011" s="103" t="s">
        <v>777</v>
      </c>
      <c r="P2011" s="103"/>
      <c r="T2011" s="112"/>
    </row>
    <row r="2012" spans="1:20">
      <c r="A2012" s="103" t="s">
        <v>774</v>
      </c>
      <c r="B2012" s="149">
        <v>8</v>
      </c>
      <c r="C2012" s="136">
        <v>28756</v>
      </c>
      <c r="D2012" s="141">
        <f t="shared" si="117"/>
        <v>28756</v>
      </c>
      <c r="E2012" s="103" t="s">
        <v>100</v>
      </c>
      <c r="G2012" s="116" t="s">
        <v>1468</v>
      </c>
      <c r="H2012" s="103" t="s">
        <v>94</v>
      </c>
      <c r="I2012" s="111" t="s">
        <v>21</v>
      </c>
      <c r="J2012" s="112" t="str">
        <f t="shared" si="116"/>
        <v>D</v>
      </c>
      <c r="K2012" s="103">
        <v>0</v>
      </c>
      <c r="L2012" s="103">
        <v>0</v>
      </c>
      <c r="M2012" s="103" t="s">
        <v>25</v>
      </c>
      <c r="N2012" s="103">
        <v>88</v>
      </c>
      <c r="O2012" s="103" t="s">
        <v>777</v>
      </c>
      <c r="P2012" s="103"/>
      <c r="T2012" s="112"/>
    </row>
    <row r="2013" spans="1:20">
      <c r="A2013" s="103" t="s">
        <v>774</v>
      </c>
      <c r="B2013" s="149">
        <v>7</v>
      </c>
      <c r="C2013" s="136">
        <v>28749</v>
      </c>
      <c r="D2013" s="141">
        <f t="shared" si="117"/>
        <v>28749</v>
      </c>
      <c r="E2013" s="103" t="s">
        <v>12</v>
      </c>
      <c r="F2013" s="111">
        <v>1</v>
      </c>
      <c r="G2013" s="111"/>
      <c r="H2013" s="103" t="s">
        <v>525</v>
      </c>
      <c r="I2013" s="111" t="s">
        <v>9</v>
      </c>
      <c r="J2013" s="112" t="str">
        <f t="shared" si="116"/>
        <v>L</v>
      </c>
      <c r="K2013" s="103">
        <v>1</v>
      </c>
      <c r="L2013" s="103">
        <v>3</v>
      </c>
      <c r="M2013" s="103" t="s">
        <v>1160</v>
      </c>
      <c r="O2013" s="103" t="s">
        <v>777</v>
      </c>
      <c r="P2013" s="103"/>
      <c r="T2013" s="112"/>
    </row>
    <row r="2014" spans="1:20">
      <c r="A2014" s="103" t="s">
        <v>774</v>
      </c>
      <c r="B2014" s="149">
        <v>6</v>
      </c>
      <c r="C2014" s="136">
        <v>28742</v>
      </c>
      <c r="D2014" s="141">
        <f t="shared" si="117"/>
        <v>28742</v>
      </c>
      <c r="E2014" s="103" t="s">
        <v>14</v>
      </c>
      <c r="F2014" s="111" t="s">
        <v>256</v>
      </c>
      <c r="G2014" s="111"/>
      <c r="H2014" s="103" t="s">
        <v>803</v>
      </c>
      <c r="I2014" s="111" t="s">
        <v>9</v>
      </c>
      <c r="J2014" s="112" t="str">
        <f t="shared" ref="J2014:J2077" si="118">IF(K2014&gt;L2014,"W",IF(K2014&lt;L2014,"L","D"))</f>
        <v>L</v>
      </c>
      <c r="K2014" s="103">
        <v>1</v>
      </c>
      <c r="L2014" s="103">
        <v>2</v>
      </c>
      <c r="M2014" s="103" t="s">
        <v>759</v>
      </c>
      <c r="O2014" s="103" t="s">
        <v>777</v>
      </c>
      <c r="P2014" s="103"/>
      <c r="T2014" s="112"/>
    </row>
    <row r="2015" spans="1:20">
      <c r="A2015" s="103" t="s">
        <v>774</v>
      </c>
      <c r="B2015" s="149">
        <v>5</v>
      </c>
      <c r="C2015" s="136">
        <v>28738</v>
      </c>
      <c r="D2015" s="141">
        <f t="shared" si="117"/>
        <v>28738</v>
      </c>
      <c r="E2015" s="103" t="s">
        <v>100</v>
      </c>
      <c r="H2015" s="103" t="s">
        <v>580</v>
      </c>
      <c r="I2015" s="111" t="s">
        <v>9</v>
      </c>
      <c r="J2015" s="112" t="str">
        <f t="shared" si="118"/>
        <v>L</v>
      </c>
      <c r="K2015" s="103">
        <v>0</v>
      </c>
      <c r="L2015" s="103">
        <v>2</v>
      </c>
      <c r="M2015" s="103" t="s">
        <v>25</v>
      </c>
      <c r="O2015" s="103" t="s">
        <v>777</v>
      </c>
      <c r="P2015" s="103"/>
      <c r="T2015" s="112"/>
    </row>
    <row r="2016" spans="1:20">
      <c r="A2016" s="103" t="s">
        <v>774</v>
      </c>
      <c r="B2016" s="149">
        <v>4</v>
      </c>
      <c r="C2016" s="136">
        <v>28731</v>
      </c>
      <c r="D2016" s="141">
        <f t="shared" si="117"/>
        <v>28731</v>
      </c>
      <c r="E2016" s="103" t="s">
        <v>100</v>
      </c>
      <c r="H2016" s="103" t="s">
        <v>332</v>
      </c>
      <c r="I2016" s="111" t="s">
        <v>9</v>
      </c>
      <c r="J2016" s="112" t="str">
        <f t="shared" si="118"/>
        <v>L</v>
      </c>
      <c r="K2016" s="103">
        <v>1</v>
      </c>
      <c r="L2016" s="103">
        <v>2</v>
      </c>
      <c r="M2016" s="103" t="s">
        <v>211</v>
      </c>
      <c r="O2016" s="103" t="s">
        <v>777</v>
      </c>
      <c r="P2016" s="103"/>
      <c r="T2016" s="112"/>
    </row>
    <row r="2017" spans="1:20">
      <c r="A2017" s="103" t="s">
        <v>774</v>
      </c>
      <c r="B2017" s="149">
        <v>3</v>
      </c>
      <c r="C2017" s="136">
        <v>28728</v>
      </c>
      <c r="D2017" s="141">
        <f t="shared" si="117"/>
        <v>28728</v>
      </c>
      <c r="E2017" s="103" t="s">
        <v>100</v>
      </c>
      <c r="G2017" s="116" t="s">
        <v>1468</v>
      </c>
      <c r="H2017" s="103" t="s">
        <v>45</v>
      </c>
      <c r="I2017" s="111" t="s">
        <v>21</v>
      </c>
      <c r="J2017" s="112" t="str">
        <f t="shared" si="118"/>
        <v>L</v>
      </c>
      <c r="K2017" s="103">
        <v>1</v>
      </c>
      <c r="L2017" s="103">
        <v>4</v>
      </c>
      <c r="M2017" s="103" t="s">
        <v>1164</v>
      </c>
      <c r="N2017" s="103">
        <v>82</v>
      </c>
      <c r="O2017" s="103" t="s">
        <v>777</v>
      </c>
      <c r="P2017" s="103"/>
      <c r="T2017" s="112"/>
    </row>
    <row r="2018" spans="1:20">
      <c r="A2018" s="103" t="s">
        <v>774</v>
      </c>
      <c r="B2018" s="149">
        <v>2</v>
      </c>
      <c r="C2018" s="136">
        <v>28725</v>
      </c>
      <c r="D2018" s="141">
        <f t="shared" si="117"/>
        <v>28725</v>
      </c>
      <c r="E2018" s="103" t="s">
        <v>100</v>
      </c>
      <c r="H2018" s="103" t="s">
        <v>775</v>
      </c>
      <c r="I2018" s="111" t="s">
        <v>21</v>
      </c>
      <c r="J2018" s="112" t="str">
        <f t="shared" si="118"/>
        <v>W</v>
      </c>
      <c r="K2018" s="103">
        <v>2</v>
      </c>
      <c r="L2018" s="103">
        <v>1</v>
      </c>
      <c r="M2018" s="103" t="s">
        <v>770</v>
      </c>
      <c r="N2018" s="103">
        <v>105</v>
      </c>
      <c r="O2018" s="103" t="s">
        <v>777</v>
      </c>
      <c r="P2018" s="103"/>
      <c r="T2018" s="112"/>
    </row>
    <row r="2019" spans="1:20">
      <c r="A2019" s="103" t="s">
        <v>774</v>
      </c>
      <c r="B2019" s="149">
        <v>1</v>
      </c>
      <c r="C2019" s="136">
        <v>28721</v>
      </c>
      <c r="D2019" s="141">
        <f t="shared" si="117"/>
        <v>28721</v>
      </c>
      <c r="E2019" s="103" t="s">
        <v>100</v>
      </c>
      <c r="H2019" s="103" t="s">
        <v>728</v>
      </c>
      <c r="I2019" s="111" t="s">
        <v>9</v>
      </c>
      <c r="J2019" s="112" t="str">
        <f t="shared" si="118"/>
        <v>W</v>
      </c>
      <c r="K2019" s="103">
        <v>1</v>
      </c>
      <c r="L2019" s="103">
        <v>0</v>
      </c>
      <c r="M2019" s="103" t="s">
        <v>759</v>
      </c>
      <c r="O2019" s="103" t="s">
        <v>777</v>
      </c>
      <c r="P2019" s="103"/>
      <c r="T2019" s="112"/>
    </row>
    <row r="2020" spans="1:20">
      <c r="A2020" s="103" t="s">
        <v>804</v>
      </c>
      <c r="B2020" s="149">
        <v>40</v>
      </c>
      <c r="C2020" s="136">
        <v>28609</v>
      </c>
      <c r="D2020" s="141">
        <f t="shared" si="117"/>
        <v>28609</v>
      </c>
      <c r="E2020" s="103" t="s">
        <v>100</v>
      </c>
      <c r="H2020" s="103" t="s">
        <v>552</v>
      </c>
      <c r="I2020" s="111" t="s">
        <v>9</v>
      </c>
      <c r="J2020" s="112" t="str">
        <f t="shared" si="118"/>
        <v>L</v>
      </c>
      <c r="K2020" s="103">
        <v>2</v>
      </c>
      <c r="L2020" s="103">
        <v>3</v>
      </c>
      <c r="M2020" s="103" t="s">
        <v>1161</v>
      </c>
      <c r="O2020" s="103" t="s">
        <v>777</v>
      </c>
      <c r="P2020" s="103"/>
      <c r="T2020" s="112"/>
    </row>
    <row r="2021" spans="1:20">
      <c r="A2021" s="103" t="s">
        <v>804</v>
      </c>
      <c r="B2021" s="149">
        <v>39</v>
      </c>
      <c r="C2021" s="136">
        <v>28605</v>
      </c>
      <c r="D2021" s="141">
        <f t="shared" si="117"/>
        <v>28605</v>
      </c>
      <c r="E2021" s="103" t="s">
        <v>100</v>
      </c>
      <c r="G2021" s="116" t="s">
        <v>1468</v>
      </c>
      <c r="H2021" s="103" t="s">
        <v>94</v>
      </c>
      <c r="I2021" s="111" t="s">
        <v>21</v>
      </c>
      <c r="J2021" s="112" t="str">
        <f t="shared" si="118"/>
        <v>D</v>
      </c>
      <c r="K2021" s="103">
        <v>1</v>
      </c>
      <c r="L2021" s="103">
        <v>1</v>
      </c>
      <c r="M2021" s="103" t="s">
        <v>805</v>
      </c>
      <c r="N2021" s="103">
        <v>70</v>
      </c>
      <c r="O2021" s="103" t="s">
        <v>777</v>
      </c>
      <c r="P2021" s="103"/>
      <c r="T2021" s="112"/>
    </row>
    <row r="2022" spans="1:20">
      <c r="A2022" s="103" t="s">
        <v>804</v>
      </c>
      <c r="B2022" s="149">
        <v>38</v>
      </c>
      <c r="C2022" s="136">
        <v>28602</v>
      </c>
      <c r="D2022" s="141">
        <f t="shared" si="117"/>
        <v>28602</v>
      </c>
      <c r="E2022" s="103" t="s">
        <v>100</v>
      </c>
      <c r="H2022" s="103" t="s">
        <v>312</v>
      </c>
      <c r="I2022" s="111" t="s">
        <v>9</v>
      </c>
      <c r="J2022" s="112" t="str">
        <f t="shared" si="118"/>
        <v>L</v>
      </c>
      <c r="K2022" s="103">
        <v>1</v>
      </c>
      <c r="L2022" s="103">
        <v>2</v>
      </c>
      <c r="M2022" s="103" t="s">
        <v>1157</v>
      </c>
      <c r="N2022" s="103">
        <v>97</v>
      </c>
      <c r="O2022" s="103" t="s">
        <v>777</v>
      </c>
      <c r="P2022" s="103"/>
      <c r="T2022" s="112"/>
    </row>
    <row r="2023" spans="1:20">
      <c r="A2023" s="103" t="s">
        <v>804</v>
      </c>
      <c r="B2023" s="149">
        <v>37</v>
      </c>
      <c r="C2023" s="136">
        <v>28595</v>
      </c>
      <c r="D2023" s="141">
        <f t="shared" si="117"/>
        <v>28595</v>
      </c>
      <c r="E2023" s="103" t="s">
        <v>100</v>
      </c>
      <c r="H2023" s="103" t="s">
        <v>580</v>
      </c>
      <c r="I2023" s="111" t="s">
        <v>9</v>
      </c>
      <c r="J2023" s="112" t="str">
        <f t="shared" si="118"/>
        <v>W</v>
      </c>
      <c r="K2023" s="103">
        <v>4</v>
      </c>
      <c r="L2023" s="103">
        <v>3</v>
      </c>
      <c r="M2023" s="103" t="s">
        <v>1739</v>
      </c>
      <c r="O2023" s="103" t="s">
        <v>777</v>
      </c>
      <c r="P2023" s="103"/>
      <c r="T2023" s="112"/>
    </row>
    <row r="2024" spans="1:20">
      <c r="A2024" s="103" t="s">
        <v>804</v>
      </c>
      <c r="B2024" s="149">
        <v>36</v>
      </c>
      <c r="C2024" s="136">
        <v>28591</v>
      </c>
      <c r="D2024" s="141">
        <f t="shared" si="117"/>
        <v>28591</v>
      </c>
      <c r="E2024" s="103" t="s">
        <v>100</v>
      </c>
      <c r="H2024" s="103" t="s">
        <v>682</v>
      </c>
      <c r="I2024" s="111" t="s">
        <v>21</v>
      </c>
      <c r="J2024" s="112" t="str">
        <f t="shared" si="118"/>
        <v>L</v>
      </c>
      <c r="K2024" s="103">
        <v>2</v>
      </c>
      <c r="L2024" s="103">
        <v>3</v>
      </c>
      <c r="M2024" s="103" t="s">
        <v>1162</v>
      </c>
      <c r="O2024" s="103" t="s">
        <v>777</v>
      </c>
      <c r="P2024" s="103"/>
      <c r="T2024" s="112"/>
    </row>
    <row r="2025" spans="1:20">
      <c r="A2025" s="103" t="s">
        <v>804</v>
      </c>
      <c r="B2025" s="149">
        <v>35</v>
      </c>
      <c r="C2025" s="136">
        <v>28589</v>
      </c>
      <c r="D2025" s="141">
        <f t="shared" si="117"/>
        <v>28589</v>
      </c>
      <c r="E2025" s="103" t="s">
        <v>100</v>
      </c>
      <c r="H2025" s="103" t="s">
        <v>552</v>
      </c>
      <c r="I2025" s="111" t="s">
        <v>21</v>
      </c>
      <c r="J2025" s="112" t="str">
        <f t="shared" si="118"/>
        <v>D</v>
      </c>
      <c r="K2025" s="103">
        <v>0</v>
      </c>
      <c r="L2025" s="103">
        <v>0</v>
      </c>
      <c r="M2025" s="103" t="s">
        <v>25</v>
      </c>
      <c r="N2025" s="103">
        <v>58</v>
      </c>
      <c r="O2025" s="103" t="s">
        <v>777</v>
      </c>
      <c r="P2025" s="103"/>
      <c r="T2025" s="112"/>
    </row>
    <row r="2026" spans="1:20">
      <c r="A2026" s="103" t="s">
        <v>804</v>
      </c>
      <c r="B2026" s="149">
        <v>34</v>
      </c>
      <c r="C2026" s="136">
        <v>28582</v>
      </c>
      <c r="D2026" s="141">
        <f t="shared" si="117"/>
        <v>28582</v>
      </c>
      <c r="E2026" s="103" t="s">
        <v>100</v>
      </c>
      <c r="H2026" s="103" t="s">
        <v>705</v>
      </c>
      <c r="I2026" s="111" t="s">
        <v>9</v>
      </c>
      <c r="J2026" s="112" t="str">
        <f t="shared" si="118"/>
        <v>L</v>
      </c>
      <c r="K2026" s="103">
        <v>1</v>
      </c>
      <c r="L2026" s="103">
        <v>3</v>
      </c>
      <c r="M2026" s="103" t="s">
        <v>806</v>
      </c>
      <c r="N2026" s="103">
        <v>200</v>
      </c>
      <c r="O2026" s="103" t="s">
        <v>777</v>
      </c>
      <c r="P2026" s="103"/>
      <c r="T2026" s="112"/>
    </row>
    <row r="2027" spans="1:20">
      <c r="A2027" s="103" t="s">
        <v>804</v>
      </c>
      <c r="B2027" s="149">
        <v>33</v>
      </c>
      <c r="C2027" s="136">
        <v>28576</v>
      </c>
      <c r="D2027" s="141">
        <f t="shared" si="117"/>
        <v>28576</v>
      </c>
      <c r="E2027" s="103" t="s">
        <v>100</v>
      </c>
      <c r="H2027" s="103" t="s">
        <v>529</v>
      </c>
      <c r="I2027" s="111" t="s">
        <v>9</v>
      </c>
      <c r="J2027" s="112" t="str">
        <f t="shared" si="118"/>
        <v>L</v>
      </c>
      <c r="K2027" s="103">
        <v>1</v>
      </c>
      <c r="L2027" s="103">
        <v>2</v>
      </c>
      <c r="M2027" s="103" t="s">
        <v>805</v>
      </c>
      <c r="O2027" s="103" t="s">
        <v>777</v>
      </c>
      <c r="P2027" s="103"/>
      <c r="T2027" s="112"/>
    </row>
    <row r="2028" spans="1:20">
      <c r="A2028" s="103" t="s">
        <v>804</v>
      </c>
      <c r="B2028" s="149">
        <v>32</v>
      </c>
      <c r="C2028" s="136">
        <v>28573</v>
      </c>
      <c r="D2028" s="141">
        <f t="shared" si="117"/>
        <v>28573</v>
      </c>
      <c r="E2028" s="103" t="s">
        <v>100</v>
      </c>
      <c r="G2028" s="116" t="s">
        <v>1468</v>
      </c>
      <c r="H2028" s="103" t="s">
        <v>186</v>
      </c>
      <c r="I2028" s="111" t="s">
        <v>21</v>
      </c>
      <c r="J2028" s="112" t="str">
        <f t="shared" si="118"/>
        <v>L</v>
      </c>
      <c r="K2028" s="103">
        <v>0</v>
      </c>
      <c r="L2028" s="103">
        <v>1</v>
      </c>
      <c r="M2028" s="103" t="s">
        <v>25</v>
      </c>
      <c r="N2028" s="103">
        <v>202</v>
      </c>
      <c r="O2028" s="103" t="s">
        <v>777</v>
      </c>
      <c r="P2028" s="103"/>
      <c r="T2028" s="112"/>
    </row>
    <row r="2029" spans="1:20">
      <c r="A2029" s="103" t="s">
        <v>804</v>
      </c>
      <c r="B2029" s="149">
        <v>31</v>
      </c>
      <c r="C2029" s="136">
        <v>28567</v>
      </c>
      <c r="D2029" s="141">
        <f t="shared" si="117"/>
        <v>28567</v>
      </c>
      <c r="E2029" s="103" t="s">
        <v>100</v>
      </c>
      <c r="H2029" s="103" t="s">
        <v>807</v>
      </c>
      <c r="I2029" s="111" t="s">
        <v>21</v>
      </c>
      <c r="J2029" s="112" t="str">
        <f t="shared" si="118"/>
        <v>D</v>
      </c>
      <c r="K2029" s="103">
        <v>0</v>
      </c>
      <c r="L2029" s="103">
        <v>0</v>
      </c>
      <c r="M2029" s="103" t="s">
        <v>25</v>
      </c>
      <c r="O2029" s="103" t="s">
        <v>777</v>
      </c>
      <c r="P2029" s="103"/>
      <c r="T2029" s="112"/>
    </row>
    <row r="2030" spans="1:20">
      <c r="A2030" s="103" t="s">
        <v>804</v>
      </c>
      <c r="B2030" s="149">
        <v>30</v>
      </c>
      <c r="C2030" s="136">
        <v>28560</v>
      </c>
      <c r="D2030" s="141">
        <f t="shared" si="117"/>
        <v>28560</v>
      </c>
      <c r="E2030" s="103" t="s">
        <v>100</v>
      </c>
      <c r="G2030" s="116" t="s">
        <v>1468</v>
      </c>
      <c r="H2030" s="103" t="s">
        <v>807</v>
      </c>
      <c r="I2030" s="111" t="s">
        <v>9</v>
      </c>
      <c r="J2030" s="112" t="str">
        <f t="shared" si="118"/>
        <v>W</v>
      </c>
      <c r="K2030" s="103">
        <v>3</v>
      </c>
      <c r="L2030" s="103">
        <v>1</v>
      </c>
      <c r="M2030" s="103" t="s">
        <v>808</v>
      </c>
      <c r="N2030" s="103">
        <v>40</v>
      </c>
      <c r="O2030" s="103" t="s">
        <v>777</v>
      </c>
      <c r="P2030" s="103"/>
      <c r="T2030" s="112"/>
    </row>
    <row r="2031" spans="1:20">
      <c r="A2031" s="103" t="s">
        <v>804</v>
      </c>
      <c r="B2031" s="149">
        <v>29</v>
      </c>
      <c r="C2031" s="136">
        <v>28553</v>
      </c>
      <c r="D2031" s="141">
        <f t="shared" si="117"/>
        <v>28553</v>
      </c>
      <c r="E2031" s="103" t="s">
        <v>100</v>
      </c>
      <c r="H2031" s="103" t="s">
        <v>125</v>
      </c>
      <c r="I2031" s="111" t="s">
        <v>9</v>
      </c>
      <c r="J2031" s="112" t="str">
        <f t="shared" si="118"/>
        <v>L</v>
      </c>
      <c r="K2031" s="103">
        <v>0</v>
      </c>
      <c r="L2031" s="103">
        <v>1</v>
      </c>
      <c r="M2031" s="103" t="s">
        <v>25</v>
      </c>
      <c r="O2031" s="103" t="s">
        <v>777</v>
      </c>
      <c r="P2031" s="103"/>
      <c r="T2031" s="112"/>
    </row>
    <row r="2032" spans="1:20">
      <c r="A2032" s="103" t="s">
        <v>804</v>
      </c>
      <c r="B2032" s="149">
        <v>28</v>
      </c>
      <c r="C2032" s="136">
        <v>28546</v>
      </c>
      <c r="D2032" s="141">
        <f t="shared" si="117"/>
        <v>28546</v>
      </c>
      <c r="E2032" s="103" t="s">
        <v>100</v>
      </c>
      <c r="H2032" s="103" t="s">
        <v>312</v>
      </c>
      <c r="I2032" s="111" t="s">
        <v>21</v>
      </c>
      <c r="J2032" s="112" t="str">
        <f t="shared" si="118"/>
        <v>L</v>
      </c>
      <c r="K2032" s="103">
        <v>1</v>
      </c>
      <c r="L2032" s="103">
        <v>2</v>
      </c>
      <c r="M2032" s="103" t="s">
        <v>809</v>
      </c>
      <c r="O2032" s="103" t="s">
        <v>777</v>
      </c>
      <c r="P2032" s="103"/>
      <c r="T2032" s="112"/>
    </row>
    <row r="2033" spans="1:20">
      <c r="A2033" s="103" t="s">
        <v>804</v>
      </c>
      <c r="B2033" s="149">
        <v>27</v>
      </c>
      <c r="C2033" s="136">
        <v>28525</v>
      </c>
      <c r="D2033" s="141">
        <f t="shared" si="117"/>
        <v>28525</v>
      </c>
      <c r="E2033" s="103" t="s">
        <v>100</v>
      </c>
      <c r="G2033" s="116" t="s">
        <v>1468</v>
      </c>
      <c r="H2033" s="103" t="s">
        <v>125</v>
      </c>
      <c r="I2033" s="111" t="s">
        <v>21</v>
      </c>
      <c r="J2033" s="112" t="str">
        <f t="shared" si="118"/>
        <v>L</v>
      </c>
      <c r="K2033" s="103">
        <v>0</v>
      </c>
      <c r="L2033" s="103">
        <v>2</v>
      </c>
      <c r="M2033" s="103" t="s">
        <v>25</v>
      </c>
      <c r="N2033" s="103">
        <v>48</v>
      </c>
      <c r="O2033" s="103" t="s">
        <v>777</v>
      </c>
      <c r="P2033" s="103"/>
      <c r="R2033" s="108" t="s">
        <v>1468</v>
      </c>
      <c r="T2033" s="112"/>
    </row>
    <row r="2034" spans="1:20">
      <c r="A2034" s="103" t="s">
        <v>804</v>
      </c>
      <c r="B2034" s="149">
        <v>26</v>
      </c>
      <c r="C2034" s="136">
        <v>28511</v>
      </c>
      <c r="D2034" s="141">
        <f t="shared" si="117"/>
        <v>28511</v>
      </c>
      <c r="E2034" s="103" t="s">
        <v>100</v>
      </c>
      <c r="G2034" s="116" t="s">
        <v>1468</v>
      </c>
      <c r="H2034" s="103" t="s">
        <v>775</v>
      </c>
      <c r="I2034" s="111" t="s">
        <v>21</v>
      </c>
      <c r="J2034" s="112" t="str">
        <f t="shared" si="118"/>
        <v>D</v>
      </c>
      <c r="K2034" s="103">
        <v>0</v>
      </c>
      <c r="L2034" s="103">
        <v>0</v>
      </c>
      <c r="M2034" s="103" t="s">
        <v>25</v>
      </c>
      <c r="N2034" s="103">
        <v>77</v>
      </c>
      <c r="O2034" s="103" t="s">
        <v>777</v>
      </c>
      <c r="P2034" s="103"/>
      <c r="R2034" s="108" t="s">
        <v>1468</v>
      </c>
      <c r="T2034" s="112"/>
    </row>
    <row r="2035" spans="1:20">
      <c r="A2035" s="103" t="s">
        <v>804</v>
      </c>
      <c r="B2035" s="149">
        <v>25</v>
      </c>
      <c r="C2035" s="136">
        <v>28504</v>
      </c>
      <c r="D2035" s="141">
        <f t="shared" si="117"/>
        <v>28504</v>
      </c>
      <c r="E2035" s="103" t="s">
        <v>100</v>
      </c>
      <c r="G2035" s="116" t="s">
        <v>1468</v>
      </c>
      <c r="H2035" s="103" t="s">
        <v>708</v>
      </c>
      <c r="I2035" s="111" t="s">
        <v>9</v>
      </c>
      <c r="J2035" s="112" t="str">
        <f t="shared" si="118"/>
        <v>L</v>
      </c>
      <c r="K2035" s="103">
        <v>0</v>
      </c>
      <c r="L2035" s="103">
        <v>2</v>
      </c>
      <c r="M2035" s="103" t="s">
        <v>25</v>
      </c>
      <c r="N2035" s="103">
        <v>53</v>
      </c>
      <c r="O2035" s="103" t="s">
        <v>777</v>
      </c>
      <c r="P2035" s="103"/>
      <c r="T2035" s="112"/>
    </row>
    <row r="2036" spans="1:20">
      <c r="A2036" s="103" t="s">
        <v>804</v>
      </c>
      <c r="B2036" s="149">
        <v>24</v>
      </c>
      <c r="C2036" s="136">
        <v>28497</v>
      </c>
      <c r="D2036" s="141">
        <f t="shared" si="117"/>
        <v>28497</v>
      </c>
      <c r="E2036" s="103" t="s">
        <v>16</v>
      </c>
      <c r="F2036" s="111">
        <v>1</v>
      </c>
      <c r="G2036" s="111"/>
      <c r="H2036" s="103" t="s">
        <v>728</v>
      </c>
      <c r="I2036" s="111" t="s">
        <v>21</v>
      </c>
      <c r="J2036" s="112" t="str">
        <f t="shared" si="118"/>
        <v>L</v>
      </c>
      <c r="K2036" s="103">
        <v>1</v>
      </c>
      <c r="L2036" s="103">
        <v>3</v>
      </c>
      <c r="M2036" s="103" t="s">
        <v>805</v>
      </c>
      <c r="O2036" s="103" t="s">
        <v>777</v>
      </c>
      <c r="P2036" s="103"/>
      <c r="T2036" s="112"/>
    </row>
    <row r="2037" spans="1:20">
      <c r="A2037" s="103" t="s">
        <v>804</v>
      </c>
      <c r="B2037" s="149">
        <v>23</v>
      </c>
      <c r="C2037" s="136">
        <v>28492</v>
      </c>
      <c r="D2037" s="141">
        <f t="shared" si="117"/>
        <v>28492</v>
      </c>
      <c r="E2037" s="103" t="s">
        <v>100</v>
      </c>
      <c r="G2037" s="116" t="s">
        <v>1468</v>
      </c>
      <c r="H2037" s="103" t="s">
        <v>529</v>
      </c>
      <c r="I2037" s="111" t="s">
        <v>21</v>
      </c>
      <c r="J2037" s="112" t="str">
        <f t="shared" si="118"/>
        <v>L</v>
      </c>
      <c r="K2037" s="103">
        <v>0</v>
      </c>
      <c r="L2037" s="103">
        <v>3</v>
      </c>
      <c r="M2037" s="103" t="s">
        <v>25</v>
      </c>
      <c r="N2037" s="103">
        <v>143</v>
      </c>
      <c r="O2037" s="103" t="s">
        <v>777</v>
      </c>
      <c r="P2037" s="103"/>
      <c r="T2037" s="112"/>
    </row>
    <row r="2038" spans="1:20">
      <c r="A2038" s="103" t="s">
        <v>804</v>
      </c>
      <c r="B2038" s="149">
        <v>22</v>
      </c>
      <c r="C2038" s="136">
        <v>28485</v>
      </c>
      <c r="D2038" s="141">
        <f t="shared" si="117"/>
        <v>28485</v>
      </c>
      <c r="E2038" s="103" t="s">
        <v>100</v>
      </c>
      <c r="H2038" s="103" t="s">
        <v>332</v>
      </c>
      <c r="I2038" s="111" t="s">
        <v>9</v>
      </c>
      <c r="J2038" s="112" t="str">
        <f t="shared" si="118"/>
        <v>W</v>
      </c>
      <c r="K2038" s="103">
        <v>3</v>
      </c>
      <c r="L2038" s="103">
        <v>1</v>
      </c>
      <c r="M2038" s="103" t="s">
        <v>1738</v>
      </c>
      <c r="O2038" s="103" t="s">
        <v>777</v>
      </c>
      <c r="P2038" s="103"/>
      <c r="T2038" s="112"/>
    </row>
    <row r="2039" spans="1:20">
      <c r="A2039" s="103" t="s">
        <v>804</v>
      </c>
      <c r="B2039" s="149">
        <v>21</v>
      </c>
      <c r="C2039" s="136">
        <v>28476</v>
      </c>
      <c r="D2039" s="141">
        <f t="shared" si="117"/>
        <v>28476</v>
      </c>
      <c r="E2039" s="103" t="s">
        <v>100</v>
      </c>
      <c r="G2039" s="116" t="s">
        <v>1468</v>
      </c>
      <c r="H2039" s="103" t="s">
        <v>539</v>
      </c>
      <c r="I2039" s="111" t="s">
        <v>21</v>
      </c>
      <c r="J2039" s="112" t="str">
        <f t="shared" si="118"/>
        <v>W</v>
      </c>
      <c r="K2039" s="103">
        <v>1</v>
      </c>
      <c r="L2039" s="103">
        <v>0</v>
      </c>
      <c r="M2039" s="103" t="s">
        <v>759</v>
      </c>
      <c r="N2039" s="103">
        <v>40</v>
      </c>
      <c r="O2039" s="103" t="s">
        <v>810</v>
      </c>
      <c r="P2039" s="103"/>
      <c r="T2039" s="112"/>
    </row>
    <row r="2040" spans="1:20">
      <c r="A2040" s="103" t="s">
        <v>804</v>
      </c>
      <c r="B2040" s="149">
        <v>20</v>
      </c>
      <c r="C2040" s="136">
        <v>28469</v>
      </c>
      <c r="D2040" s="141">
        <f t="shared" si="117"/>
        <v>28469</v>
      </c>
      <c r="E2040" s="103" t="s">
        <v>100</v>
      </c>
      <c r="H2040" s="103" t="s">
        <v>108</v>
      </c>
      <c r="I2040" s="111" t="s">
        <v>9</v>
      </c>
      <c r="J2040" s="112" t="str">
        <f t="shared" si="118"/>
        <v>L</v>
      </c>
      <c r="K2040" s="103">
        <v>1</v>
      </c>
      <c r="L2040" s="103">
        <v>7</v>
      </c>
      <c r="M2040" s="103" t="s">
        <v>1737</v>
      </c>
      <c r="O2040" s="103" t="s">
        <v>810</v>
      </c>
      <c r="P2040" s="103"/>
      <c r="T2040" s="112"/>
    </row>
    <row r="2041" spans="1:20">
      <c r="A2041" s="103" t="s">
        <v>804</v>
      </c>
      <c r="B2041" s="149">
        <v>19</v>
      </c>
      <c r="C2041" s="136">
        <v>28462</v>
      </c>
      <c r="D2041" s="141">
        <f t="shared" si="117"/>
        <v>28462</v>
      </c>
      <c r="E2041" s="103" t="s">
        <v>100</v>
      </c>
      <c r="H2041" s="103" t="s">
        <v>94</v>
      </c>
      <c r="I2041" s="111" t="s">
        <v>9</v>
      </c>
      <c r="J2041" s="112" t="str">
        <f t="shared" si="118"/>
        <v>L</v>
      </c>
      <c r="K2041" s="103">
        <v>0</v>
      </c>
      <c r="L2041" s="103">
        <v>3</v>
      </c>
      <c r="M2041" s="103" t="s">
        <v>25</v>
      </c>
      <c r="O2041" s="103" t="s">
        <v>810</v>
      </c>
      <c r="P2041" s="103"/>
      <c r="T2041" s="112"/>
    </row>
    <row r="2042" spans="1:20">
      <c r="A2042" s="103" t="s">
        <v>804</v>
      </c>
      <c r="B2042" s="149">
        <v>18</v>
      </c>
      <c r="C2042" s="136">
        <v>28455</v>
      </c>
      <c r="D2042" s="141">
        <f t="shared" si="117"/>
        <v>28455</v>
      </c>
      <c r="E2042" s="103" t="s">
        <v>100</v>
      </c>
      <c r="H2042" s="103" t="s">
        <v>186</v>
      </c>
      <c r="I2042" s="111" t="s">
        <v>9</v>
      </c>
      <c r="J2042" s="112" t="str">
        <f t="shared" si="118"/>
        <v>W</v>
      </c>
      <c r="K2042" s="103">
        <v>2</v>
      </c>
      <c r="L2042" s="103">
        <v>1</v>
      </c>
      <c r="M2042" s="103" t="s">
        <v>1159</v>
      </c>
      <c r="O2042" s="103" t="s">
        <v>810</v>
      </c>
      <c r="P2042" s="103"/>
      <c r="T2042" s="112"/>
    </row>
    <row r="2043" spans="1:20">
      <c r="A2043" s="103" t="s">
        <v>804</v>
      </c>
      <c r="B2043" s="149">
        <v>17</v>
      </c>
      <c r="C2043" s="136">
        <v>28448</v>
      </c>
      <c r="D2043" s="141">
        <f t="shared" si="117"/>
        <v>28448</v>
      </c>
      <c r="E2043" s="103" t="s">
        <v>100</v>
      </c>
      <c r="H2043" s="103" t="s">
        <v>193</v>
      </c>
      <c r="I2043" s="111" t="s">
        <v>9</v>
      </c>
      <c r="J2043" s="112" t="str">
        <f t="shared" si="118"/>
        <v>L</v>
      </c>
      <c r="K2043" s="103">
        <v>1</v>
      </c>
      <c r="L2043" s="103">
        <v>2</v>
      </c>
      <c r="M2043" s="103" t="s">
        <v>1158</v>
      </c>
      <c r="N2043" s="103">
        <v>45</v>
      </c>
      <c r="O2043" s="103" t="s">
        <v>810</v>
      </c>
      <c r="P2043" s="103"/>
      <c r="T2043" s="112"/>
    </row>
    <row r="2044" spans="1:20">
      <c r="A2044" s="103" t="s">
        <v>804</v>
      </c>
      <c r="B2044" s="149">
        <v>16</v>
      </c>
      <c r="C2044" s="136">
        <v>28441</v>
      </c>
      <c r="D2044" s="141">
        <f t="shared" si="117"/>
        <v>28441</v>
      </c>
      <c r="E2044" s="103" t="s">
        <v>100</v>
      </c>
      <c r="H2044" s="103" t="s">
        <v>708</v>
      </c>
      <c r="I2044" s="111" t="s">
        <v>21</v>
      </c>
      <c r="J2044" s="112" t="str">
        <f t="shared" si="118"/>
        <v>L</v>
      </c>
      <c r="K2044" s="103">
        <v>1</v>
      </c>
      <c r="L2044" s="103">
        <v>4</v>
      </c>
      <c r="M2044" s="103" t="s">
        <v>809</v>
      </c>
      <c r="O2044" s="103" t="s">
        <v>811</v>
      </c>
      <c r="P2044" s="103"/>
      <c r="T2044" s="112"/>
    </row>
    <row r="2045" spans="1:20">
      <c r="A2045" s="103" t="s">
        <v>804</v>
      </c>
      <c r="B2045" s="149">
        <v>15</v>
      </c>
      <c r="C2045" s="136">
        <v>28434</v>
      </c>
      <c r="D2045" s="141">
        <f t="shared" si="117"/>
        <v>28434</v>
      </c>
      <c r="E2045" s="103" t="s">
        <v>100</v>
      </c>
      <c r="G2045" s="116" t="s">
        <v>1468</v>
      </c>
      <c r="H2045" s="103" t="s">
        <v>1031</v>
      </c>
      <c r="I2045" s="111" t="s">
        <v>21</v>
      </c>
      <c r="J2045" s="112" t="str">
        <f t="shared" si="118"/>
        <v>D</v>
      </c>
      <c r="K2045" s="103">
        <v>1</v>
      </c>
      <c r="L2045" s="103">
        <v>1</v>
      </c>
      <c r="M2045" s="103" t="s">
        <v>759</v>
      </c>
      <c r="N2045" s="103">
        <v>39</v>
      </c>
      <c r="O2045" s="103" t="s">
        <v>811</v>
      </c>
      <c r="P2045" s="103"/>
      <c r="T2045" s="112"/>
    </row>
    <row r="2046" spans="1:20">
      <c r="A2046" s="103" t="s">
        <v>804</v>
      </c>
      <c r="B2046" s="149">
        <v>14</v>
      </c>
      <c r="C2046" s="136">
        <v>28427</v>
      </c>
      <c r="D2046" s="141">
        <f t="shared" si="117"/>
        <v>28427</v>
      </c>
      <c r="E2046" s="103" t="s">
        <v>1042</v>
      </c>
      <c r="F2046" s="111">
        <v>1</v>
      </c>
      <c r="G2046" s="111" t="s">
        <v>1859</v>
      </c>
      <c r="H2046" s="103" t="s">
        <v>312</v>
      </c>
      <c r="I2046" s="111" t="s">
        <v>9</v>
      </c>
      <c r="J2046" s="112" t="str">
        <f t="shared" si="118"/>
        <v>L</v>
      </c>
      <c r="K2046" s="103">
        <v>0</v>
      </c>
      <c r="L2046" s="103">
        <v>3</v>
      </c>
      <c r="M2046" s="103" t="s">
        <v>25</v>
      </c>
      <c r="N2046" s="103">
        <v>69</v>
      </c>
      <c r="O2046" s="103" t="s">
        <v>811</v>
      </c>
      <c r="P2046" s="103"/>
      <c r="T2046" s="112"/>
    </row>
    <row r="2047" spans="1:20">
      <c r="A2047" s="103" t="s">
        <v>804</v>
      </c>
      <c r="B2047" s="149">
        <v>13</v>
      </c>
      <c r="C2047" s="136">
        <v>28420</v>
      </c>
      <c r="D2047" s="141">
        <f t="shared" si="117"/>
        <v>28420</v>
      </c>
      <c r="E2047" s="103" t="s">
        <v>100</v>
      </c>
      <c r="H2047" s="103" t="s">
        <v>193</v>
      </c>
      <c r="I2047" s="111" t="s">
        <v>9</v>
      </c>
      <c r="J2047" s="112" t="str">
        <f t="shared" si="118"/>
        <v>L</v>
      </c>
      <c r="K2047" s="103">
        <v>1</v>
      </c>
      <c r="L2047" s="103">
        <v>4</v>
      </c>
      <c r="M2047" s="103" t="s">
        <v>1736</v>
      </c>
      <c r="O2047" s="103" t="s">
        <v>811</v>
      </c>
      <c r="P2047" s="103"/>
      <c r="T2047" s="112"/>
    </row>
    <row r="2048" spans="1:20">
      <c r="A2048" s="103" t="s">
        <v>804</v>
      </c>
      <c r="B2048" s="149">
        <v>12</v>
      </c>
      <c r="C2048" s="136">
        <v>28418</v>
      </c>
      <c r="D2048" s="141">
        <f t="shared" si="117"/>
        <v>28418</v>
      </c>
      <c r="E2048" s="103" t="s">
        <v>14</v>
      </c>
      <c r="F2048" s="111" t="s">
        <v>452</v>
      </c>
      <c r="G2048" s="111"/>
      <c r="H2048" s="103" t="s">
        <v>125</v>
      </c>
      <c r="I2048" s="111" t="s">
        <v>9</v>
      </c>
      <c r="J2048" s="112" t="str">
        <f t="shared" si="118"/>
        <v>L</v>
      </c>
      <c r="K2048" s="103">
        <v>1</v>
      </c>
      <c r="L2048" s="103">
        <v>3</v>
      </c>
      <c r="M2048" s="103" t="s">
        <v>739</v>
      </c>
      <c r="O2048" s="103" t="s">
        <v>811</v>
      </c>
      <c r="P2048" s="103"/>
      <c r="R2048" s="108" t="s">
        <v>1468</v>
      </c>
      <c r="T2048" s="112"/>
    </row>
    <row r="2049" spans="1:20">
      <c r="A2049" s="103" t="s">
        <v>804</v>
      </c>
      <c r="B2049" s="149">
        <v>11</v>
      </c>
      <c r="C2049" s="136">
        <v>28413</v>
      </c>
      <c r="D2049" s="141">
        <f t="shared" si="117"/>
        <v>28413</v>
      </c>
      <c r="E2049" s="103" t="s">
        <v>14</v>
      </c>
      <c r="F2049" s="111">
        <v>1</v>
      </c>
      <c r="G2049" s="111" t="s">
        <v>1468</v>
      </c>
      <c r="H2049" s="103" t="s">
        <v>125</v>
      </c>
      <c r="I2049" s="111" t="s">
        <v>21</v>
      </c>
      <c r="J2049" s="112" t="str">
        <f t="shared" si="118"/>
        <v>D</v>
      </c>
      <c r="K2049" s="103">
        <v>1</v>
      </c>
      <c r="L2049" s="103">
        <v>1</v>
      </c>
      <c r="M2049" s="103" t="s">
        <v>739</v>
      </c>
      <c r="N2049" s="103">
        <v>74</v>
      </c>
      <c r="O2049" s="103" t="s">
        <v>811</v>
      </c>
      <c r="P2049" s="103"/>
      <c r="T2049" s="112"/>
    </row>
    <row r="2050" spans="1:20">
      <c r="A2050" s="103" t="s">
        <v>804</v>
      </c>
      <c r="B2050" s="149">
        <v>10</v>
      </c>
      <c r="C2050" s="136">
        <v>28406</v>
      </c>
      <c r="D2050" s="141">
        <f t="shared" si="117"/>
        <v>28406</v>
      </c>
      <c r="E2050" s="103" t="s">
        <v>100</v>
      </c>
      <c r="H2050" s="103" t="s">
        <v>705</v>
      </c>
      <c r="I2050" s="111" t="s">
        <v>9</v>
      </c>
      <c r="J2050" s="112" t="str">
        <f t="shared" si="118"/>
        <v>L</v>
      </c>
      <c r="K2050" s="103">
        <v>0</v>
      </c>
      <c r="L2050" s="103">
        <v>4</v>
      </c>
      <c r="M2050" s="103" t="s">
        <v>25</v>
      </c>
      <c r="O2050" s="103" t="s">
        <v>811</v>
      </c>
      <c r="P2050" s="103"/>
      <c r="T2050" s="112"/>
    </row>
    <row r="2051" spans="1:20">
      <c r="A2051" s="103" t="s">
        <v>804</v>
      </c>
      <c r="B2051" s="149">
        <v>9</v>
      </c>
      <c r="C2051" s="136">
        <v>28399</v>
      </c>
      <c r="D2051" s="141">
        <f t="shared" si="117"/>
        <v>28399</v>
      </c>
      <c r="E2051" s="103" t="s">
        <v>100</v>
      </c>
      <c r="H2051" s="103" t="s">
        <v>1031</v>
      </c>
      <c r="I2051" s="111" t="s">
        <v>21</v>
      </c>
      <c r="J2051" s="112" t="str">
        <f t="shared" si="118"/>
        <v>L</v>
      </c>
      <c r="K2051" s="103">
        <v>0</v>
      </c>
      <c r="L2051" s="103">
        <v>1</v>
      </c>
      <c r="M2051" s="103" t="s">
        <v>25</v>
      </c>
      <c r="O2051" s="103" t="s">
        <v>811</v>
      </c>
      <c r="P2051" s="103"/>
      <c r="T2051" s="112"/>
    </row>
    <row r="2052" spans="1:20">
      <c r="A2052" s="103" t="s">
        <v>804</v>
      </c>
      <c r="B2052" s="149">
        <v>8</v>
      </c>
      <c r="C2052" s="136">
        <v>28392</v>
      </c>
      <c r="D2052" s="141">
        <f t="shared" si="117"/>
        <v>28392</v>
      </c>
      <c r="E2052" s="103" t="s">
        <v>100</v>
      </c>
      <c r="G2052" s="116" t="s">
        <v>1468</v>
      </c>
      <c r="H2052" s="103" t="s">
        <v>108</v>
      </c>
      <c r="I2052" s="111" t="s">
        <v>21</v>
      </c>
      <c r="J2052" s="112" t="str">
        <f t="shared" si="118"/>
        <v>L</v>
      </c>
      <c r="K2052" s="103">
        <v>0</v>
      </c>
      <c r="L2052" s="103">
        <v>3</v>
      </c>
      <c r="M2052" s="103" t="s">
        <v>25</v>
      </c>
      <c r="N2052" s="103">
        <v>63</v>
      </c>
      <c r="O2052" s="103" t="s">
        <v>811</v>
      </c>
      <c r="P2052" s="103"/>
      <c r="R2052" s="108" t="s">
        <v>1468</v>
      </c>
      <c r="T2052" s="112"/>
    </row>
    <row r="2053" spans="1:20">
      <c r="A2053" s="103" t="s">
        <v>804</v>
      </c>
      <c r="B2053" s="149">
        <v>7</v>
      </c>
      <c r="C2053" s="136">
        <v>28385</v>
      </c>
      <c r="D2053" s="141">
        <f t="shared" si="117"/>
        <v>28385</v>
      </c>
      <c r="E2053" s="103" t="s">
        <v>100</v>
      </c>
      <c r="H2053" s="103" t="s">
        <v>775</v>
      </c>
      <c r="I2053" s="111" t="s">
        <v>21</v>
      </c>
      <c r="J2053" s="112" t="str">
        <f t="shared" si="118"/>
        <v>W</v>
      </c>
      <c r="K2053" s="103">
        <v>2</v>
      </c>
      <c r="L2053" s="103">
        <v>1</v>
      </c>
      <c r="M2053" s="103" t="s">
        <v>812</v>
      </c>
      <c r="O2053" s="103" t="s">
        <v>811</v>
      </c>
      <c r="P2053" s="103"/>
      <c r="T2053" s="112"/>
    </row>
    <row r="2054" spans="1:20">
      <c r="A2054" s="103" t="s">
        <v>804</v>
      </c>
      <c r="B2054" s="149">
        <v>6</v>
      </c>
      <c r="C2054" s="136">
        <v>28378</v>
      </c>
      <c r="D2054" s="141">
        <f t="shared" ref="D2054:D2117" si="119">C2054</f>
        <v>28378</v>
      </c>
      <c r="E2054" s="103" t="s">
        <v>14</v>
      </c>
      <c r="F2054" s="111" t="s">
        <v>256</v>
      </c>
      <c r="G2054" s="111" t="s">
        <v>1468</v>
      </c>
      <c r="H2054" s="103" t="s">
        <v>539</v>
      </c>
      <c r="I2054" s="111" t="s">
        <v>9</v>
      </c>
      <c r="J2054" s="112" t="str">
        <f t="shared" si="118"/>
        <v>W</v>
      </c>
      <c r="K2054" s="103">
        <v>2</v>
      </c>
      <c r="L2054" s="103">
        <v>1</v>
      </c>
      <c r="M2054" s="103" t="s">
        <v>1734</v>
      </c>
      <c r="N2054" s="103">
        <v>64</v>
      </c>
      <c r="O2054" s="103" t="s">
        <v>811</v>
      </c>
      <c r="P2054" s="103"/>
      <c r="T2054" s="112"/>
    </row>
    <row r="2055" spans="1:20">
      <c r="A2055" s="103" t="s">
        <v>804</v>
      </c>
      <c r="B2055" s="149">
        <v>5</v>
      </c>
      <c r="C2055" s="136">
        <v>28371</v>
      </c>
      <c r="D2055" s="141">
        <f t="shared" si="119"/>
        <v>28371</v>
      </c>
      <c r="E2055" s="103" t="s">
        <v>12</v>
      </c>
      <c r="F2055" s="111" t="s">
        <v>256</v>
      </c>
      <c r="G2055" s="111"/>
      <c r="H2055" s="103" t="s">
        <v>128</v>
      </c>
      <c r="I2055" s="111" t="s">
        <v>21</v>
      </c>
      <c r="J2055" s="112" t="str">
        <f t="shared" si="118"/>
        <v>L</v>
      </c>
      <c r="K2055" s="103">
        <v>0</v>
      </c>
      <c r="L2055" s="103">
        <v>1</v>
      </c>
      <c r="M2055" s="103" t="s">
        <v>25</v>
      </c>
      <c r="O2055" s="103" t="s">
        <v>811</v>
      </c>
      <c r="P2055" s="103"/>
      <c r="T2055" s="112"/>
    </row>
    <row r="2056" spans="1:20">
      <c r="A2056" s="103" t="s">
        <v>804</v>
      </c>
      <c r="B2056" s="149">
        <v>4</v>
      </c>
      <c r="C2056" s="136">
        <v>28368</v>
      </c>
      <c r="D2056" s="141">
        <f t="shared" si="119"/>
        <v>28368</v>
      </c>
      <c r="E2056" s="103" t="s">
        <v>100</v>
      </c>
      <c r="H2056" s="103" t="s">
        <v>682</v>
      </c>
      <c r="I2056" s="111" t="s">
        <v>21</v>
      </c>
      <c r="J2056" s="112" t="str">
        <f t="shared" si="118"/>
        <v>D</v>
      </c>
      <c r="K2056" s="103">
        <v>1</v>
      </c>
      <c r="L2056" s="103">
        <v>1</v>
      </c>
      <c r="M2056" s="103" t="s">
        <v>211</v>
      </c>
      <c r="N2056" s="103">
        <v>93</v>
      </c>
      <c r="O2056" s="103" t="s">
        <v>811</v>
      </c>
      <c r="P2056" s="103"/>
      <c r="R2056" s="108" t="s">
        <v>1468</v>
      </c>
      <c r="T2056" s="112"/>
    </row>
    <row r="2057" spans="1:20">
      <c r="A2057" s="103" t="s">
        <v>804</v>
      </c>
      <c r="B2057" s="149">
        <v>3</v>
      </c>
      <c r="C2057" s="136">
        <v>28364</v>
      </c>
      <c r="D2057" s="141">
        <f t="shared" si="119"/>
        <v>28364</v>
      </c>
      <c r="E2057" s="103" t="s">
        <v>100</v>
      </c>
      <c r="H2057" s="103" t="s">
        <v>580</v>
      </c>
      <c r="I2057" s="111" t="s">
        <v>21</v>
      </c>
      <c r="J2057" s="112" t="str">
        <f t="shared" si="118"/>
        <v>W</v>
      </c>
      <c r="K2057" s="103">
        <v>2</v>
      </c>
      <c r="L2057" s="103">
        <v>0</v>
      </c>
      <c r="M2057" s="103" t="s">
        <v>830</v>
      </c>
      <c r="N2057" s="103">
        <v>94</v>
      </c>
      <c r="O2057" s="103" t="s">
        <v>811</v>
      </c>
      <c r="P2057" s="103"/>
      <c r="T2057" s="112"/>
    </row>
    <row r="2058" spans="1:20">
      <c r="A2058" s="103" t="s">
        <v>804</v>
      </c>
      <c r="B2058" s="149">
        <v>2</v>
      </c>
      <c r="C2058" s="136">
        <v>28361</v>
      </c>
      <c r="D2058" s="141">
        <f t="shared" si="119"/>
        <v>28361</v>
      </c>
      <c r="E2058" s="103" t="s">
        <v>100</v>
      </c>
      <c r="G2058" s="116" t="s">
        <v>1468</v>
      </c>
      <c r="H2058" s="103" t="s">
        <v>332</v>
      </c>
      <c r="I2058" s="111" t="s">
        <v>21</v>
      </c>
      <c r="J2058" s="112" t="str">
        <f t="shared" si="118"/>
        <v>L</v>
      </c>
      <c r="K2058" s="103">
        <v>0</v>
      </c>
      <c r="L2058" s="103">
        <v>5</v>
      </c>
      <c r="M2058" s="103" t="s">
        <v>25</v>
      </c>
      <c r="N2058" s="103">
        <v>81</v>
      </c>
      <c r="O2058" s="103" t="s">
        <v>811</v>
      </c>
      <c r="P2058" s="103"/>
      <c r="T2058" s="112"/>
    </row>
    <row r="2059" spans="1:20">
      <c r="A2059" s="103" t="s">
        <v>804</v>
      </c>
      <c r="B2059" s="149">
        <v>1</v>
      </c>
      <c r="C2059" s="136">
        <v>28357</v>
      </c>
      <c r="D2059" s="141">
        <f t="shared" si="119"/>
        <v>28357</v>
      </c>
      <c r="E2059" s="103" t="s">
        <v>100</v>
      </c>
      <c r="H2059" s="103" t="s">
        <v>539</v>
      </c>
      <c r="I2059" s="111" t="s">
        <v>9</v>
      </c>
      <c r="J2059" s="112" t="str">
        <f t="shared" si="118"/>
        <v>W</v>
      </c>
      <c r="K2059" s="103">
        <v>2</v>
      </c>
      <c r="L2059" s="103">
        <v>1</v>
      </c>
      <c r="M2059" s="103" t="s">
        <v>1735</v>
      </c>
      <c r="O2059" s="103" t="s">
        <v>811</v>
      </c>
      <c r="P2059" s="103"/>
      <c r="T2059" s="112"/>
    </row>
    <row r="2060" spans="1:20">
      <c r="A2060" s="103" t="s">
        <v>813</v>
      </c>
      <c r="B2060" s="149">
        <v>43</v>
      </c>
      <c r="C2060" s="136">
        <v>28245</v>
      </c>
      <c r="D2060" s="141">
        <f t="shared" si="119"/>
        <v>28245</v>
      </c>
      <c r="E2060" s="103" t="s">
        <v>100</v>
      </c>
      <c r="G2060" s="116" t="s">
        <v>1468</v>
      </c>
      <c r="H2060" s="103" t="s">
        <v>552</v>
      </c>
      <c r="I2060" s="111" t="s">
        <v>21</v>
      </c>
      <c r="J2060" s="112" t="str">
        <f t="shared" si="118"/>
        <v>D</v>
      </c>
      <c r="K2060" s="103">
        <v>0</v>
      </c>
      <c r="L2060" s="103">
        <v>0</v>
      </c>
      <c r="M2060" s="103" t="s">
        <v>25</v>
      </c>
      <c r="O2060" s="103" t="s">
        <v>814</v>
      </c>
      <c r="P2060" s="103"/>
      <c r="T2060" s="112"/>
    </row>
    <row r="2061" spans="1:20">
      <c r="A2061" s="103" t="s">
        <v>813</v>
      </c>
      <c r="B2061" s="149">
        <v>42</v>
      </c>
      <c r="C2061" s="136">
        <v>28241</v>
      </c>
      <c r="D2061" s="141">
        <f t="shared" si="119"/>
        <v>28241</v>
      </c>
      <c r="E2061" s="103" t="s">
        <v>100</v>
      </c>
      <c r="H2061" s="103" t="s">
        <v>682</v>
      </c>
      <c r="I2061" s="111" t="s">
        <v>21</v>
      </c>
      <c r="J2061" s="112" t="str">
        <f t="shared" si="118"/>
        <v>D</v>
      </c>
      <c r="K2061" s="103">
        <v>0</v>
      </c>
      <c r="L2061" s="103">
        <v>0</v>
      </c>
      <c r="M2061" s="103" t="s">
        <v>25</v>
      </c>
      <c r="O2061" s="103" t="s">
        <v>814</v>
      </c>
      <c r="P2061" s="103"/>
      <c r="T2061" s="112"/>
    </row>
    <row r="2062" spans="1:20">
      <c r="A2062" s="103" t="s">
        <v>813</v>
      </c>
      <c r="B2062" s="149">
        <v>41</v>
      </c>
      <c r="C2062" s="136">
        <v>28238</v>
      </c>
      <c r="D2062" s="141">
        <f t="shared" si="119"/>
        <v>28238</v>
      </c>
      <c r="E2062" s="103" t="s">
        <v>100</v>
      </c>
      <c r="H2062" s="103" t="s">
        <v>552</v>
      </c>
      <c r="I2062" s="111" t="s">
        <v>9</v>
      </c>
      <c r="J2062" s="112" t="str">
        <f t="shared" si="118"/>
        <v>D</v>
      </c>
      <c r="K2062" s="103">
        <v>2</v>
      </c>
      <c r="L2062" s="103">
        <v>2</v>
      </c>
      <c r="M2062" s="103" t="s">
        <v>1740</v>
      </c>
      <c r="O2062" s="103" t="s">
        <v>814</v>
      </c>
      <c r="P2062" s="103"/>
      <c r="T2062" s="112"/>
    </row>
    <row r="2063" spans="1:20">
      <c r="A2063" s="103" t="s">
        <v>813</v>
      </c>
      <c r="B2063" s="149">
        <v>40</v>
      </c>
      <c r="C2063" s="136">
        <v>28236</v>
      </c>
      <c r="D2063" s="141">
        <f t="shared" si="119"/>
        <v>28236</v>
      </c>
      <c r="E2063" s="103" t="s">
        <v>100</v>
      </c>
      <c r="H2063" s="103" t="s">
        <v>539</v>
      </c>
      <c r="I2063" s="111" t="s">
        <v>21</v>
      </c>
      <c r="J2063" s="112" t="str">
        <f t="shared" si="118"/>
        <v>L</v>
      </c>
      <c r="K2063" s="103">
        <v>1</v>
      </c>
      <c r="L2063" s="103">
        <v>3</v>
      </c>
      <c r="M2063" s="103" t="s">
        <v>1748</v>
      </c>
      <c r="O2063" s="103" t="s">
        <v>814</v>
      </c>
      <c r="P2063" s="103"/>
      <c r="T2063" s="112"/>
    </row>
    <row r="2064" spans="1:20">
      <c r="A2064" s="103" t="s">
        <v>813</v>
      </c>
      <c r="B2064" s="149">
        <v>39</v>
      </c>
      <c r="C2064" s="136">
        <v>28234</v>
      </c>
      <c r="D2064" s="141">
        <f t="shared" si="119"/>
        <v>28234</v>
      </c>
      <c r="E2064" s="103" t="s">
        <v>100</v>
      </c>
      <c r="H2064" s="103" t="s">
        <v>807</v>
      </c>
      <c r="I2064" s="111" t="s">
        <v>21</v>
      </c>
      <c r="J2064" s="112" t="str">
        <f t="shared" si="118"/>
        <v>L</v>
      </c>
      <c r="K2064" s="103">
        <v>0</v>
      </c>
      <c r="L2064" s="103">
        <v>1</v>
      </c>
      <c r="M2064" s="103" t="s">
        <v>25</v>
      </c>
      <c r="O2064" s="103" t="s">
        <v>814</v>
      </c>
      <c r="P2064" s="103"/>
      <c r="T2064" s="112"/>
    </row>
    <row r="2065" spans="1:20">
      <c r="A2065" s="103" t="s">
        <v>813</v>
      </c>
      <c r="B2065" s="149">
        <v>38</v>
      </c>
      <c r="C2065" s="136">
        <v>28231</v>
      </c>
      <c r="D2065" s="141">
        <f t="shared" si="119"/>
        <v>28231</v>
      </c>
      <c r="E2065" s="103" t="s">
        <v>100</v>
      </c>
      <c r="G2065" s="116" t="s">
        <v>1468</v>
      </c>
      <c r="H2065" s="103" t="s">
        <v>529</v>
      </c>
      <c r="I2065" s="111" t="s">
        <v>21</v>
      </c>
      <c r="J2065" s="112" t="str">
        <f t="shared" si="118"/>
        <v>D</v>
      </c>
      <c r="K2065" s="103">
        <v>1</v>
      </c>
      <c r="L2065" s="103">
        <v>1</v>
      </c>
      <c r="M2065" s="103" t="s">
        <v>1741</v>
      </c>
      <c r="O2065" s="103" t="s">
        <v>814</v>
      </c>
      <c r="P2065" s="103"/>
      <c r="T2065" s="112"/>
    </row>
    <row r="2066" spans="1:20">
      <c r="A2066" s="103" t="s">
        <v>813</v>
      </c>
      <c r="B2066" s="149">
        <v>37</v>
      </c>
      <c r="C2066" s="136">
        <v>28226</v>
      </c>
      <c r="D2066" s="141">
        <f t="shared" si="119"/>
        <v>28226</v>
      </c>
      <c r="E2066" s="103" t="s">
        <v>100</v>
      </c>
      <c r="H2066" s="103" t="s">
        <v>529</v>
      </c>
      <c r="I2066" s="111" t="s">
        <v>9</v>
      </c>
      <c r="J2066" s="112" t="str">
        <f t="shared" si="118"/>
        <v>L</v>
      </c>
      <c r="K2066" s="103">
        <v>0</v>
      </c>
      <c r="L2066" s="103">
        <v>1</v>
      </c>
      <c r="M2066" s="103" t="s">
        <v>25</v>
      </c>
      <c r="O2066" s="103" t="s">
        <v>814</v>
      </c>
      <c r="P2066" s="103"/>
      <c r="T2066" s="112"/>
    </row>
    <row r="2067" spans="1:20">
      <c r="A2067" s="103" t="s">
        <v>813</v>
      </c>
      <c r="B2067" s="149">
        <v>36</v>
      </c>
      <c r="C2067" s="136">
        <v>28224</v>
      </c>
      <c r="D2067" s="141">
        <f t="shared" si="119"/>
        <v>28224</v>
      </c>
      <c r="E2067" s="103" t="s">
        <v>100</v>
      </c>
      <c r="G2067" s="116" t="s">
        <v>1468</v>
      </c>
      <c r="H2067" s="103" t="s">
        <v>226</v>
      </c>
      <c r="I2067" s="111" t="s">
        <v>21</v>
      </c>
      <c r="J2067" s="112" t="str">
        <f t="shared" si="118"/>
        <v>D</v>
      </c>
      <c r="K2067" s="103">
        <v>1</v>
      </c>
      <c r="L2067" s="103">
        <v>1</v>
      </c>
      <c r="M2067" s="103" t="s">
        <v>1748</v>
      </c>
      <c r="O2067" s="103" t="s">
        <v>814</v>
      </c>
      <c r="P2067" s="103"/>
      <c r="T2067" s="112"/>
    </row>
    <row r="2068" spans="1:20">
      <c r="A2068" s="103" t="s">
        <v>813</v>
      </c>
      <c r="B2068" s="149">
        <v>35</v>
      </c>
      <c r="C2068" s="136">
        <v>28223</v>
      </c>
      <c r="D2068" s="141">
        <f t="shared" si="119"/>
        <v>28223</v>
      </c>
      <c r="E2068" s="103" t="s">
        <v>100</v>
      </c>
      <c r="H2068" s="103" t="s">
        <v>332</v>
      </c>
      <c r="I2068" s="111" t="s">
        <v>21</v>
      </c>
      <c r="J2068" s="112" t="str">
        <f t="shared" si="118"/>
        <v>L</v>
      </c>
      <c r="K2068" s="103">
        <v>0</v>
      </c>
      <c r="L2068" s="103">
        <v>1</v>
      </c>
      <c r="M2068" s="103" t="s">
        <v>25</v>
      </c>
      <c r="O2068" s="103" t="s">
        <v>814</v>
      </c>
      <c r="P2068" s="103"/>
      <c r="T2068" s="112"/>
    </row>
    <row r="2069" spans="1:20">
      <c r="A2069" s="103" t="s">
        <v>813</v>
      </c>
      <c r="B2069" s="149">
        <v>34</v>
      </c>
      <c r="C2069" s="136">
        <v>28218</v>
      </c>
      <c r="D2069" s="141">
        <f t="shared" si="119"/>
        <v>28218</v>
      </c>
      <c r="E2069" s="103" t="s">
        <v>100</v>
      </c>
      <c r="H2069" s="103" t="s">
        <v>705</v>
      </c>
      <c r="I2069" s="111" t="s">
        <v>21</v>
      </c>
      <c r="J2069" s="112" t="str">
        <f t="shared" si="118"/>
        <v>L</v>
      </c>
      <c r="K2069" s="103">
        <v>0</v>
      </c>
      <c r="L2069" s="103">
        <v>1</v>
      </c>
      <c r="M2069" s="103" t="s">
        <v>25</v>
      </c>
      <c r="O2069" s="103" t="s">
        <v>814</v>
      </c>
      <c r="P2069" s="103"/>
      <c r="T2069" s="112"/>
    </row>
    <row r="2070" spans="1:20">
      <c r="A2070" s="103" t="s">
        <v>813</v>
      </c>
      <c r="B2070" s="149">
        <v>33</v>
      </c>
      <c r="C2070" s="136">
        <v>28210</v>
      </c>
      <c r="D2070" s="141">
        <f t="shared" si="119"/>
        <v>28210</v>
      </c>
      <c r="E2070" s="103" t="s">
        <v>100</v>
      </c>
      <c r="H2070" s="103" t="s">
        <v>539</v>
      </c>
      <c r="I2070" s="111" t="s">
        <v>9</v>
      </c>
      <c r="J2070" s="112" t="str">
        <f t="shared" si="118"/>
        <v>L</v>
      </c>
      <c r="K2070" s="103">
        <v>1</v>
      </c>
      <c r="L2070" s="103">
        <v>2</v>
      </c>
      <c r="M2070" s="103" t="s">
        <v>805</v>
      </c>
      <c r="O2070" s="103" t="s">
        <v>814</v>
      </c>
      <c r="P2070" s="103"/>
      <c r="T2070" s="112"/>
    </row>
    <row r="2071" spans="1:20">
      <c r="A2071" s="103" t="s">
        <v>813</v>
      </c>
      <c r="B2071" s="149">
        <v>32</v>
      </c>
      <c r="C2071" s="136">
        <v>28203</v>
      </c>
      <c r="D2071" s="141">
        <f t="shared" si="119"/>
        <v>28203</v>
      </c>
      <c r="E2071" s="103" t="s">
        <v>100</v>
      </c>
      <c r="H2071" s="103" t="s">
        <v>1031</v>
      </c>
      <c r="I2071" s="111" t="s">
        <v>21</v>
      </c>
      <c r="J2071" s="112" t="str">
        <f t="shared" si="118"/>
        <v>L</v>
      </c>
      <c r="K2071" s="103">
        <v>1</v>
      </c>
      <c r="L2071" s="103">
        <v>4</v>
      </c>
      <c r="M2071" s="103" t="s">
        <v>1748</v>
      </c>
      <c r="O2071" s="103" t="s">
        <v>814</v>
      </c>
      <c r="P2071" s="103"/>
      <c r="T2071" s="112"/>
    </row>
    <row r="2072" spans="1:20">
      <c r="A2072" s="103" t="s">
        <v>813</v>
      </c>
      <c r="B2072" s="149">
        <v>31</v>
      </c>
      <c r="C2072" s="136">
        <v>28197</v>
      </c>
      <c r="D2072" s="141">
        <f t="shared" si="119"/>
        <v>28197</v>
      </c>
      <c r="E2072" s="103" t="s">
        <v>100</v>
      </c>
      <c r="H2072" s="103" t="s">
        <v>125</v>
      </c>
      <c r="I2072" s="111" t="s">
        <v>21</v>
      </c>
      <c r="J2072" s="112" t="str">
        <f t="shared" si="118"/>
        <v>L</v>
      </c>
      <c r="K2072" s="103">
        <v>0</v>
      </c>
      <c r="L2072" s="103">
        <v>3</v>
      </c>
      <c r="M2072" s="103" t="s">
        <v>25</v>
      </c>
      <c r="O2072" s="103" t="s">
        <v>814</v>
      </c>
      <c r="P2072" s="103"/>
      <c r="T2072" s="112"/>
    </row>
    <row r="2073" spans="1:20">
      <c r="A2073" s="103" t="s">
        <v>813</v>
      </c>
      <c r="B2073" s="149">
        <v>30</v>
      </c>
      <c r="C2073" s="136">
        <v>28196</v>
      </c>
      <c r="D2073" s="141">
        <f t="shared" si="119"/>
        <v>28196</v>
      </c>
      <c r="E2073" s="103" t="s">
        <v>100</v>
      </c>
      <c r="H2073" s="103" t="s">
        <v>108</v>
      </c>
      <c r="I2073" s="111" t="s">
        <v>9</v>
      </c>
      <c r="J2073" s="112" t="str">
        <f t="shared" si="118"/>
        <v>D</v>
      </c>
      <c r="K2073" s="103">
        <v>1</v>
      </c>
      <c r="L2073" s="103">
        <v>1</v>
      </c>
      <c r="M2073" s="103" t="s">
        <v>1748</v>
      </c>
      <c r="O2073" s="103" t="s">
        <v>814</v>
      </c>
      <c r="P2073" s="103"/>
      <c r="T2073" s="112"/>
    </row>
    <row r="2074" spans="1:20">
      <c r="A2074" s="103" t="s">
        <v>813</v>
      </c>
      <c r="B2074" s="149">
        <v>29</v>
      </c>
      <c r="C2074" s="136">
        <v>28189</v>
      </c>
      <c r="D2074" s="141">
        <f t="shared" si="119"/>
        <v>28189</v>
      </c>
      <c r="E2074" s="103" t="s">
        <v>100</v>
      </c>
      <c r="H2074" s="103" t="s">
        <v>807</v>
      </c>
      <c r="I2074" s="111" t="s">
        <v>9</v>
      </c>
      <c r="J2074" s="112" t="str">
        <f t="shared" si="118"/>
        <v>L</v>
      </c>
      <c r="K2074" s="103">
        <v>1</v>
      </c>
      <c r="L2074" s="103">
        <v>2</v>
      </c>
      <c r="M2074" s="103" t="s">
        <v>805</v>
      </c>
      <c r="O2074" s="103" t="s">
        <v>814</v>
      </c>
      <c r="P2074" s="103"/>
      <c r="T2074" s="112"/>
    </row>
    <row r="2075" spans="1:20">
      <c r="A2075" s="103" t="s">
        <v>813</v>
      </c>
      <c r="B2075" s="149">
        <v>28</v>
      </c>
      <c r="C2075" s="136">
        <v>28182</v>
      </c>
      <c r="D2075" s="141">
        <f t="shared" si="119"/>
        <v>28182</v>
      </c>
      <c r="E2075" s="103" t="s">
        <v>100</v>
      </c>
      <c r="H2075" s="103" t="s">
        <v>312</v>
      </c>
      <c r="I2075" s="111" t="s">
        <v>21</v>
      </c>
      <c r="J2075" s="112" t="str">
        <f t="shared" si="118"/>
        <v>L</v>
      </c>
      <c r="K2075" s="103">
        <v>0</v>
      </c>
      <c r="L2075" s="103">
        <v>3</v>
      </c>
      <c r="M2075" s="103" t="s">
        <v>25</v>
      </c>
      <c r="O2075" s="103" t="s">
        <v>814</v>
      </c>
      <c r="P2075" s="103"/>
      <c r="T2075" s="112"/>
    </row>
    <row r="2076" spans="1:20">
      <c r="A2076" s="103" t="s">
        <v>813</v>
      </c>
      <c r="B2076" s="149">
        <v>27</v>
      </c>
      <c r="C2076" s="136">
        <v>28168</v>
      </c>
      <c r="D2076" s="141">
        <f t="shared" si="119"/>
        <v>28168</v>
      </c>
      <c r="E2076" s="103" t="s">
        <v>100</v>
      </c>
      <c r="H2076" s="103" t="s">
        <v>705</v>
      </c>
      <c r="I2076" s="111" t="s">
        <v>9</v>
      </c>
      <c r="J2076" s="112" t="str">
        <f t="shared" si="118"/>
        <v>L</v>
      </c>
      <c r="K2076" s="103">
        <v>1</v>
      </c>
      <c r="L2076" s="103">
        <v>2</v>
      </c>
      <c r="M2076" s="103" t="s">
        <v>844</v>
      </c>
      <c r="O2076" s="103" t="s">
        <v>814</v>
      </c>
      <c r="P2076" s="103"/>
      <c r="T2076" s="112"/>
    </row>
    <row r="2077" spans="1:20">
      <c r="A2077" s="103" t="s">
        <v>813</v>
      </c>
      <c r="B2077" s="149">
        <v>26</v>
      </c>
      <c r="C2077" s="136">
        <v>28161</v>
      </c>
      <c r="D2077" s="141">
        <f t="shared" si="119"/>
        <v>28161</v>
      </c>
      <c r="E2077" s="103" t="s">
        <v>100</v>
      </c>
      <c r="H2077" s="103" t="s">
        <v>94</v>
      </c>
      <c r="I2077" s="111" t="s">
        <v>9</v>
      </c>
      <c r="J2077" s="112" t="str">
        <f t="shared" si="118"/>
        <v>L</v>
      </c>
      <c r="K2077" s="103">
        <v>0</v>
      </c>
      <c r="L2077" s="103">
        <v>2</v>
      </c>
      <c r="M2077" s="103" t="s">
        <v>25</v>
      </c>
      <c r="O2077" s="103" t="s">
        <v>814</v>
      </c>
      <c r="P2077" s="103"/>
      <c r="T2077" s="112"/>
    </row>
    <row r="2078" spans="1:20">
      <c r="A2078" s="103" t="s">
        <v>813</v>
      </c>
      <c r="B2078" s="149">
        <v>25</v>
      </c>
      <c r="C2078" s="136">
        <v>28155</v>
      </c>
      <c r="D2078" s="141">
        <f t="shared" si="119"/>
        <v>28155</v>
      </c>
      <c r="E2078" s="103" t="s">
        <v>815</v>
      </c>
      <c r="F2078" s="111">
        <v>2</v>
      </c>
      <c r="G2078" s="111"/>
      <c r="H2078" s="103" t="s">
        <v>816</v>
      </c>
      <c r="I2078" s="111" t="s">
        <v>9</v>
      </c>
      <c r="J2078" s="112" t="str">
        <f t="shared" ref="J2078:J2141" si="120">IF(K2078&gt;L2078,"W",IF(K2078&lt;L2078,"L","D"))</f>
        <v>L</v>
      </c>
      <c r="K2078" s="103">
        <v>0</v>
      </c>
      <c r="L2078" s="103">
        <v>1</v>
      </c>
      <c r="M2078" s="103" t="s">
        <v>25</v>
      </c>
      <c r="O2078" s="103" t="s">
        <v>814</v>
      </c>
      <c r="P2078" s="103"/>
      <c r="T2078" s="112"/>
    </row>
    <row r="2079" spans="1:20">
      <c r="A2079" s="103" t="s">
        <v>813</v>
      </c>
      <c r="B2079" s="149">
        <v>24</v>
      </c>
      <c r="C2079" s="136">
        <v>28147</v>
      </c>
      <c r="D2079" s="141">
        <f t="shared" si="119"/>
        <v>28147</v>
      </c>
      <c r="E2079" s="103" t="s">
        <v>817</v>
      </c>
      <c r="F2079" s="111">
        <v>2</v>
      </c>
      <c r="G2079" s="111"/>
      <c r="H2079" s="103" t="s">
        <v>818</v>
      </c>
      <c r="I2079" s="111" t="s">
        <v>21</v>
      </c>
      <c r="J2079" s="112" t="str">
        <f t="shared" si="120"/>
        <v>L</v>
      </c>
      <c r="K2079" s="103">
        <v>1</v>
      </c>
      <c r="L2079" s="103">
        <v>2</v>
      </c>
      <c r="M2079" s="103" t="s">
        <v>751</v>
      </c>
      <c r="N2079" s="103">
        <v>145</v>
      </c>
      <c r="O2079" s="103" t="s">
        <v>814</v>
      </c>
      <c r="P2079" s="103"/>
      <c r="T2079" s="112"/>
    </row>
    <row r="2080" spans="1:20">
      <c r="A2080" s="103" t="s">
        <v>813</v>
      </c>
      <c r="B2080" s="149">
        <v>23</v>
      </c>
      <c r="C2080" s="136">
        <v>28133</v>
      </c>
      <c r="D2080" s="141">
        <f t="shared" si="119"/>
        <v>28133</v>
      </c>
      <c r="E2080" s="103" t="s">
        <v>100</v>
      </c>
      <c r="H2080" s="103" t="s">
        <v>708</v>
      </c>
      <c r="I2080" s="111" t="s">
        <v>9</v>
      </c>
      <c r="J2080" s="112" t="str">
        <f t="shared" si="120"/>
        <v>L</v>
      </c>
      <c r="K2080" s="103">
        <v>0</v>
      </c>
      <c r="L2080" s="103">
        <v>2</v>
      </c>
      <c r="M2080" s="103" t="s">
        <v>25</v>
      </c>
      <c r="O2080" s="103" t="s">
        <v>814</v>
      </c>
      <c r="P2080" s="103"/>
      <c r="T2080" s="112"/>
    </row>
    <row r="2081" spans="1:20">
      <c r="A2081" s="103" t="s">
        <v>813</v>
      </c>
      <c r="B2081" s="149">
        <v>22</v>
      </c>
      <c r="C2081" s="136">
        <v>28126</v>
      </c>
      <c r="D2081" s="141">
        <f t="shared" si="119"/>
        <v>28126</v>
      </c>
      <c r="E2081" s="103" t="s">
        <v>100</v>
      </c>
      <c r="H2081" s="103" t="s">
        <v>580</v>
      </c>
      <c r="I2081" s="111" t="s">
        <v>9</v>
      </c>
      <c r="J2081" s="112" t="str">
        <f t="shared" si="120"/>
        <v>L</v>
      </c>
      <c r="K2081" s="103">
        <v>0</v>
      </c>
      <c r="L2081" s="103">
        <v>3</v>
      </c>
      <c r="M2081" s="103" t="s">
        <v>25</v>
      </c>
      <c r="O2081" s="103" t="s">
        <v>814</v>
      </c>
      <c r="P2081" s="103"/>
      <c r="T2081" s="112"/>
    </row>
    <row r="2082" spans="1:20">
      <c r="A2082" s="103" t="s">
        <v>813</v>
      </c>
      <c r="B2082" s="149">
        <v>21</v>
      </c>
      <c r="C2082" s="136">
        <v>28121</v>
      </c>
      <c r="D2082" s="141">
        <f t="shared" si="119"/>
        <v>28121</v>
      </c>
      <c r="E2082" s="103" t="s">
        <v>100</v>
      </c>
      <c r="H2082" s="103" t="s">
        <v>332</v>
      </c>
      <c r="I2082" s="111" t="s">
        <v>9</v>
      </c>
      <c r="J2082" s="112" t="str">
        <f t="shared" si="120"/>
        <v>W</v>
      </c>
      <c r="K2082" s="103">
        <v>2</v>
      </c>
      <c r="L2082" s="103">
        <v>1</v>
      </c>
      <c r="M2082" s="103" t="s">
        <v>819</v>
      </c>
      <c r="O2082" s="103" t="s">
        <v>814</v>
      </c>
      <c r="P2082" s="103"/>
      <c r="T2082" s="112"/>
    </row>
    <row r="2083" spans="1:20">
      <c r="A2083" s="103" t="s">
        <v>813</v>
      </c>
      <c r="B2083" s="149">
        <v>20</v>
      </c>
      <c r="C2083" s="136">
        <v>28105</v>
      </c>
      <c r="D2083" s="141">
        <f t="shared" si="119"/>
        <v>28105</v>
      </c>
      <c r="E2083" s="103" t="s">
        <v>100</v>
      </c>
      <c r="G2083" s="116" t="s">
        <v>1468</v>
      </c>
      <c r="H2083" s="103" t="s">
        <v>108</v>
      </c>
      <c r="I2083" s="111" t="s">
        <v>21</v>
      </c>
      <c r="J2083" s="112" t="str">
        <f t="shared" si="120"/>
        <v>W</v>
      </c>
      <c r="K2083" s="103">
        <v>2</v>
      </c>
      <c r="L2083" s="103">
        <v>0</v>
      </c>
      <c r="M2083" s="103" t="s">
        <v>1745</v>
      </c>
      <c r="N2083" s="103">
        <v>133</v>
      </c>
      <c r="O2083" s="103" t="s">
        <v>814</v>
      </c>
      <c r="P2083" s="103"/>
      <c r="T2083" s="112"/>
    </row>
    <row r="2084" spans="1:20">
      <c r="A2084" s="103" t="s">
        <v>813</v>
      </c>
      <c r="B2084" s="149">
        <v>19</v>
      </c>
      <c r="C2084" s="136">
        <v>28098</v>
      </c>
      <c r="D2084" s="141">
        <f t="shared" si="119"/>
        <v>28098</v>
      </c>
      <c r="E2084" s="103" t="s">
        <v>100</v>
      </c>
      <c r="H2084" s="103" t="s">
        <v>125</v>
      </c>
      <c r="I2084" s="111" t="s">
        <v>9</v>
      </c>
      <c r="J2084" s="112" t="str">
        <f t="shared" si="120"/>
        <v>D</v>
      </c>
      <c r="K2084" s="103">
        <v>0</v>
      </c>
      <c r="L2084" s="103">
        <v>0</v>
      </c>
      <c r="M2084" s="103" t="s">
        <v>25</v>
      </c>
      <c r="O2084" s="103" t="s">
        <v>814</v>
      </c>
      <c r="P2084" s="103"/>
      <c r="T2084" s="112"/>
    </row>
    <row r="2085" spans="1:20">
      <c r="A2085" s="103" t="s">
        <v>813</v>
      </c>
      <c r="B2085" s="149">
        <v>18</v>
      </c>
      <c r="C2085" s="136">
        <v>28091</v>
      </c>
      <c r="D2085" s="141">
        <f t="shared" si="119"/>
        <v>28091</v>
      </c>
      <c r="E2085" s="103" t="s">
        <v>100</v>
      </c>
      <c r="G2085" s="116" t="s">
        <v>1468</v>
      </c>
      <c r="H2085" s="103" t="s">
        <v>708</v>
      </c>
      <c r="I2085" s="111" t="s">
        <v>21</v>
      </c>
      <c r="J2085" s="112" t="str">
        <f t="shared" si="120"/>
        <v>L</v>
      </c>
      <c r="K2085" s="103">
        <v>0</v>
      </c>
      <c r="L2085" s="103">
        <v>1</v>
      </c>
      <c r="M2085" s="103" t="s">
        <v>25</v>
      </c>
      <c r="O2085" s="103" t="s">
        <v>814</v>
      </c>
      <c r="P2085" s="103"/>
      <c r="T2085" s="112"/>
    </row>
    <row r="2086" spans="1:20">
      <c r="A2086" s="103" t="s">
        <v>813</v>
      </c>
      <c r="B2086" s="149">
        <v>17</v>
      </c>
      <c r="C2086" s="136">
        <v>28084</v>
      </c>
      <c r="D2086" s="141">
        <f t="shared" si="119"/>
        <v>28084</v>
      </c>
      <c r="E2086" s="103" t="s">
        <v>1042</v>
      </c>
      <c r="F2086" s="111">
        <v>1</v>
      </c>
      <c r="G2086" s="111"/>
      <c r="H2086" s="103" t="s">
        <v>94</v>
      </c>
      <c r="I2086" s="111" t="s">
        <v>9</v>
      </c>
      <c r="J2086" s="112" t="str">
        <f t="shared" si="120"/>
        <v>L</v>
      </c>
      <c r="K2086" s="103">
        <v>1</v>
      </c>
      <c r="L2086" s="103">
        <v>5</v>
      </c>
      <c r="M2086" s="103" t="s">
        <v>1741</v>
      </c>
      <c r="O2086" s="103" t="s">
        <v>814</v>
      </c>
      <c r="P2086" s="103"/>
      <c r="T2086" s="112"/>
    </row>
    <row r="2087" spans="1:20">
      <c r="A2087" s="103" t="s">
        <v>813</v>
      </c>
      <c r="B2087" s="149">
        <v>16</v>
      </c>
      <c r="C2087" s="136">
        <v>28078</v>
      </c>
      <c r="D2087" s="141">
        <f t="shared" si="119"/>
        <v>28078</v>
      </c>
      <c r="E2087" s="103" t="s">
        <v>815</v>
      </c>
      <c r="F2087" s="111">
        <v>1</v>
      </c>
      <c r="G2087" s="111"/>
      <c r="H2087" s="103" t="s">
        <v>820</v>
      </c>
      <c r="I2087" s="111" t="s">
        <v>21</v>
      </c>
      <c r="J2087" s="112" t="str">
        <f t="shared" si="120"/>
        <v>W</v>
      </c>
      <c r="K2087" s="103">
        <v>2</v>
      </c>
      <c r="L2087" s="103">
        <v>0</v>
      </c>
      <c r="M2087" s="103" t="s">
        <v>819</v>
      </c>
      <c r="N2087" s="103">
        <v>90</v>
      </c>
      <c r="O2087" s="103" t="s">
        <v>814</v>
      </c>
      <c r="P2087" s="103"/>
      <c r="T2087" s="112"/>
    </row>
    <row r="2088" spans="1:20">
      <c r="A2088" s="103" t="s">
        <v>813</v>
      </c>
      <c r="B2088" s="149">
        <v>15</v>
      </c>
      <c r="C2088" s="136">
        <v>28070</v>
      </c>
      <c r="D2088" s="141">
        <f t="shared" si="119"/>
        <v>28070</v>
      </c>
      <c r="E2088" s="103" t="s">
        <v>100</v>
      </c>
      <c r="H2088" s="103" t="s">
        <v>1031</v>
      </c>
      <c r="I2088" s="111" t="s">
        <v>9</v>
      </c>
      <c r="J2088" s="112" t="str">
        <f t="shared" si="120"/>
        <v>W</v>
      </c>
      <c r="K2088" s="103">
        <v>3</v>
      </c>
      <c r="L2088" s="103">
        <v>1</v>
      </c>
      <c r="M2088" s="103" t="s">
        <v>1746</v>
      </c>
      <c r="O2088" s="103" t="s">
        <v>814</v>
      </c>
      <c r="P2088" s="103"/>
      <c r="T2088" s="112"/>
    </row>
    <row r="2089" spans="1:20">
      <c r="A2089" s="103" t="s">
        <v>813</v>
      </c>
      <c r="B2089" s="149">
        <v>14</v>
      </c>
      <c r="C2089" s="136">
        <v>28063</v>
      </c>
      <c r="D2089" s="141">
        <f t="shared" si="119"/>
        <v>28063</v>
      </c>
      <c r="E2089" s="103" t="s">
        <v>817</v>
      </c>
      <c r="F2089" s="111">
        <v>1</v>
      </c>
      <c r="G2089" s="111"/>
      <c r="H2089" s="103" t="s">
        <v>821</v>
      </c>
      <c r="I2089" s="111" t="s">
        <v>9</v>
      </c>
      <c r="J2089" s="112" t="str">
        <f t="shared" si="120"/>
        <v>W</v>
      </c>
      <c r="K2089" s="103">
        <v>3</v>
      </c>
      <c r="L2089" s="103">
        <v>0</v>
      </c>
      <c r="M2089" s="103" t="s">
        <v>822</v>
      </c>
      <c r="O2089" s="103" t="s">
        <v>814</v>
      </c>
      <c r="P2089" s="103"/>
      <c r="T2089" s="112"/>
    </row>
    <row r="2090" spans="1:20">
      <c r="A2090" s="103" t="s">
        <v>813</v>
      </c>
      <c r="B2090" s="149">
        <v>13</v>
      </c>
      <c r="C2090" s="136">
        <v>28059</v>
      </c>
      <c r="D2090" s="141">
        <f t="shared" si="119"/>
        <v>28059</v>
      </c>
      <c r="E2090" s="103" t="s">
        <v>1042</v>
      </c>
      <c r="F2090" s="111">
        <v>1</v>
      </c>
      <c r="G2090" s="111"/>
      <c r="H2090" s="103" t="s">
        <v>94</v>
      </c>
      <c r="I2090" s="111" t="s">
        <v>9</v>
      </c>
      <c r="J2090" s="112" t="str">
        <f t="shared" si="120"/>
        <v>D</v>
      </c>
      <c r="K2090" s="103">
        <v>0</v>
      </c>
      <c r="L2090" s="103">
        <v>0</v>
      </c>
      <c r="M2090" s="103" t="s">
        <v>25</v>
      </c>
      <c r="O2090" s="103" t="s">
        <v>814</v>
      </c>
      <c r="P2090" s="103"/>
      <c r="T2090" s="112"/>
    </row>
    <row r="2091" spans="1:20">
      <c r="A2091" s="103" t="s">
        <v>813</v>
      </c>
      <c r="B2091" s="149">
        <v>12</v>
      </c>
      <c r="C2091" s="136">
        <v>28056</v>
      </c>
      <c r="D2091" s="141">
        <f t="shared" si="119"/>
        <v>28056</v>
      </c>
      <c r="E2091" s="103" t="s">
        <v>100</v>
      </c>
      <c r="H2091" s="103" t="s">
        <v>186</v>
      </c>
      <c r="I2091" s="111" t="s">
        <v>21</v>
      </c>
      <c r="J2091" s="112" t="str">
        <f t="shared" si="120"/>
        <v>W</v>
      </c>
      <c r="K2091" s="103">
        <v>2</v>
      </c>
      <c r="L2091" s="103">
        <v>1</v>
      </c>
      <c r="M2091" s="103" t="s">
        <v>1742</v>
      </c>
      <c r="N2091" s="103">
        <v>180</v>
      </c>
      <c r="O2091" s="103" t="s">
        <v>814</v>
      </c>
      <c r="P2091" s="103"/>
      <c r="T2091" s="112"/>
    </row>
    <row r="2092" spans="1:20">
      <c r="A2092" s="103" t="s">
        <v>813</v>
      </c>
      <c r="B2092" s="149">
        <v>11</v>
      </c>
      <c r="C2092" s="136">
        <v>28049</v>
      </c>
      <c r="D2092" s="141">
        <f t="shared" si="119"/>
        <v>28049</v>
      </c>
      <c r="E2092" s="103" t="s">
        <v>100</v>
      </c>
      <c r="H2092" s="103" t="s">
        <v>823</v>
      </c>
      <c r="I2092" s="111" t="s">
        <v>9</v>
      </c>
      <c r="J2092" s="112" t="str">
        <f t="shared" si="120"/>
        <v>W</v>
      </c>
      <c r="K2092" s="103">
        <v>2</v>
      </c>
      <c r="L2092" s="103">
        <v>1</v>
      </c>
      <c r="M2092" s="103" t="s">
        <v>824</v>
      </c>
      <c r="O2092" s="103" t="s">
        <v>814</v>
      </c>
      <c r="P2092" s="103"/>
      <c r="T2092" s="112"/>
    </row>
    <row r="2093" spans="1:20">
      <c r="A2093" s="103" t="s">
        <v>813</v>
      </c>
      <c r="B2093" s="149">
        <v>10</v>
      </c>
      <c r="C2093" s="136">
        <v>28042</v>
      </c>
      <c r="D2093" s="141">
        <f t="shared" si="119"/>
        <v>28042</v>
      </c>
      <c r="E2093" s="103" t="s">
        <v>16</v>
      </c>
      <c r="F2093" s="111">
        <v>1</v>
      </c>
      <c r="G2093" s="111" t="s">
        <v>1468</v>
      </c>
      <c r="H2093" s="103" t="s">
        <v>825</v>
      </c>
      <c r="I2093" s="111" t="s">
        <v>21</v>
      </c>
      <c r="J2093" s="112" t="str">
        <f t="shared" si="120"/>
        <v>L</v>
      </c>
      <c r="K2093" s="103">
        <v>0</v>
      </c>
      <c r="L2093" s="103">
        <v>2</v>
      </c>
      <c r="M2093" s="103" t="s">
        <v>25</v>
      </c>
      <c r="N2093" s="103">
        <v>122</v>
      </c>
      <c r="O2093" s="103" t="s">
        <v>814</v>
      </c>
      <c r="P2093" s="103"/>
      <c r="T2093" s="112"/>
    </row>
    <row r="2094" spans="1:20">
      <c r="A2094" s="103" t="s">
        <v>813</v>
      </c>
      <c r="B2094" s="149">
        <v>9</v>
      </c>
      <c r="C2094" s="136">
        <v>28035</v>
      </c>
      <c r="D2094" s="141">
        <f t="shared" si="119"/>
        <v>28035</v>
      </c>
      <c r="E2094" s="103" t="s">
        <v>100</v>
      </c>
      <c r="H2094" s="103" t="s">
        <v>312</v>
      </c>
      <c r="I2094" s="111" t="s">
        <v>9</v>
      </c>
      <c r="J2094" s="112" t="str">
        <f t="shared" si="120"/>
        <v>W</v>
      </c>
      <c r="K2094" s="103">
        <v>2</v>
      </c>
      <c r="L2094" s="103">
        <v>1</v>
      </c>
      <c r="M2094" s="103" t="s">
        <v>1747</v>
      </c>
      <c r="O2094" s="103" t="s">
        <v>814</v>
      </c>
      <c r="P2094" s="103"/>
      <c r="T2094" s="112" t="s">
        <v>2118</v>
      </c>
    </row>
    <row r="2095" spans="1:20">
      <c r="A2095" s="103" t="s">
        <v>813</v>
      </c>
      <c r="B2095" s="149">
        <v>8</v>
      </c>
      <c r="C2095" s="136">
        <v>28028</v>
      </c>
      <c r="D2095" s="141">
        <f t="shared" si="119"/>
        <v>28028</v>
      </c>
      <c r="E2095" s="103" t="s">
        <v>14</v>
      </c>
      <c r="F2095" s="111" t="s">
        <v>256</v>
      </c>
      <c r="G2095" s="111"/>
      <c r="H2095" s="103" t="s">
        <v>826</v>
      </c>
      <c r="I2095" s="111" t="s">
        <v>9</v>
      </c>
      <c r="J2095" s="112" t="str">
        <f t="shared" si="120"/>
        <v>L</v>
      </c>
      <c r="K2095" s="103">
        <v>2</v>
      </c>
      <c r="L2095" s="103">
        <v>5</v>
      </c>
      <c r="M2095" s="103" t="s">
        <v>1700</v>
      </c>
      <c r="O2095" s="103" t="s">
        <v>814</v>
      </c>
      <c r="P2095" s="103"/>
      <c r="T2095" s="112"/>
    </row>
    <row r="2096" spans="1:20">
      <c r="A2096" s="103" t="s">
        <v>813</v>
      </c>
      <c r="B2096" s="149">
        <v>7</v>
      </c>
      <c r="C2096" s="136">
        <v>28021</v>
      </c>
      <c r="D2096" s="141">
        <f t="shared" si="119"/>
        <v>28021</v>
      </c>
      <c r="E2096" s="103" t="s">
        <v>12</v>
      </c>
      <c r="F2096" s="111" t="s">
        <v>61</v>
      </c>
      <c r="G2096" s="111" t="s">
        <v>1468</v>
      </c>
      <c r="H2096" s="103" t="s">
        <v>312</v>
      </c>
      <c r="I2096" s="111" t="s">
        <v>21</v>
      </c>
      <c r="J2096" s="112" t="str">
        <f t="shared" si="120"/>
        <v>L</v>
      </c>
      <c r="K2096" s="103">
        <v>1</v>
      </c>
      <c r="L2096" s="103">
        <v>3</v>
      </c>
      <c r="M2096" s="103" t="s">
        <v>1741</v>
      </c>
      <c r="N2096" s="103">
        <v>195</v>
      </c>
      <c r="O2096" s="103" t="s">
        <v>814</v>
      </c>
      <c r="P2096" s="103"/>
      <c r="T2096" s="112"/>
    </row>
    <row r="2097" spans="1:20">
      <c r="A2097" s="103" t="s">
        <v>813</v>
      </c>
      <c r="B2097" s="149">
        <v>6</v>
      </c>
      <c r="C2097" s="136">
        <v>28014</v>
      </c>
      <c r="D2097" s="141">
        <f t="shared" si="119"/>
        <v>28014</v>
      </c>
      <c r="E2097" s="103" t="s">
        <v>100</v>
      </c>
      <c r="G2097" s="116" t="s">
        <v>1468</v>
      </c>
      <c r="H2097" s="103" t="s">
        <v>94</v>
      </c>
      <c r="I2097" s="111" t="s">
        <v>21</v>
      </c>
      <c r="J2097" s="112" t="str">
        <f t="shared" si="120"/>
        <v>L</v>
      </c>
      <c r="K2097" s="103">
        <v>0</v>
      </c>
      <c r="L2097" s="103">
        <v>1</v>
      </c>
      <c r="M2097" s="103" t="s">
        <v>25</v>
      </c>
      <c r="N2097" s="103">
        <v>185</v>
      </c>
      <c r="O2097" s="103" t="s">
        <v>814</v>
      </c>
      <c r="P2097" s="103"/>
      <c r="T2097" s="112"/>
    </row>
    <row r="2098" spans="1:20">
      <c r="A2098" s="103" t="s">
        <v>813</v>
      </c>
      <c r="B2098" s="149">
        <v>5</v>
      </c>
      <c r="C2098" s="136">
        <v>28007</v>
      </c>
      <c r="D2098" s="141">
        <f t="shared" si="119"/>
        <v>28007</v>
      </c>
      <c r="E2098" s="103" t="s">
        <v>100</v>
      </c>
      <c r="H2098" s="103" t="s">
        <v>186</v>
      </c>
      <c r="I2098" s="111" t="s">
        <v>9</v>
      </c>
      <c r="J2098" s="112" t="str">
        <f t="shared" si="120"/>
        <v>W</v>
      </c>
      <c r="K2098" s="103">
        <v>6</v>
      </c>
      <c r="L2098" s="103">
        <v>1</v>
      </c>
      <c r="M2098" s="103" t="s">
        <v>1743</v>
      </c>
      <c r="O2098" s="103" t="s">
        <v>814</v>
      </c>
      <c r="P2098" s="103"/>
      <c r="T2098" s="112"/>
    </row>
    <row r="2099" spans="1:20">
      <c r="A2099" s="103" t="s">
        <v>813</v>
      </c>
      <c r="B2099" s="149">
        <v>4</v>
      </c>
      <c r="C2099" s="136">
        <v>28004</v>
      </c>
      <c r="D2099" s="141">
        <f t="shared" si="119"/>
        <v>28004</v>
      </c>
      <c r="E2099" s="103" t="s">
        <v>100</v>
      </c>
      <c r="H2099" s="103" t="s">
        <v>682</v>
      </c>
      <c r="I2099" s="111" t="s">
        <v>9</v>
      </c>
      <c r="J2099" s="112" t="str">
        <f t="shared" si="120"/>
        <v>D</v>
      </c>
      <c r="K2099" s="103">
        <v>0</v>
      </c>
      <c r="L2099" s="103">
        <v>0</v>
      </c>
      <c r="M2099" s="103" t="s">
        <v>25</v>
      </c>
      <c r="O2099" s="103" t="s">
        <v>814</v>
      </c>
      <c r="P2099" s="103"/>
      <c r="T2099" s="112"/>
    </row>
    <row r="2100" spans="1:20">
      <c r="A2100" s="103" t="s">
        <v>813</v>
      </c>
      <c r="B2100" s="149">
        <v>3</v>
      </c>
      <c r="C2100" s="136">
        <v>28001</v>
      </c>
      <c r="D2100" s="141">
        <f t="shared" si="119"/>
        <v>28001</v>
      </c>
      <c r="E2100" s="103" t="s">
        <v>100</v>
      </c>
      <c r="G2100" s="116" t="s">
        <v>1468</v>
      </c>
      <c r="H2100" s="103" t="s">
        <v>823</v>
      </c>
      <c r="I2100" s="111" t="s">
        <v>21</v>
      </c>
      <c r="J2100" s="112" t="str">
        <f t="shared" si="120"/>
        <v>W</v>
      </c>
      <c r="K2100" s="103">
        <v>1</v>
      </c>
      <c r="L2100" s="103">
        <v>0</v>
      </c>
      <c r="M2100" s="103" t="s">
        <v>1701</v>
      </c>
      <c r="N2100" s="103">
        <v>170</v>
      </c>
      <c r="O2100" s="103" t="s">
        <v>814</v>
      </c>
      <c r="P2100" s="103"/>
      <c r="T2100" s="112"/>
    </row>
    <row r="2101" spans="1:20">
      <c r="A2101" s="103" t="s">
        <v>813</v>
      </c>
      <c r="B2101" s="149">
        <v>2</v>
      </c>
      <c r="C2101" s="136">
        <v>27997</v>
      </c>
      <c r="D2101" s="141">
        <f t="shared" si="119"/>
        <v>27997</v>
      </c>
      <c r="E2101" s="103" t="s">
        <v>100</v>
      </c>
      <c r="G2101" s="116" t="s">
        <v>1468</v>
      </c>
      <c r="H2101" s="103" t="s">
        <v>580</v>
      </c>
      <c r="I2101" s="111" t="s">
        <v>21</v>
      </c>
      <c r="J2101" s="112" t="str">
        <f t="shared" si="120"/>
        <v>D</v>
      </c>
      <c r="K2101" s="103">
        <v>2</v>
      </c>
      <c r="L2101" s="103">
        <v>2</v>
      </c>
      <c r="M2101" s="103" t="s">
        <v>1702</v>
      </c>
      <c r="N2101" s="103">
        <v>141</v>
      </c>
      <c r="O2101" s="103" t="s">
        <v>814</v>
      </c>
      <c r="P2101" s="103"/>
      <c r="T2101" s="112"/>
    </row>
    <row r="2102" spans="1:20">
      <c r="A2102" s="103" t="s">
        <v>813</v>
      </c>
      <c r="B2102" s="149">
        <v>1</v>
      </c>
      <c r="C2102" s="136">
        <v>27993</v>
      </c>
      <c r="D2102" s="141">
        <f t="shared" si="119"/>
        <v>27993</v>
      </c>
      <c r="E2102" s="103" t="s">
        <v>100</v>
      </c>
      <c r="H2102" s="103" t="s">
        <v>226</v>
      </c>
      <c r="I2102" s="111" t="s">
        <v>9</v>
      </c>
      <c r="J2102" s="112" t="str">
        <f t="shared" si="120"/>
        <v>W</v>
      </c>
      <c r="K2102" s="103">
        <v>3</v>
      </c>
      <c r="L2102" s="103">
        <v>1</v>
      </c>
      <c r="M2102" s="103" t="s">
        <v>1744</v>
      </c>
      <c r="O2102" s="103" t="s">
        <v>814</v>
      </c>
      <c r="P2102" s="103"/>
      <c r="T2102" s="112"/>
    </row>
    <row r="2103" spans="1:20">
      <c r="A2103" s="103" t="s">
        <v>827</v>
      </c>
      <c r="B2103" s="149">
        <v>49</v>
      </c>
      <c r="C2103" s="136">
        <v>27903</v>
      </c>
      <c r="D2103" s="141">
        <f t="shared" si="119"/>
        <v>27903</v>
      </c>
      <c r="E2103" s="103" t="s">
        <v>100</v>
      </c>
      <c r="H2103" s="103" t="s">
        <v>705</v>
      </c>
      <c r="I2103" s="111" t="s">
        <v>9</v>
      </c>
      <c r="J2103" s="112" t="str">
        <f t="shared" si="120"/>
        <v>L</v>
      </c>
      <c r="K2103" s="103">
        <v>0</v>
      </c>
      <c r="L2103" s="103">
        <v>4</v>
      </c>
      <c r="M2103" s="103" t="s">
        <v>25</v>
      </c>
      <c r="O2103" s="103" t="s">
        <v>828</v>
      </c>
      <c r="P2103" s="103"/>
      <c r="Q2103" s="116"/>
      <c r="T2103" s="112"/>
    </row>
    <row r="2104" spans="1:20">
      <c r="A2104" s="103" t="s">
        <v>827</v>
      </c>
      <c r="B2104" s="149">
        <v>48</v>
      </c>
      <c r="C2104" s="136">
        <v>27897</v>
      </c>
      <c r="D2104" s="141">
        <f t="shared" si="119"/>
        <v>27897</v>
      </c>
      <c r="E2104" s="103" t="s">
        <v>100</v>
      </c>
      <c r="H2104" s="103" t="s">
        <v>823</v>
      </c>
      <c r="I2104" s="111" t="s">
        <v>21</v>
      </c>
      <c r="J2104" s="112" t="str">
        <f t="shared" si="120"/>
        <v>D</v>
      </c>
      <c r="K2104" s="103">
        <v>0</v>
      </c>
      <c r="L2104" s="103">
        <v>0</v>
      </c>
      <c r="M2104" s="103" t="s">
        <v>25</v>
      </c>
      <c r="O2104" s="103" t="s">
        <v>828</v>
      </c>
      <c r="P2104" s="103"/>
      <c r="Q2104" s="116"/>
      <c r="R2104" s="116" t="s">
        <v>1468</v>
      </c>
      <c r="T2104" s="112"/>
    </row>
    <row r="2105" spans="1:20">
      <c r="A2105" s="103" t="s">
        <v>827</v>
      </c>
      <c r="B2105" s="149">
        <v>47</v>
      </c>
      <c r="C2105" s="136">
        <v>27896</v>
      </c>
      <c r="D2105" s="141">
        <f t="shared" si="119"/>
        <v>27896</v>
      </c>
      <c r="E2105" s="103" t="s">
        <v>100</v>
      </c>
      <c r="H2105" s="103" t="s">
        <v>125</v>
      </c>
      <c r="I2105" s="111" t="s">
        <v>21</v>
      </c>
      <c r="J2105" s="112" t="str">
        <f t="shared" si="120"/>
        <v>L</v>
      </c>
      <c r="K2105" s="103">
        <v>1</v>
      </c>
      <c r="L2105" s="103">
        <v>2</v>
      </c>
      <c r="M2105" s="103" t="s">
        <v>805</v>
      </c>
      <c r="O2105" s="103" t="s">
        <v>828</v>
      </c>
      <c r="P2105" s="103"/>
      <c r="Q2105" s="116"/>
      <c r="R2105" s="116"/>
      <c r="T2105" s="112"/>
    </row>
    <row r="2106" spans="1:20">
      <c r="A2106" s="103" t="s">
        <v>827</v>
      </c>
      <c r="B2106" s="149">
        <v>46</v>
      </c>
      <c r="C2106" s="136">
        <v>27888</v>
      </c>
      <c r="D2106" s="141">
        <f t="shared" si="119"/>
        <v>27888</v>
      </c>
      <c r="E2106" s="103" t="s">
        <v>100</v>
      </c>
      <c r="H2106" s="103" t="s">
        <v>580</v>
      </c>
      <c r="I2106" s="111" t="s">
        <v>9</v>
      </c>
      <c r="J2106" s="112" t="str">
        <f t="shared" si="120"/>
        <v>L</v>
      </c>
      <c r="K2106" s="103">
        <v>0</v>
      </c>
      <c r="L2106" s="103">
        <v>4</v>
      </c>
      <c r="M2106" s="103" t="s">
        <v>25</v>
      </c>
      <c r="O2106" s="103" t="s">
        <v>828</v>
      </c>
      <c r="P2106" s="103"/>
      <c r="Q2106" s="116"/>
      <c r="R2106" s="116"/>
      <c r="T2106" s="112"/>
    </row>
    <row r="2107" spans="1:20">
      <c r="A2107" s="103" t="s">
        <v>827</v>
      </c>
      <c r="B2107" s="149">
        <v>45</v>
      </c>
      <c r="C2107" s="136">
        <v>27882</v>
      </c>
      <c r="D2107" s="141">
        <f t="shared" si="119"/>
        <v>27882</v>
      </c>
      <c r="E2107" s="103" t="s">
        <v>100</v>
      </c>
      <c r="H2107" s="103" t="s">
        <v>144</v>
      </c>
      <c r="I2107" s="111" t="s">
        <v>9</v>
      </c>
      <c r="J2107" s="112" t="str">
        <f t="shared" si="120"/>
        <v>W</v>
      </c>
      <c r="K2107" s="103">
        <v>5</v>
      </c>
      <c r="L2107" s="103">
        <v>2</v>
      </c>
      <c r="M2107" s="103" t="s">
        <v>1802</v>
      </c>
      <c r="O2107" s="103" t="s">
        <v>828</v>
      </c>
      <c r="P2107" s="103"/>
      <c r="Q2107" s="116"/>
      <c r="R2107" s="116"/>
      <c r="T2107" s="112"/>
    </row>
    <row r="2108" spans="1:20">
      <c r="A2108" s="103" t="s">
        <v>827</v>
      </c>
      <c r="B2108" s="149">
        <v>44</v>
      </c>
      <c r="C2108" s="136">
        <v>27878</v>
      </c>
      <c r="D2108" s="141">
        <f t="shared" si="119"/>
        <v>27878</v>
      </c>
      <c r="E2108" s="103" t="s">
        <v>100</v>
      </c>
      <c r="H2108" s="103" t="s">
        <v>128</v>
      </c>
      <c r="I2108" s="111" t="s">
        <v>9</v>
      </c>
      <c r="J2108" s="112" t="str">
        <f t="shared" si="120"/>
        <v>D</v>
      </c>
      <c r="K2108" s="103">
        <v>3</v>
      </c>
      <c r="L2108" s="103">
        <v>3</v>
      </c>
      <c r="M2108" s="103" t="s">
        <v>2029</v>
      </c>
      <c r="O2108" s="103" t="s">
        <v>828</v>
      </c>
      <c r="P2108" s="103"/>
      <c r="Q2108" s="116"/>
      <c r="R2108" s="116"/>
      <c r="T2108" s="112"/>
    </row>
    <row r="2109" spans="1:20">
      <c r="A2109" s="103" t="s">
        <v>827</v>
      </c>
      <c r="B2109" s="149">
        <v>43</v>
      </c>
      <c r="C2109" s="136">
        <v>27875</v>
      </c>
      <c r="D2109" s="141">
        <f t="shared" si="119"/>
        <v>27875</v>
      </c>
      <c r="E2109" s="103" t="s">
        <v>100</v>
      </c>
      <c r="H2109" s="103" t="s">
        <v>705</v>
      </c>
      <c r="I2109" s="111" t="s">
        <v>21</v>
      </c>
      <c r="J2109" s="112" t="str">
        <f t="shared" si="120"/>
        <v>L</v>
      </c>
      <c r="K2109" s="103">
        <v>1</v>
      </c>
      <c r="L2109" s="103">
        <v>4</v>
      </c>
      <c r="M2109" s="103" t="s">
        <v>809</v>
      </c>
      <c r="O2109" s="103" t="s">
        <v>828</v>
      </c>
      <c r="P2109" s="103"/>
      <c r="Q2109" s="116"/>
      <c r="R2109" s="116"/>
      <c r="T2109" s="112"/>
    </row>
    <row r="2110" spans="1:20">
      <c r="A2110" s="103" t="s">
        <v>827</v>
      </c>
      <c r="B2110" s="149">
        <v>42</v>
      </c>
      <c r="C2110" s="136">
        <v>27869</v>
      </c>
      <c r="D2110" s="141">
        <f t="shared" si="119"/>
        <v>27869</v>
      </c>
      <c r="E2110" s="103" t="s">
        <v>100</v>
      </c>
      <c r="H2110" s="103" t="s">
        <v>529</v>
      </c>
      <c r="I2110" s="111" t="s">
        <v>9</v>
      </c>
      <c r="J2110" s="112" t="str">
        <f t="shared" si="120"/>
        <v>L</v>
      </c>
      <c r="K2110" s="103">
        <v>0</v>
      </c>
      <c r="L2110" s="103">
        <v>2</v>
      </c>
      <c r="M2110" s="103" t="s">
        <v>25</v>
      </c>
      <c r="O2110" s="103" t="s">
        <v>828</v>
      </c>
      <c r="P2110" s="103"/>
      <c r="Q2110" s="116"/>
      <c r="R2110" s="116"/>
      <c r="T2110" s="112"/>
    </row>
    <row r="2111" spans="1:20">
      <c r="A2111" s="103" t="s">
        <v>827</v>
      </c>
      <c r="B2111" s="149">
        <v>41</v>
      </c>
      <c r="C2111" s="136">
        <v>27867</v>
      </c>
      <c r="D2111" s="141">
        <f t="shared" si="119"/>
        <v>27867</v>
      </c>
      <c r="E2111" s="103" t="s">
        <v>100</v>
      </c>
      <c r="H2111" s="103" t="s">
        <v>125</v>
      </c>
      <c r="I2111" s="111" t="s">
        <v>9</v>
      </c>
      <c r="J2111" s="112" t="str">
        <f t="shared" si="120"/>
        <v>L</v>
      </c>
      <c r="K2111" s="103">
        <v>1</v>
      </c>
      <c r="L2111" s="103">
        <v>2</v>
      </c>
      <c r="M2111" s="103" t="s">
        <v>805</v>
      </c>
      <c r="O2111" s="103" t="s">
        <v>828</v>
      </c>
      <c r="P2111" s="103"/>
      <c r="Q2111" s="116"/>
      <c r="R2111" s="116"/>
      <c r="T2111" s="112"/>
    </row>
    <row r="2112" spans="1:20">
      <c r="A2112" s="103" t="s">
        <v>827</v>
      </c>
      <c r="B2112" s="149">
        <v>40</v>
      </c>
      <c r="C2112" s="136">
        <v>27866</v>
      </c>
      <c r="D2112" s="141">
        <f t="shared" si="119"/>
        <v>27866</v>
      </c>
      <c r="E2112" s="103" t="s">
        <v>100</v>
      </c>
      <c r="H2112" s="103" t="s">
        <v>529</v>
      </c>
      <c r="I2112" s="111" t="s">
        <v>21</v>
      </c>
      <c r="J2112" s="112" t="str">
        <f t="shared" si="120"/>
        <v>L</v>
      </c>
      <c r="K2112" s="103">
        <v>1</v>
      </c>
      <c r="L2112" s="103">
        <v>3</v>
      </c>
      <c r="M2112" s="103" t="s">
        <v>799</v>
      </c>
      <c r="O2112" s="103" t="s">
        <v>828</v>
      </c>
      <c r="P2112" s="103"/>
      <c r="Q2112" s="116"/>
      <c r="R2112" s="116"/>
      <c r="T2112" s="112"/>
    </row>
    <row r="2113" spans="1:20">
      <c r="A2113" s="103" t="s">
        <v>827</v>
      </c>
      <c r="B2113" s="149">
        <v>39</v>
      </c>
      <c r="C2113" s="136">
        <v>27860</v>
      </c>
      <c r="D2113" s="141">
        <f t="shared" si="119"/>
        <v>27860</v>
      </c>
      <c r="E2113" s="103" t="s">
        <v>100</v>
      </c>
      <c r="H2113" s="103" t="s">
        <v>108</v>
      </c>
      <c r="I2113" s="111" t="s">
        <v>21</v>
      </c>
      <c r="J2113" s="112" t="str">
        <f t="shared" si="120"/>
        <v>W</v>
      </c>
      <c r="K2113" s="103">
        <v>3</v>
      </c>
      <c r="L2113" s="103">
        <v>0</v>
      </c>
      <c r="M2113" s="103" t="s">
        <v>829</v>
      </c>
      <c r="O2113" s="103" t="s">
        <v>828</v>
      </c>
      <c r="P2113" s="103"/>
      <c r="Q2113" s="116"/>
      <c r="R2113" s="116" t="s">
        <v>1468</v>
      </c>
      <c r="T2113" s="112"/>
    </row>
    <row r="2114" spans="1:20">
      <c r="A2114" s="103" t="s">
        <v>827</v>
      </c>
      <c r="B2114" s="149">
        <v>38</v>
      </c>
      <c r="C2114" s="136">
        <v>27853</v>
      </c>
      <c r="D2114" s="141">
        <f t="shared" si="119"/>
        <v>27853</v>
      </c>
      <c r="E2114" s="103" t="s">
        <v>100</v>
      </c>
      <c r="H2114" s="103" t="s">
        <v>45</v>
      </c>
      <c r="I2114" s="111" t="s">
        <v>9</v>
      </c>
      <c r="J2114" s="112" t="str">
        <f t="shared" si="120"/>
        <v>D</v>
      </c>
      <c r="K2114" s="103">
        <v>1</v>
      </c>
      <c r="L2114" s="103">
        <v>1</v>
      </c>
      <c r="M2114" s="103" t="s">
        <v>805</v>
      </c>
      <c r="O2114" s="103" t="s">
        <v>828</v>
      </c>
      <c r="P2114" s="103"/>
      <c r="Q2114" s="116"/>
      <c r="R2114" s="116"/>
      <c r="T2114" s="112"/>
    </row>
    <row r="2115" spans="1:20">
      <c r="A2115" s="103" t="s">
        <v>827</v>
      </c>
      <c r="B2115" s="149">
        <v>37</v>
      </c>
      <c r="C2115" s="136">
        <v>27846</v>
      </c>
      <c r="D2115" s="141">
        <f t="shared" si="119"/>
        <v>27846</v>
      </c>
      <c r="E2115" s="103" t="s">
        <v>100</v>
      </c>
      <c r="H2115" s="103" t="s">
        <v>144</v>
      </c>
      <c r="I2115" s="111" t="s">
        <v>21</v>
      </c>
      <c r="J2115" s="112" t="str">
        <f t="shared" si="120"/>
        <v>W</v>
      </c>
      <c r="K2115" s="103">
        <v>2</v>
      </c>
      <c r="L2115" s="103">
        <v>0</v>
      </c>
      <c r="M2115" s="103" t="s">
        <v>830</v>
      </c>
      <c r="O2115" s="103" t="s">
        <v>828</v>
      </c>
      <c r="P2115" s="103"/>
      <c r="Q2115" s="116"/>
      <c r="R2115" s="116"/>
      <c r="T2115" s="112"/>
    </row>
    <row r="2116" spans="1:20">
      <c r="A2116" s="103" t="s">
        <v>827</v>
      </c>
      <c r="B2116" s="149">
        <v>36</v>
      </c>
      <c r="C2116" s="136">
        <v>27839</v>
      </c>
      <c r="D2116" s="141">
        <f t="shared" si="119"/>
        <v>27839</v>
      </c>
      <c r="E2116" s="103" t="s">
        <v>100</v>
      </c>
      <c r="H2116" s="103" t="s">
        <v>708</v>
      </c>
      <c r="I2116" s="111" t="s">
        <v>9</v>
      </c>
      <c r="J2116" s="112" t="str">
        <f t="shared" si="120"/>
        <v>W</v>
      </c>
      <c r="K2116" s="103">
        <v>1</v>
      </c>
      <c r="L2116" s="103">
        <v>0</v>
      </c>
      <c r="M2116" s="103" t="s">
        <v>831</v>
      </c>
      <c r="O2116" s="103" t="s">
        <v>828</v>
      </c>
      <c r="P2116" s="103"/>
      <c r="Q2116" s="116"/>
      <c r="R2116" s="116"/>
      <c r="T2116" s="112"/>
    </row>
    <row r="2117" spans="1:20">
      <c r="A2117" s="103" t="s">
        <v>827</v>
      </c>
      <c r="B2117" s="149">
        <v>35</v>
      </c>
      <c r="C2117" s="136">
        <v>27825</v>
      </c>
      <c r="D2117" s="141">
        <f t="shared" si="119"/>
        <v>27825</v>
      </c>
      <c r="E2117" s="103" t="s">
        <v>100</v>
      </c>
      <c r="H2117" s="103" t="s">
        <v>552</v>
      </c>
      <c r="I2117" s="111" t="s">
        <v>9</v>
      </c>
      <c r="J2117" s="112" t="str">
        <f t="shared" si="120"/>
        <v>L</v>
      </c>
      <c r="K2117" s="103">
        <v>1</v>
      </c>
      <c r="L2117" s="103">
        <v>2</v>
      </c>
      <c r="M2117" s="103" t="s">
        <v>831</v>
      </c>
      <c r="O2117" s="103" t="s">
        <v>828</v>
      </c>
      <c r="P2117" s="103"/>
      <c r="Q2117" s="116"/>
      <c r="R2117" s="116"/>
      <c r="T2117" s="112"/>
    </row>
    <row r="2118" spans="1:20">
      <c r="A2118" s="103" t="s">
        <v>827</v>
      </c>
      <c r="B2118" s="149">
        <v>34</v>
      </c>
      <c r="C2118" s="136">
        <v>27818</v>
      </c>
      <c r="D2118" s="141">
        <f t="shared" ref="D2118:D2181" si="121">C2118</f>
        <v>27818</v>
      </c>
      <c r="E2118" s="103" t="s">
        <v>100</v>
      </c>
      <c r="H2118" s="103" t="s">
        <v>1031</v>
      </c>
      <c r="I2118" s="111" t="s">
        <v>21</v>
      </c>
      <c r="J2118" s="112" t="str">
        <f t="shared" si="120"/>
        <v>D</v>
      </c>
      <c r="K2118" s="103">
        <v>2</v>
      </c>
      <c r="L2118" s="103">
        <v>2</v>
      </c>
      <c r="M2118" s="103" t="s">
        <v>832</v>
      </c>
      <c r="O2118" s="103" t="s">
        <v>828</v>
      </c>
      <c r="P2118" s="103"/>
      <c r="Q2118" s="116"/>
      <c r="R2118" s="116" t="s">
        <v>1468</v>
      </c>
      <c r="T2118" s="112"/>
    </row>
    <row r="2119" spans="1:20">
      <c r="A2119" s="103" t="s">
        <v>827</v>
      </c>
      <c r="B2119" s="149">
        <v>33</v>
      </c>
      <c r="C2119" s="136">
        <v>27804</v>
      </c>
      <c r="D2119" s="141">
        <f t="shared" si="121"/>
        <v>27804</v>
      </c>
      <c r="E2119" s="103" t="s">
        <v>16</v>
      </c>
      <c r="F2119" s="111">
        <v>2</v>
      </c>
      <c r="G2119" s="111"/>
      <c r="H2119" s="103" t="s">
        <v>186</v>
      </c>
      <c r="I2119" s="111" t="s">
        <v>9</v>
      </c>
      <c r="J2119" s="112" t="str">
        <f t="shared" si="120"/>
        <v>L</v>
      </c>
      <c r="K2119" s="103">
        <v>1</v>
      </c>
      <c r="L2119" s="103">
        <v>2</v>
      </c>
      <c r="M2119" s="103" t="s">
        <v>805</v>
      </c>
      <c r="O2119" s="103" t="s">
        <v>1860</v>
      </c>
      <c r="P2119" s="103"/>
      <c r="Q2119" s="111"/>
      <c r="R2119" s="111"/>
      <c r="T2119" s="112"/>
    </row>
    <row r="2120" spans="1:20">
      <c r="A2120" s="103" t="s">
        <v>827</v>
      </c>
      <c r="B2120" s="149">
        <v>32</v>
      </c>
      <c r="C2120" s="136">
        <v>27797</v>
      </c>
      <c r="D2120" s="141">
        <f t="shared" si="121"/>
        <v>27797</v>
      </c>
      <c r="E2120" s="103" t="s">
        <v>100</v>
      </c>
      <c r="H2120" s="103" t="s">
        <v>823</v>
      </c>
      <c r="I2120" s="111" t="s">
        <v>9</v>
      </c>
      <c r="J2120" s="112" t="str">
        <f t="shared" si="120"/>
        <v>L</v>
      </c>
      <c r="K2120" s="103">
        <v>2</v>
      </c>
      <c r="L2120" s="103">
        <v>3</v>
      </c>
      <c r="M2120" s="103" t="s">
        <v>833</v>
      </c>
      <c r="O2120" s="103" t="s">
        <v>1860</v>
      </c>
      <c r="P2120" s="103"/>
      <c r="Q2120" s="116"/>
      <c r="R2120" s="116"/>
      <c r="T2120" s="112"/>
    </row>
    <row r="2121" spans="1:20">
      <c r="A2121" s="103" t="s">
        <v>827</v>
      </c>
      <c r="B2121" s="149">
        <v>31</v>
      </c>
      <c r="C2121" s="136">
        <v>27790</v>
      </c>
      <c r="D2121" s="141">
        <f t="shared" si="121"/>
        <v>27790</v>
      </c>
      <c r="E2121" s="103" t="s">
        <v>100</v>
      </c>
      <c r="H2121" s="103" t="s">
        <v>506</v>
      </c>
      <c r="I2121" s="111" t="s">
        <v>21</v>
      </c>
      <c r="J2121" s="112" t="str">
        <f t="shared" si="120"/>
        <v>W</v>
      </c>
      <c r="K2121" s="103">
        <v>2</v>
      </c>
      <c r="L2121" s="103">
        <v>1</v>
      </c>
      <c r="M2121" s="103" t="s">
        <v>834</v>
      </c>
      <c r="O2121" s="103" t="s">
        <v>1860</v>
      </c>
      <c r="P2121" s="103"/>
      <c r="Q2121" s="116"/>
      <c r="R2121" s="116"/>
      <c r="T2121" s="112"/>
    </row>
    <row r="2122" spans="1:20">
      <c r="A2122" s="103" t="s">
        <v>827</v>
      </c>
      <c r="B2122" s="149">
        <v>30</v>
      </c>
      <c r="C2122" s="136">
        <v>27783</v>
      </c>
      <c r="D2122" s="141">
        <f t="shared" si="121"/>
        <v>27783</v>
      </c>
      <c r="E2122" s="103" t="s">
        <v>100</v>
      </c>
      <c r="H2122" s="103" t="s">
        <v>708</v>
      </c>
      <c r="I2122" s="111" t="s">
        <v>21</v>
      </c>
      <c r="J2122" s="112" t="str">
        <f t="shared" si="120"/>
        <v>L</v>
      </c>
      <c r="K2122" s="103">
        <v>0</v>
      </c>
      <c r="L2122" s="103">
        <v>3</v>
      </c>
      <c r="M2122" s="103" t="s">
        <v>25</v>
      </c>
      <c r="O2122" s="103" t="s">
        <v>1860</v>
      </c>
      <c r="P2122" s="103"/>
      <c r="Q2122" s="116"/>
      <c r="R2122" s="116"/>
      <c r="T2122" s="112"/>
    </row>
    <row r="2123" spans="1:20">
      <c r="A2123" s="103" t="s">
        <v>827</v>
      </c>
      <c r="B2123" s="149">
        <v>29</v>
      </c>
      <c r="C2123" s="136">
        <v>27776</v>
      </c>
      <c r="D2123" s="141">
        <f t="shared" si="121"/>
        <v>27776</v>
      </c>
      <c r="E2123" s="103" t="s">
        <v>100</v>
      </c>
      <c r="H2123" s="103" t="s">
        <v>108</v>
      </c>
      <c r="I2123" s="111" t="s">
        <v>9</v>
      </c>
      <c r="J2123" s="112" t="str">
        <f t="shared" si="120"/>
        <v>D</v>
      </c>
      <c r="K2123" s="103">
        <v>1</v>
      </c>
      <c r="L2123" s="103">
        <v>1</v>
      </c>
      <c r="M2123" s="103" t="s">
        <v>805</v>
      </c>
      <c r="O2123" s="103" t="s">
        <v>1860</v>
      </c>
      <c r="P2123" s="103"/>
      <c r="Q2123" s="116"/>
      <c r="R2123" s="116"/>
      <c r="T2123" s="112"/>
    </row>
    <row r="2124" spans="1:20">
      <c r="A2124" s="103" t="s">
        <v>827</v>
      </c>
      <c r="B2124" s="149">
        <v>28</v>
      </c>
      <c r="C2124" s="136">
        <v>27770</v>
      </c>
      <c r="D2124" s="141">
        <f t="shared" si="121"/>
        <v>27770</v>
      </c>
      <c r="E2124" s="103" t="s">
        <v>100</v>
      </c>
      <c r="H2124" s="103" t="s">
        <v>807</v>
      </c>
      <c r="I2124" s="111" t="s">
        <v>21</v>
      </c>
      <c r="J2124" s="112" t="str">
        <f t="shared" si="120"/>
        <v>W</v>
      </c>
      <c r="K2124" s="103">
        <v>2</v>
      </c>
      <c r="L2124" s="103">
        <v>1</v>
      </c>
      <c r="M2124" s="103" t="s">
        <v>835</v>
      </c>
      <c r="O2124" s="103" t="s">
        <v>1860</v>
      </c>
      <c r="P2124" s="103"/>
      <c r="Q2124" s="116"/>
      <c r="R2124" s="116" t="s">
        <v>1468</v>
      </c>
      <c r="T2124" s="112"/>
    </row>
    <row r="2125" spans="1:20">
      <c r="A2125" s="103" t="s">
        <v>827</v>
      </c>
      <c r="B2125" s="149">
        <v>27</v>
      </c>
      <c r="C2125" s="136">
        <v>27762</v>
      </c>
      <c r="D2125" s="141">
        <f t="shared" si="121"/>
        <v>27762</v>
      </c>
      <c r="E2125" s="103" t="s">
        <v>100</v>
      </c>
      <c r="H2125" s="103" t="s">
        <v>94</v>
      </c>
      <c r="I2125" s="111" t="s">
        <v>9</v>
      </c>
      <c r="J2125" s="112" t="str">
        <f t="shared" si="120"/>
        <v>L</v>
      </c>
      <c r="K2125" s="103">
        <v>0</v>
      </c>
      <c r="L2125" s="103">
        <v>2</v>
      </c>
      <c r="M2125" s="103" t="s">
        <v>25</v>
      </c>
      <c r="O2125" s="103" t="s">
        <v>1860</v>
      </c>
      <c r="P2125" s="103"/>
      <c r="Q2125" s="116"/>
      <c r="R2125" s="116"/>
      <c r="T2125" s="112"/>
    </row>
    <row r="2126" spans="1:20">
      <c r="A2126" s="103" t="s">
        <v>827</v>
      </c>
      <c r="B2126" s="149">
        <v>26</v>
      </c>
      <c r="C2126" s="136">
        <v>27760</v>
      </c>
      <c r="D2126" s="141">
        <f t="shared" si="121"/>
        <v>27760</v>
      </c>
      <c r="E2126" s="103" t="s">
        <v>100</v>
      </c>
      <c r="H2126" s="103" t="s">
        <v>332</v>
      </c>
      <c r="I2126" s="111" t="s">
        <v>9</v>
      </c>
      <c r="J2126" s="112" t="str">
        <f t="shared" si="120"/>
        <v>W</v>
      </c>
      <c r="K2126" s="103">
        <v>2</v>
      </c>
      <c r="L2126" s="103">
        <v>1</v>
      </c>
      <c r="M2126" s="103" t="s">
        <v>830</v>
      </c>
      <c r="O2126" s="103" t="s">
        <v>1860</v>
      </c>
      <c r="P2126" s="103"/>
      <c r="Q2126" s="116"/>
      <c r="R2126" s="116"/>
      <c r="T2126" s="112"/>
    </row>
    <row r="2127" spans="1:20">
      <c r="A2127" s="103" t="s">
        <v>827</v>
      </c>
      <c r="B2127" s="149">
        <v>25</v>
      </c>
      <c r="C2127" s="136">
        <v>27755</v>
      </c>
      <c r="D2127" s="141">
        <f t="shared" si="121"/>
        <v>27755</v>
      </c>
      <c r="E2127" s="103" t="s">
        <v>100</v>
      </c>
      <c r="H2127" s="103" t="s">
        <v>226</v>
      </c>
      <c r="I2127" s="111" t="s">
        <v>21</v>
      </c>
      <c r="J2127" s="112" t="str">
        <f t="shared" si="120"/>
        <v>D</v>
      </c>
      <c r="K2127" s="103">
        <v>0</v>
      </c>
      <c r="L2127" s="103">
        <v>0</v>
      </c>
      <c r="M2127" s="103" t="s">
        <v>25</v>
      </c>
      <c r="O2127" s="103" t="s">
        <v>836</v>
      </c>
      <c r="P2127" s="103"/>
      <c r="Q2127" s="116"/>
      <c r="R2127" s="116" t="s">
        <v>1468</v>
      </c>
      <c r="T2127" s="112"/>
    </row>
    <row r="2128" spans="1:20">
      <c r="A2128" s="103" t="s">
        <v>827</v>
      </c>
      <c r="B2128" s="149">
        <v>24</v>
      </c>
      <c r="C2128" s="136">
        <v>27754</v>
      </c>
      <c r="D2128" s="141">
        <f t="shared" si="121"/>
        <v>27754</v>
      </c>
      <c r="E2128" s="103" t="s">
        <v>100</v>
      </c>
      <c r="H2128" s="103" t="s">
        <v>332</v>
      </c>
      <c r="I2128" s="111" t="s">
        <v>21</v>
      </c>
      <c r="J2128" s="112" t="str">
        <f t="shared" si="120"/>
        <v>L</v>
      </c>
      <c r="K2128" s="103">
        <v>0</v>
      </c>
      <c r="L2128" s="103">
        <v>1</v>
      </c>
      <c r="M2128" s="103" t="s">
        <v>25</v>
      </c>
      <c r="O2128" s="103" t="s">
        <v>836</v>
      </c>
      <c r="P2128" s="103"/>
      <c r="Q2128" s="116"/>
      <c r="R2128" s="116"/>
      <c r="T2128" s="112"/>
    </row>
    <row r="2129" spans="1:20">
      <c r="A2129" s="103" t="s">
        <v>827</v>
      </c>
      <c r="B2129" s="149">
        <v>23</v>
      </c>
      <c r="C2129" s="136">
        <v>27748</v>
      </c>
      <c r="D2129" s="141">
        <f t="shared" si="121"/>
        <v>27748</v>
      </c>
      <c r="E2129" s="103" t="s">
        <v>100</v>
      </c>
      <c r="G2129" s="116" t="s">
        <v>1468</v>
      </c>
      <c r="H2129" s="103" t="s">
        <v>312</v>
      </c>
      <c r="I2129" s="111" t="s">
        <v>21</v>
      </c>
      <c r="J2129" s="112" t="str">
        <f t="shared" si="120"/>
        <v>W</v>
      </c>
      <c r="K2129" s="103">
        <v>3</v>
      </c>
      <c r="L2129" s="103">
        <v>1</v>
      </c>
      <c r="M2129" s="103" t="s">
        <v>837</v>
      </c>
      <c r="O2129" s="103" t="s">
        <v>836</v>
      </c>
      <c r="P2129" s="103"/>
      <c r="Q2129" s="116" t="s">
        <v>1468</v>
      </c>
      <c r="R2129" s="116" t="s">
        <v>1468</v>
      </c>
      <c r="T2129" s="112"/>
    </row>
    <row r="2130" spans="1:20">
      <c r="A2130" s="103" t="s">
        <v>827</v>
      </c>
      <c r="B2130" s="149">
        <v>22</v>
      </c>
      <c r="C2130" s="136">
        <v>27741</v>
      </c>
      <c r="D2130" s="141">
        <f t="shared" si="121"/>
        <v>27741</v>
      </c>
      <c r="E2130" s="103" t="s">
        <v>100</v>
      </c>
      <c r="G2130" s="116" t="s">
        <v>1468</v>
      </c>
      <c r="H2130" s="103" t="s">
        <v>807</v>
      </c>
      <c r="I2130" s="111" t="s">
        <v>9</v>
      </c>
      <c r="J2130" s="112" t="str">
        <f t="shared" si="120"/>
        <v>L</v>
      </c>
      <c r="K2130" s="103">
        <v>2</v>
      </c>
      <c r="L2130" s="103">
        <v>4</v>
      </c>
      <c r="M2130" s="103" t="s">
        <v>838</v>
      </c>
      <c r="O2130" s="103" t="s">
        <v>836</v>
      </c>
      <c r="P2130" s="103"/>
      <c r="Q2130" s="116" t="s">
        <v>1468</v>
      </c>
      <c r="R2130" s="116"/>
      <c r="T2130" s="112"/>
    </row>
    <row r="2131" spans="1:20">
      <c r="A2131" s="103" t="s">
        <v>827</v>
      </c>
      <c r="B2131" s="149">
        <v>21</v>
      </c>
      <c r="C2131" s="136">
        <v>27734</v>
      </c>
      <c r="D2131" s="141">
        <f t="shared" si="121"/>
        <v>27734</v>
      </c>
      <c r="E2131" s="103" t="s">
        <v>100</v>
      </c>
      <c r="G2131" s="116" t="s">
        <v>1468</v>
      </c>
      <c r="H2131" s="103" t="s">
        <v>1031</v>
      </c>
      <c r="I2131" s="111" t="s">
        <v>9</v>
      </c>
      <c r="J2131" s="112" t="str">
        <f t="shared" si="120"/>
        <v>L</v>
      </c>
      <c r="K2131" s="103">
        <v>0</v>
      </c>
      <c r="L2131" s="103">
        <v>2</v>
      </c>
      <c r="M2131" s="103" t="s">
        <v>25</v>
      </c>
      <c r="O2131" s="103" t="s">
        <v>836</v>
      </c>
      <c r="P2131" s="103"/>
      <c r="Q2131" s="116" t="s">
        <v>1468</v>
      </c>
      <c r="R2131" s="116"/>
      <c r="T2131" s="112"/>
    </row>
    <row r="2132" spans="1:20">
      <c r="A2132" s="103" t="s">
        <v>827</v>
      </c>
      <c r="B2132" s="149">
        <v>20</v>
      </c>
      <c r="C2132" s="136">
        <v>27731</v>
      </c>
      <c r="D2132" s="141">
        <f t="shared" si="121"/>
        <v>27731</v>
      </c>
      <c r="E2132" s="103" t="s">
        <v>100</v>
      </c>
      <c r="G2132" s="116" t="s">
        <v>1468</v>
      </c>
      <c r="H2132" s="103" t="s">
        <v>539</v>
      </c>
      <c r="I2132" s="111" t="s">
        <v>9</v>
      </c>
      <c r="J2132" s="112" t="str">
        <f t="shared" si="120"/>
        <v>W</v>
      </c>
      <c r="K2132" s="103">
        <v>2</v>
      </c>
      <c r="L2132" s="103">
        <v>1</v>
      </c>
      <c r="M2132" s="103" t="s">
        <v>839</v>
      </c>
      <c r="O2132" s="103" t="s">
        <v>836</v>
      </c>
      <c r="P2132" s="103"/>
      <c r="Q2132" s="116" t="s">
        <v>1468</v>
      </c>
      <c r="R2132" s="116"/>
      <c r="T2132" s="112"/>
    </row>
    <row r="2133" spans="1:20">
      <c r="A2133" s="103" t="s">
        <v>827</v>
      </c>
      <c r="B2133" s="149">
        <v>19</v>
      </c>
      <c r="C2133" s="136">
        <v>27727</v>
      </c>
      <c r="D2133" s="141">
        <f t="shared" si="121"/>
        <v>27727</v>
      </c>
      <c r="E2133" s="103" t="s">
        <v>100</v>
      </c>
      <c r="G2133" s="116" t="s">
        <v>1468</v>
      </c>
      <c r="H2133" s="103" t="s">
        <v>580</v>
      </c>
      <c r="I2133" s="111" t="s">
        <v>21</v>
      </c>
      <c r="J2133" s="112" t="str">
        <f t="shared" si="120"/>
        <v>D</v>
      </c>
      <c r="K2133" s="103">
        <v>0</v>
      </c>
      <c r="L2133" s="103">
        <v>0</v>
      </c>
      <c r="M2133" s="103" t="s">
        <v>25</v>
      </c>
      <c r="O2133" s="103" t="s">
        <v>836</v>
      </c>
      <c r="P2133" s="103"/>
      <c r="Q2133" s="116" t="s">
        <v>1468</v>
      </c>
      <c r="R2133" s="116" t="s">
        <v>1468</v>
      </c>
      <c r="T2133" s="112"/>
    </row>
    <row r="2134" spans="1:20">
      <c r="A2134" s="103" t="s">
        <v>827</v>
      </c>
      <c r="B2134" s="149">
        <v>18</v>
      </c>
      <c r="C2134" s="136">
        <v>27713</v>
      </c>
      <c r="D2134" s="141">
        <f t="shared" si="121"/>
        <v>27713</v>
      </c>
      <c r="E2134" s="103" t="s">
        <v>100</v>
      </c>
      <c r="G2134" s="116" t="s">
        <v>1468</v>
      </c>
      <c r="H2134" s="103" t="s">
        <v>682</v>
      </c>
      <c r="I2134" s="111" t="s">
        <v>9</v>
      </c>
      <c r="J2134" s="112" t="str">
        <f t="shared" si="120"/>
        <v>L</v>
      </c>
      <c r="K2134" s="103">
        <v>2</v>
      </c>
      <c r="L2134" s="103">
        <v>3</v>
      </c>
      <c r="M2134" s="103" t="s">
        <v>840</v>
      </c>
      <c r="O2134" s="103" t="s">
        <v>836</v>
      </c>
      <c r="P2134" s="103"/>
      <c r="Q2134" s="116" t="s">
        <v>1468</v>
      </c>
      <c r="R2134" s="116"/>
      <c r="T2134" s="112"/>
    </row>
    <row r="2135" spans="1:20">
      <c r="A2135" s="103" t="s">
        <v>827</v>
      </c>
      <c r="B2135" s="149">
        <v>17</v>
      </c>
      <c r="C2135" s="136">
        <v>27706</v>
      </c>
      <c r="D2135" s="141">
        <f t="shared" si="121"/>
        <v>27706</v>
      </c>
      <c r="E2135" s="103" t="s">
        <v>100</v>
      </c>
      <c r="G2135" s="116" t="s">
        <v>1468</v>
      </c>
      <c r="H2135" s="103" t="s">
        <v>186</v>
      </c>
      <c r="I2135" s="111" t="s">
        <v>21</v>
      </c>
      <c r="J2135" s="112" t="str">
        <f t="shared" si="120"/>
        <v>L</v>
      </c>
      <c r="K2135" s="103">
        <v>1</v>
      </c>
      <c r="L2135" s="103">
        <v>3</v>
      </c>
      <c r="M2135" s="103" t="s">
        <v>841</v>
      </c>
      <c r="O2135" s="103" t="s">
        <v>836</v>
      </c>
      <c r="P2135" s="103"/>
      <c r="Q2135" s="116" t="s">
        <v>1468</v>
      </c>
      <c r="R2135" s="116"/>
      <c r="T2135" s="112"/>
    </row>
    <row r="2136" spans="1:20">
      <c r="A2136" s="103" t="s">
        <v>827</v>
      </c>
      <c r="B2136" s="149">
        <v>16</v>
      </c>
      <c r="C2136" s="136">
        <v>27699</v>
      </c>
      <c r="D2136" s="141">
        <f t="shared" si="121"/>
        <v>27699</v>
      </c>
      <c r="E2136" s="103" t="s">
        <v>100</v>
      </c>
      <c r="G2136" s="116" t="s">
        <v>1468</v>
      </c>
      <c r="H2136" s="103" t="s">
        <v>552</v>
      </c>
      <c r="I2136" s="111" t="s">
        <v>21</v>
      </c>
      <c r="J2136" s="112" t="str">
        <f t="shared" si="120"/>
        <v>D</v>
      </c>
      <c r="K2136" s="103">
        <v>0</v>
      </c>
      <c r="L2136" s="103">
        <v>0</v>
      </c>
      <c r="M2136" s="103" t="s">
        <v>25</v>
      </c>
      <c r="O2136" s="103" t="s">
        <v>836</v>
      </c>
      <c r="P2136" s="103"/>
      <c r="Q2136" s="116" t="s">
        <v>1468</v>
      </c>
      <c r="R2136" s="116"/>
      <c r="T2136" s="112"/>
    </row>
    <row r="2137" spans="1:20">
      <c r="A2137" s="103" t="s">
        <v>827</v>
      </c>
      <c r="B2137" s="149">
        <v>15</v>
      </c>
      <c r="C2137" s="136">
        <v>27692</v>
      </c>
      <c r="D2137" s="141">
        <f t="shared" si="121"/>
        <v>27692</v>
      </c>
      <c r="E2137" s="103" t="s">
        <v>817</v>
      </c>
      <c r="F2137" s="111">
        <v>1</v>
      </c>
      <c r="G2137" s="111" t="s">
        <v>1468</v>
      </c>
      <c r="H2137" s="103" t="s">
        <v>842</v>
      </c>
      <c r="I2137" s="111" t="s">
        <v>21</v>
      </c>
      <c r="J2137" s="112" t="str">
        <f t="shared" si="120"/>
        <v>L</v>
      </c>
      <c r="K2137" s="103">
        <v>1</v>
      </c>
      <c r="L2137" s="103">
        <v>4</v>
      </c>
      <c r="M2137" s="103" t="s">
        <v>805</v>
      </c>
      <c r="O2137" s="103" t="s">
        <v>836</v>
      </c>
      <c r="P2137" s="103"/>
      <c r="Q2137" s="111" t="s">
        <v>1468</v>
      </c>
      <c r="R2137" s="111" t="s">
        <v>1468</v>
      </c>
      <c r="T2137" s="112"/>
    </row>
    <row r="2138" spans="1:20">
      <c r="A2138" s="103" t="s">
        <v>827</v>
      </c>
      <c r="B2138" s="149">
        <v>14</v>
      </c>
      <c r="C2138" s="136">
        <v>27685</v>
      </c>
      <c r="D2138" s="141">
        <f t="shared" si="121"/>
        <v>27685</v>
      </c>
      <c r="E2138" s="103" t="s">
        <v>100</v>
      </c>
      <c r="G2138" s="116" t="s">
        <v>1468</v>
      </c>
      <c r="H2138" s="103" t="s">
        <v>45</v>
      </c>
      <c r="I2138" s="111" t="s">
        <v>21</v>
      </c>
      <c r="J2138" s="112" t="str">
        <f t="shared" si="120"/>
        <v>W</v>
      </c>
      <c r="K2138" s="103">
        <v>3</v>
      </c>
      <c r="L2138" s="103">
        <v>0</v>
      </c>
      <c r="M2138" s="103" t="s">
        <v>1795</v>
      </c>
      <c r="O2138" s="103" t="s">
        <v>836</v>
      </c>
      <c r="P2138" s="103"/>
      <c r="Q2138" s="116" t="s">
        <v>1468</v>
      </c>
      <c r="R2138" s="116" t="s">
        <v>1468</v>
      </c>
      <c r="T2138" s="112"/>
    </row>
    <row r="2139" spans="1:20">
      <c r="A2139" s="103" t="s">
        <v>827</v>
      </c>
      <c r="B2139" s="149">
        <v>13</v>
      </c>
      <c r="C2139" s="136">
        <v>27678</v>
      </c>
      <c r="D2139" s="141">
        <f t="shared" si="121"/>
        <v>27678</v>
      </c>
      <c r="E2139" s="103" t="s">
        <v>14</v>
      </c>
      <c r="F2139" s="111" t="s">
        <v>61</v>
      </c>
      <c r="G2139" s="111" t="s">
        <v>1468</v>
      </c>
      <c r="H2139" s="103" t="s">
        <v>843</v>
      </c>
      <c r="I2139" s="111" t="s">
        <v>21</v>
      </c>
      <c r="J2139" s="112" t="str">
        <f t="shared" si="120"/>
        <v>L</v>
      </c>
      <c r="K2139" s="103">
        <v>1</v>
      </c>
      <c r="L2139" s="103">
        <v>2</v>
      </c>
      <c r="M2139" s="103" t="s">
        <v>844</v>
      </c>
      <c r="O2139" s="103" t="s">
        <v>836</v>
      </c>
      <c r="P2139" s="103"/>
      <c r="Q2139" s="111" t="s">
        <v>1468</v>
      </c>
      <c r="R2139" s="111" t="s">
        <v>1468</v>
      </c>
      <c r="T2139" s="112"/>
    </row>
    <row r="2140" spans="1:20">
      <c r="A2140" s="103" t="s">
        <v>827</v>
      </c>
      <c r="B2140" s="149">
        <v>12</v>
      </c>
      <c r="C2140" s="136">
        <v>27671</v>
      </c>
      <c r="D2140" s="141">
        <f t="shared" si="121"/>
        <v>27671</v>
      </c>
      <c r="E2140" s="103" t="s">
        <v>100</v>
      </c>
      <c r="H2140" s="103" t="s">
        <v>94</v>
      </c>
      <c r="I2140" s="111" t="s">
        <v>21</v>
      </c>
      <c r="J2140" s="112" t="str">
        <f t="shared" si="120"/>
        <v>W</v>
      </c>
      <c r="K2140" s="103">
        <v>2</v>
      </c>
      <c r="L2140" s="103">
        <v>1</v>
      </c>
      <c r="M2140" s="103" t="s">
        <v>845</v>
      </c>
      <c r="O2140" s="103" t="s">
        <v>836</v>
      </c>
      <c r="P2140" s="103"/>
      <c r="Q2140" s="116"/>
      <c r="R2140" s="116"/>
      <c r="T2140" s="112"/>
    </row>
    <row r="2141" spans="1:20">
      <c r="A2141" s="103" t="s">
        <v>827</v>
      </c>
      <c r="B2141" s="149">
        <v>11</v>
      </c>
      <c r="C2141" s="136">
        <v>27664</v>
      </c>
      <c r="D2141" s="141">
        <f t="shared" si="121"/>
        <v>27664</v>
      </c>
      <c r="E2141" s="103" t="s">
        <v>100</v>
      </c>
      <c r="G2141" s="116" t="s">
        <v>1468</v>
      </c>
      <c r="H2141" s="103" t="s">
        <v>312</v>
      </c>
      <c r="I2141" s="111" t="s">
        <v>9</v>
      </c>
      <c r="J2141" s="112" t="str">
        <f t="shared" si="120"/>
        <v>W</v>
      </c>
      <c r="K2141" s="103">
        <v>3</v>
      </c>
      <c r="L2141" s="103">
        <v>0</v>
      </c>
      <c r="M2141" s="103" t="s">
        <v>1796</v>
      </c>
      <c r="O2141" s="103" t="s">
        <v>836</v>
      </c>
      <c r="P2141" s="103"/>
      <c r="Q2141" s="116" t="s">
        <v>1468</v>
      </c>
      <c r="R2141" s="116"/>
      <c r="T2141" s="112"/>
    </row>
    <row r="2142" spans="1:20">
      <c r="A2142" s="103" t="s">
        <v>827</v>
      </c>
      <c r="B2142" s="149">
        <v>10</v>
      </c>
      <c r="C2142" s="136">
        <v>27657</v>
      </c>
      <c r="D2142" s="141">
        <f t="shared" si="121"/>
        <v>27657</v>
      </c>
      <c r="E2142" s="103" t="s">
        <v>14</v>
      </c>
      <c r="F2142" s="111" t="s">
        <v>256</v>
      </c>
      <c r="G2142" s="111"/>
      <c r="H2142" s="103" t="s">
        <v>539</v>
      </c>
      <c r="I2142" s="111" t="s">
        <v>9</v>
      </c>
      <c r="J2142" s="112" t="str">
        <f t="shared" ref="J2142:J2205" si="122">IF(K2142&gt;L2142,"W",IF(K2142&lt;L2142,"L","D"))</f>
        <v>W</v>
      </c>
      <c r="K2142" s="103">
        <v>1</v>
      </c>
      <c r="L2142" s="103">
        <v>0</v>
      </c>
      <c r="M2142" s="103" t="s">
        <v>846</v>
      </c>
      <c r="O2142" s="103" t="s">
        <v>836</v>
      </c>
      <c r="P2142" s="103"/>
      <c r="Q2142" s="111"/>
      <c r="R2142" s="111"/>
      <c r="T2142" s="112"/>
    </row>
    <row r="2143" spans="1:20">
      <c r="A2143" s="103" t="s">
        <v>827</v>
      </c>
      <c r="B2143" s="149">
        <v>9</v>
      </c>
      <c r="C2143" s="136">
        <v>27650</v>
      </c>
      <c r="D2143" s="141">
        <f t="shared" si="121"/>
        <v>27650</v>
      </c>
      <c r="E2143" s="103" t="s">
        <v>12</v>
      </c>
      <c r="F2143" s="111" t="s">
        <v>61</v>
      </c>
      <c r="G2143" s="111" t="s">
        <v>1468</v>
      </c>
      <c r="H2143" s="103" t="s">
        <v>847</v>
      </c>
      <c r="I2143" s="111" t="s">
        <v>21</v>
      </c>
      <c r="J2143" s="112" t="str">
        <f t="shared" si="122"/>
        <v>L</v>
      </c>
      <c r="K2143" s="103">
        <v>1</v>
      </c>
      <c r="L2143" s="103">
        <v>3</v>
      </c>
      <c r="M2143" s="103" t="s">
        <v>809</v>
      </c>
      <c r="O2143" s="103" t="s">
        <v>836</v>
      </c>
      <c r="P2143" s="103"/>
      <c r="Q2143" s="111" t="s">
        <v>1468</v>
      </c>
      <c r="R2143" s="111"/>
      <c r="T2143" s="112"/>
    </row>
    <row r="2144" spans="1:20">
      <c r="A2144" s="103" t="s">
        <v>827</v>
      </c>
      <c r="B2144" s="149">
        <v>8</v>
      </c>
      <c r="C2144" s="136">
        <v>27647</v>
      </c>
      <c r="D2144" s="141">
        <f t="shared" si="121"/>
        <v>27647</v>
      </c>
      <c r="E2144" s="103" t="s">
        <v>100</v>
      </c>
      <c r="G2144" s="116" t="s">
        <v>1468</v>
      </c>
      <c r="H2144" s="103" t="s">
        <v>49</v>
      </c>
      <c r="I2144" s="111" t="s">
        <v>21</v>
      </c>
      <c r="J2144" s="112" t="str">
        <f t="shared" si="122"/>
        <v>W</v>
      </c>
      <c r="K2144" s="103">
        <v>2</v>
      </c>
      <c r="L2144" s="103">
        <v>0</v>
      </c>
      <c r="M2144" s="103" t="s">
        <v>839</v>
      </c>
      <c r="O2144" s="103" t="s">
        <v>836</v>
      </c>
      <c r="P2144" s="103"/>
      <c r="Q2144" s="116" t="s">
        <v>1468</v>
      </c>
      <c r="R2144" s="116"/>
      <c r="T2144" s="112"/>
    </row>
    <row r="2145" spans="1:20">
      <c r="A2145" s="103" t="s">
        <v>827</v>
      </c>
      <c r="B2145" s="149">
        <v>7</v>
      </c>
      <c r="C2145" s="136">
        <v>27643</v>
      </c>
      <c r="D2145" s="141">
        <f t="shared" si="121"/>
        <v>27643</v>
      </c>
      <c r="E2145" s="103" t="s">
        <v>100</v>
      </c>
      <c r="G2145" s="116" t="s">
        <v>1468</v>
      </c>
      <c r="H2145" s="103" t="s">
        <v>186</v>
      </c>
      <c r="I2145" s="111" t="s">
        <v>9</v>
      </c>
      <c r="J2145" s="112" t="str">
        <f t="shared" si="122"/>
        <v>L</v>
      </c>
      <c r="K2145" s="103">
        <v>0</v>
      </c>
      <c r="L2145" s="103">
        <v>1</v>
      </c>
      <c r="M2145" s="103" t="s">
        <v>25</v>
      </c>
      <c r="O2145" s="103" t="s">
        <v>836</v>
      </c>
      <c r="P2145" s="103"/>
      <c r="Q2145" s="116" t="s">
        <v>1468</v>
      </c>
      <c r="R2145" s="116"/>
      <c r="T2145" s="112"/>
    </row>
    <row r="2146" spans="1:20">
      <c r="A2146" s="103" t="s">
        <v>827</v>
      </c>
      <c r="B2146" s="149">
        <v>6</v>
      </c>
      <c r="C2146" s="136">
        <v>27640</v>
      </c>
      <c r="D2146" s="141">
        <f t="shared" si="121"/>
        <v>27640</v>
      </c>
      <c r="E2146" s="103" t="s">
        <v>100</v>
      </c>
      <c r="G2146" s="116" t="s">
        <v>1468</v>
      </c>
      <c r="H2146" s="103" t="s">
        <v>128</v>
      </c>
      <c r="I2146" s="111" t="s">
        <v>21</v>
      </c>
      <c r="J2146" s="112" t="str">
        <f t="shared" si="122"/>
        <v>W</v>
      </c>
      <c r="K2146" s="103">
        <v>4</v>
      </c>
      <c r="L2146" s="103">
        <v>2</v>
      </c>
      <c r="M2146" s="103" t="s">
        <v>848</v>
      </c>
      <c r="O2146" s="103" t="s">
        <v>836</v>
      </c>
      <c r="P2146" s="103"/>
      <c r="Q2146" s="116" t="s">
        <v>1468</v>
      </c>
      <c r="R2146" s="116"/>
      <c r="T2146" s="112"/>
    </row>
    <row r="2147" spans="1:20">
      <c r="A2147" s="103" t="s">
        <v>827</v>
      </c>
      <c r="B2147" s="149">
        <v>5</v>
      </c>
      <c r="C2147" s="136">
        <v>27636</v>
      </c>
      <c r="D2147" s="141">
        <f t="shared" si="121"/>
        <v>27636</v>
      </c>
      <c r="E2147" s="103" t="s">
        <v>100</v>
      </c>
      <c r="G2147" s="116" t="s">
        <v>1468</v>
      </c>
      <c r="H2147" s="103" t="s">
        <v>226</v>
      </c>
      <c r="I2147" s="111" t="s">
        <v>9</v>
      </c>
      <c r="J2147" s="112" t="str">
        <f t="shared" si="122"/>
        <v>L</v>
      </c>
      <c r="K2147" s="103">
        <v>0</v>
      </c>
      <c r="L2147" s="103">
        <v>1</v>
      </c>
      <c r="M2147" s="103" t="s">
        <v>25</v>
      </c>
      <c r="O2147" s="103" t="s">
        <v>836</v>
      </c>
      <c r="P2147" s="103"/>
      <c r="Q2147" s="116" t="s">
        <v>1468</v>
      </c>
      <c r="R2147" s="116"/>
      <c r="T2147" s="112"/>
    </row>
    <row r="2148" spans="1:20">
      <c r="A2148" s="103" t="s">
        <v>827</v>
      </c>
      <c r="B2148" s="149">
        <v>4</v>
      </c>
      <c r="C2148" s="136">
        <v>27633</v>
      </c>
      <c r="D2148" s="141">
        <f t="shared" si="121"/>
        <v>27633</v>
      </c>
      <c r="E2148" s="103" t="s">
        <v>100</v>
      </c>
      <c r="G2148" s="116" t="s">
        <v>1468</v>
      </c>
      <c r="H2148" s="103" t="s">
        <v>506</v>
      </c>
      <c r="I2148" s="111" t="s">
        <v>9</v>
      </c>
      <c r="J2148" s="112" t="str">
        <f t="shared" si="122"/>
        <v>L</v>
      </c>
      <c r="K2148" s="103">
        <v>2</v>
      </c>
      <c r="L2148" s="103">
        <v>5</v>
      </c>
      <c r="M2148" s="103" t="s">
        <v>849</v>
      </c>
      <c r="O2148" s="103" t="s">
        <v>836</v>
      </c>
      <c r="P2148" s="103"/>
      <c r="Q2148" s="116" t="s">
        <v>1468</v>
      </c>
      <c r="R2148" s="116"/>
      <c r="T2148" s="112"/>
    </row>
    <row r="2149" spans="1:20">
      <c r="A2149" s="103" t="s">
        <v>827</v>
      </c>
      <c r="B2149" s="149">
        <v>3</v>
      </c>
      <c r="C2149" s="136">
        <v>27629</v>
      </c>
      <c r="D2149" s="141">
        <f t="shared" si="121"/>
        <v>27629</v>
      </c>
      <c r="E2149" s="103" t="s">
        <v>100</v>
      </c>
      <c r="G2149" s="116" t="s">
        <v>1468</v>
      </c>
      <c r="H2149" s="103" t="s">
        <v>539</v>
      </c>
      <c r="I2149" s="111" t="s">
        <v>21</v>
      </c>
      <c r="J2149" s="112" t="str">
        <f t="shared" si="122"/>
        <v>D</v>
      </c>
      <c r="K2149" s="103">
        <v>0</v>
      </c>
      <c r="L2149" s="103">
        <v>0</v>
      </c>
      <c r="M2149" s="103" t="s">
        <v>25</v>
      </c>
      <c r="O2149" s="103" t="s">
        <v>836</v>
      </c>
      <c r="P2149" s="103"/>
      <c r="Q2149" s="116" t="s">
        <v>1468</v>
      </c>
      <c r="R2149" s="116"/>
      <c r="T2149" s="112"/>
    </row>
    <row r="2150" spans="1:20">
      <c r="A2150" s="103" t="s">
        <v>827</v>
      </c>
      <c r="B2150" s="149">
        <v>2</v>
      </c>
      <c r="C2150" s="136">
        <v>27626</v>
      </c>
      <c r="D2150" s="141">
        <f t="shared" si="121"/>
        <v>27626</v>
      </c>
      <c r="E2150" s="103" t="s">
        <v>100</v>
      </c>
      <c r="G2150" s="116" t="s">
        <v>1468</v>
      </c>
      <c r="H2150" s="103" t="s">
        <v>682</v>
      </c>
      <c r="I2150" s="111" t="s">
        <v>21</v>
      </c>
      <c r="J2150" s="112" t="str">
        <f t="shared" si="122"/>
        <v>L</v>
      </c>
      <c r="K2150" s="103">
        <v>0</v>
      </c>
      <c r="L2150" s="103">
        <v>2</v>
      </c>
      <c r="M2150" s="103" t="s">
        <v>25</v>
      </c>
      <c r="O2150" s="103" t="s">
        <v>836</v>
      </c>
      <c r="P2150" s="103"/>
      <c r="Q2150" s="116" t="s">
        <v>1468</v>
      </c>
      <c r="R2150" s="116"/>
      <c r="T2150" s="112"/>
    </row>
    <row r="2151" spans="1:20">
      <c r="A2151" s="103" t="s">
        <v>827</v>
      </c>
      <c r="B2151" s="149">
        <v>1</v>
      </c>
      <c r="C2151" s="136">
        <v>27622</v>
      </c>
      <c r="D2151" s="141">
        <f t="shared" si="121"/>
        <v>27622</v>
      </c>
      <c r="E2151" s="103" t="s">
        <v>100</v>
      </c>
      <c r="G2151" s="116" t="s">
        <v>1468</v>
      </c>
      <c r="H2151" s="103" t="s">
        <v>49</v>
      </c>
      <c r="I2151" s="111" t="s">
        <v>9</v>
      </c>
      <c r="J2151" s="112" t="str">
        <f t="shared" si="122"/>
        <v>L</v>
      </c>
      <c r="K2151" s="103">
        <v>0</v>
      </c>
      <c r="L2151" s="103">
        <v>1</v>
      </c>
      <c r="M2151" s="103" t="s">
        <v>25</v>
      </c>
      <c r="O2151" s="103" t="s">
        <v>836</v>
      </c>
      <c r="P2151" s="103"/>
      <c r="Q2151" s="116" t="s">
        <v>1468</v>
      </c>
      <c r="R2151" s="116"/>
      <c r="T2151" s="112"/>
    </row>
    <row r="2152" spans="1:20">
      <c r="A2152" s="103" t="s">
        <v>850</v>
      </c>
      <c r="B2152" s="149">
        <v>50</v>
      </c>
      <c r="C2152" s="136">
        <v>27528</v>
      </c>
      <c r="D2152" s="141">
        <f t="shared" si="121"/>
        <v>27528</v>
      </c>
      <c r="E2152" s="103" t="s">
        <v>100</v>
      </c>
      <c r="H2152" s="103" t="s">
        <v>708</v>
      </c>
      <c r="I2152" s="111" t="s">
        <v>21</v>
      </c>
      <c r="J2152" s="112" t="str">
        <f t="shared" si="122"/>
        <v>L</v>
      </c>
      <c r="K2152" s="103">
        <v>0</v>
      </c>
      <c r="L2152" s="103">
        <v>1</v>
      </c>
      <c r="M2152" s="103" t="s">
        <v>25</v>
      </c>
      <c r="O2152" s="103" t="s">
        <v>836</v>
      </c>
      <c r="P2152" s="103"/>
      <c r="Q2152" s="116"/>
      <c r="R2152" s="116"/>
      <c r="T2152" s="112"/>
    </row>
    <row r="2153" spans="1:20">
      <c r="A2153" s="103" t="s">
        <v>850</v>
      </c>
      <c r="B2153" s="149">
        <v>49</v>
      </c>
      <c r="C2153" s="136">
        <v>27524</v>
      </c>
      <c r="D2153" s="141">
        <f t="shared" si="121"/>
        <v>27524</v>
      </c>
      <c r="E2153" s="103" t="s">
        <v>100</v>
      </c>
      <c r="H2153" s="103" t="s">
        <v>125</v>
      </c>
      <c r="I2153" s="111" t="s">
        <v>21</v>
      </c>
      <c r="J2153" s="112" t="str">
        <f t="shared" si="122"/>
        <v>D</v>
      </c>
      <c r="K2153" s="103">
        <v>2</v>
      </c>
      <c r="L2153" s="103">
        <v>2</v>
      </c>
      <c r="M2153" s="103" t="s">
        <v>1081</v>
      </c>
      <c r="O2153" s="103" t="s">
        <v>836</v>
      </c>
      <c r="P2153" s="103"/>
      <c r="Q2153" s="116"/>
      <c r="R2153" s="116" t="s">
        <v>1468</v>
      </c>
      <c r="T2153" s="112"/>
    </row>
    <row r="2154" spans="1:20">
      <c r="A2154" s="103" t="s">
        <v>850</v>
      </c>
      <c r="B2154" s="149">
        <v>48</v>
      </c>
      <c r="C2154" s="136">
        <v>27518</v>
      </c>
      <c r="D2154" s="141">
        <f t="shared" si="121"/>
        <v>27518</v>
      </c>
      <c r="E2154" s="103" t="s">
        <v>100</v>
      </c>
      <c r="H2154" s="103" t="s">
        <v>552</v>
      </c>
      <c r="I2154" s="111" t="s">
        <v>9</v>
      </c>
      <c r="J2154" s="112" t="str">
        <f t="shared" si="122"/>
        <v>W</v>
      </c>
      <c r="K2154" s="103">
        <v>2</v>
      </c>
      <c r="L2154" s="103">
        <v>0</v>
      </c>
      <c r="M2154" s="103" t="s">
        <v>1082</v>
      </c>
      <c r="O2154" s="103" t="s">
        <v>836</v>
      </c>
      <c r="P2154" s="103"/>
      <c r="Q2154" s="116"/>
      <c r="R2154" s="116"/>
      <c r="T2154" s="112"/>
    </row>
    <row r="2155" spans="1:20">
      <c r="A2155" s="103" t="s">
        <v>850</v>
      </c>
      <c r="B2155" s="149">
        <v>47</v>
      </c>
      <c r="C2155" s="136">
        <v>27514</v>
      </c>
      <c r="D2155" s="141">
        <f t="shared" si="121"/>
        <v>27514</v>
      </c>
      <c r="E2155" s="103" t="s">
        <v>100</v>
      </c>
      <c r="H2155" s="103" t="s">
        <v>529</v>
      </c>
      <c r="I2155" s="111" t="s">
        <v>21</v>
      </c>
      <c r="J2155" s="112" t="str">
        <f t="shared" si="122"/>
        <v>W</v>
      </c>
      <c r="K2155" s="103">
        <v>4</v>
      </c>
      <c r="L2155" s="103">
        <v>0</v>
      </c>
      <c r="M2155" s="103" t="s">
        <v>851</v>
      </c>
      <c r="O2155" s="103" t="s">
        <v>836</v>
      </c>
      <c r="P2155" s="103"/>
      <c r="Q2155" s="116"/>
      <c r="R2155" s="116"/>
      <c r="T2155" s="112"/>
    </row>
    <row r="2156" spans="1:20">
      <c r="A2156" s="103" t="s">
        <v>850</v>
      </c>
      <c r="B2156" s="149">
        <v>46</v>
      </c>
      <c r="C2156" s="136">
        <v>27510</v>
      </c>
      <c r="D2156" s="141">
        <f t="shared" si="121"/>
        <v>27510</v>
      </c>
      <c r="E2156" s="103" t="s">
        <v>100</v>
      </c>
      <c r="H2156" s="103" t="s">
        <v>552</v>
      </c>
      <c r="I2156" s="111" t="s">
        <v>21</v>
      </c>
      <c r="J2156" s="112" t="str">
        <f t="shared" si="122"/>
        <v>L</v>
      </c>
      <c r="K2156" s="103">
        <v>1</v>
      </c>
      <c r="L2156" s="103">
        <v>2</v>
      </c>
      <c r="M2156" s="103" t="s">
        <v>852</v>
      </c>
      <c r="O2156" s="103" t="s">
        <v>836</v>
      </c>
      <c r="P2156" s="103"/>
      <c r="Q2156" s="116"/>
      <c r="R2156" s="116" t="s">
        <v>1468</v>
      </c>
      <c r="T2156" s="112"/>
    </row>
    <row r="2157" spans="1:20">
      <c r="A2157" s="103" t="s">
        <v>850</v>
      </c>
      <c r="B2157" s="149">
        <v>45</v>
      </c>
      <c r="C2157" s="136">
        <v>27507</v>
      </c>
      <c r="D2157" s="141">
        <f t="shared" si="121"/>
        <v>27507</v>
      </c>
      <c r="E2157" s="103" t="s">
        <v>100</v>
      </c>
      <c r="H2157" s="103" t="s">
        <v>226</v>
      </c>
      <c r="I2157" s="111" t="s">
        <v>21</v>
      </c>
      <c r="J2157" s="112" t="str">
        <f t="shared" si="122"/>
        <v>D</v>
      </c>
      <c r="K2157" s="103">
        <v>2</v>
      </c>
      <c r="L2157" s="103">
        <v>2</v>
      </c>
      <c r="M2157" s="103" t="s">
        <v>853</v>
      </c>
      <c r="O2157" s="103" t="s">
        <v>836</v>
      </c>
      <c r="P2157" s="103"/>
      <c r="Q2157" s="116"/>
      <c r="R2157" s="116"/>
      <c r="T2157" s="112"/>
    </row>
    <row r="2158" spans="1:20">
      <c r="A2158" s="103" t="s">
        <v>850</v>
      </c>
      <c r="B2158" s="149">
        <v>44</v>
      </c>
      <c r="C2158" s="136">
        <v>27503</v>
      </c>
      <c r="D2158" s="141">
        <f t="shared" si="121"/>
        <v>27503</v>
      </c>
      <c r="E2158" s="103" t="s">
        <v>100</v>
      </c>
      <c r="H2158" s="103" t="s">
        <v>94</v>
      </c>
      <c r="I2158" s="111" t="s">
        <v>9</v>
      </c>
      <c r="J2158" s="112" t="str">
        <f t="shared" si="122"/>
        <v>L</v>
      </c>
      <c r="K2158" s="103">
        <v>0</v>
      </c>
      <c r="L2158" s="103">
        <v>2</v>
      </c>
      <c r="M2158" s="103" t="s">
        <v>25</v>
      </c>
      <c r="O2158" s="103" t="s">
        <v>836</v>
      </c>
      <c r="P2158" s="103"/>
      <c r="Q2158" s="116"/>
      <c r="R2158" s="116"/>
      <c r="T2158" s="112"/>
    </row>
    <row r="2159" spans="1:20">
      <c r="A2159" s="103" t="s">
        <v>850</v>
      </c>
      <c r="B2159" s="149">
        <v>43</v>
      </c>
      <c r="C2159" s="136">
        <v>27500</v>
      </c>
      <c r="D2159" s="141">
        <f t="shared" si="121"/>
        <v>27500</v>
      </c>
      <c r="E2159" s="103" t="s">
        <v>100</v>
      </c>
      <c r="H2159" s="103" t="s">
        <v>580</v>
      </c>
      <c r="I2159" s="111" t="s">
        <v>21</v>
      </c>
      <c r="J2159" s="112" t="str">
        <f t="shared" si="122"/>
        <v>L</v>
      </c>
      <c r="K2159" s="103">
        <v>0</v>
      </c>
      <c r="L2159" s="103">
        <v>2</v>
      </c>
      <c r="M2159" s="103" t="s">
        <v>25</v>
      </c>
      <c r="O2159" s="103" t="s">
        <v>836</v>
      </c>
      <c r="P2159" s="103"/>
      <c r="Q2159" s="116" t="s">
        <v>1468</v>
      </c>
      <c r="R2159" s="116"/>
      <c r="T2159" s="112"/>
    </row>
    <row r="2160" spans="1:20">
      <c r="A2160" s="103" t="s">
        <v>850</v>
      </c>
      <c r="B2160" s="149">
        <v>42</v>
      </c>
      <c r="C2160" s="136">
        <v>27498</v>
      </c>
      <c r="D2160" s="141">
        <f t="shared" si="121"/>
        <v>27498</v>
      </c>
      <c r="E2160" s="103" t="s">
        <v>100</v>
      </c>
      <c r="H2160" s="103" t="s">
        <v>539</v>
      </c>
      <c r="I2160" s="111" t="s">
        <v>21</v>
      </c>
      <c r="J2160" s="112" t="str">
        <f t="shared" si="122"/>
        <v>D</v>
      </c>
      <c r="K2160" s="103">
        <v>0</v>
      </c>
      <c r="L2160" s="103">
        <v>0</v>
      </c>
      <c r="M2160" s="103" t="s">
        <v>25</v>
      </c>
      <c r="O2160" s="103" t="s">
        <v>836</v>
      </c>
      <c r="P2160" s="103"/>
      <c r="Q2160" s="116"/>
      <c r="R2160" s="116"/>
      <c r="T2160" s="112"/>
    </row>
    <row r="2161" spans="1:20">
      <c r="A2161" s="103" t="s">
        <v>850</v>
      </c>
      <c r="B2161" s="149">
        <v>41</v>
      </c>
      <c r="C2161" s="136">
        <v>27496</v>
      </c>
      <c r="D2161" s="141">
        <f t="shared" si="121"/>
        <v>27496</v>
      </c>
      <c r="E2161" s="103" t="s">
        <v>100</v>
      </c>
      <c r="H2161" s="103" t="s">
        <v>332</v>
      </c>
      <c r="I2161" s="111" t="s">
        <v>21</v>
      </c>
      <c r="J2161" s="112" t="str">
        <f t="shared" si="122"/>
        <v>D</v>
      </c>
      <c r="K2161" s="103">
        <v>2</v>
      </c>
      <c r="L2161" s="103">
        <v>2</v>
      </c>
      <c r="M2161" s="103" t="s">
        <v>855</v>
      </c>
      <c r="O2161" s="103" t="s">
        <v>836</v>
      </c>
      <c r="P2161" s="103"/>
      <c r="Q2161" s="116" t="s">
        <v>1468</v>
      </c>
      <c r="R2161" s="116" t="s">
        <v>1468</v>
      </c>
      <c r="T2161" s="112"/>
    </row>
    <row r="2162" spans="1:20">
      <c r="A2162" s="103" t="s">
        <v>850</v>
      </c>
      <c r="B2162" s="149">
        <v>40</v>
      </c>
      <c r="C2162" s="136">
        <v>27493</v>
      </c>
      <c r="D2162" s="141">
        <f t="shared" si="121"/>
        <v>27493</v>
      </c>
      <c r="E2162" s="103" t="s">
        <v>100</v>
      </c>
      <c r="H2162" s="103" t="s">
        <v>128</v>
      </c>
      <c r="I2162" s="111" t="s">
        <v>9</v>
      </c>
      <c r="J2162" s="112" t="str">
        <f t="shared" si="122"/>
        <v>D</v>
      </c>
      <c r="K2162" s="103">
        <v>0</v>
      </c>
      <c r="L2162" s="103">
        <v>0</v>
      </c>
      <c r="M2162" s="103" t="s">
        <v>25</v>
      </c>
      <c r="O2162" s="103" t="s">
        <v>836</v>
      </c>
      <c r="P2162" s="103"/>
      <c r="Q2162" s="116" t="s">
        <v>1468</v>
      </c>
      <c r="R2162" s="116"/>
      <c r="T2162" s="112"/>
    </row>
    <row r="2163" spans="1:20">
      <c r="A2163" s="103" t="s">
        <v>850</v>
      </c>
      <c r="B2163" s="149">
        <v>39</v>
      </c>
      <c r="C2163" s="136">
        <v>27489</v>
      </c>
      <c r="D2163" s="141">
        <f t="shared" si="121"/>
        <v>27489</v>
      </c>
      <c r="E2163" s="103" t="s">
        <v>100</v>
      </c>
      <c r="H2163" s="103" t="s">
        <v>108</v>
      </c>
      <c r="I2163" s="111" t="s">
        <v>21</v>
      </c>
      <c r="J2163" s="112" t="str">
        <f t="shared" si="122"/>
        <v>L</v>
      </c>
      <c r="K2163" s="103">
        <v>2</v>
      </c>
      <c r="L2163" s="103">
        <v>8</v>
      </c>
      <c r="M2163" s="103" t="s">
        <v>1050</v>
      </c>
      <c r="O2163" s="103" t="s">
        <v>836</v>
      </c>
      <c r="P2163" s="103"/>
      <c r="Q2163" s="116" t="s">
        <v>1468</v>
      </c>
      <c r="R2163" s="116" t="s">
        <v>1468</v>
      </c>
      <c r="T2163" s="112"/>
    </row>
    <row r="2164" spans="1:20">
      <c r="A2164" s="103" t="s">
        <v>850</v>
      </c>
      <c r="B2164" s="149">
        <v>38</v>
      </c>
      <c r="C2164" s="136">
        <v>27484</v>
      </c>
      <c r="D2164" s="141">
        <f t="shared" si="121"/>
        <v>27484</v>
      </c>
      <c r="E2164" s="103" t="s">
        <v>100</v>
      </c>
      <c r="H2164" s="103" t="s">
        <v>529</v>
      </c>
      <c r="I2164" s="111" t="s">
        <v>9</v>
      </c>
      <c r="J2164" s="112" t="str">
        <f t="shared" si="122"/>
        <v>L</v>
      </c>
      <c r="K2164" s="103">
        <v>0</v>
      </c>
      <c r="L2164" s="103">
        <v>2</v>
      </c>
      <c r="M2164" s="103" t="s">
        <v>25</v>
      </c>
      <c r="O2164" s="103" t="s">
        <v>836</v>
      </c>
      <c r="P2164" s="103"/>
      <c r="Q2164" s="116"/>
      <c r="R2164" s="116"/>
      <c r="T2164" s="112"/>
    </row>
    <row r="2165" spans="1:20">
      <c r="A2165" s="103" t="s">
        <v>850</v>
      </c>
      <c r="B2165" s="149">
        <v>37</v>
      </c>
      <c r="C2165" s="136">
        <v>27482</v>
      </c>
      <c r="D2165" s="141">
        <f t="shared" si="121"/>
        <v>27482</v>
      </c>
      <c r="E2165" s="103" t="s">
        <v>100</v>
      </c>
      <c r="H2165" s="103" t="s">
        <v>705</v>
      </c>
      <c r="I2165" s="111" t="s">
        <v>21</v>
      </c>
      <c r="J2165" s="112" t="str">
        <f t="shared" si="122"/>
        <v>L</v>
      </c>
      <c r="K2165" s="103">
        <v>0</v>
      </c>
      <c r="L2165" s="103">
        <v>4</v>
      </c>
      <c r="M2165" s="103" t="s">
        <v>25</v>
      </c>
      <c r="O2165" s="103" t="s">
        <v>836</v>
      </c>
      <c r="P2165" s="103"/>
      <c r="Q2165" s="116" t="s">
        <v>1468</v>
      </c>
      <c r="R2165" s="116"/>
      <c r="T2165" s="112"/>
    </row>
    <row r="2166" spans="1:20">
      <c r="A2166" s="103" t="s">
        <v>850</v>
      </c>
      <c r="B2166" s="149">
        <v>36</v>
      </c>
      <c r="C2166" s="136">
        <v>27475</v>
      </c>
      <c r="D2166" s="141">
        <f t="shared" si="121"/>
        <v>27475</v>
      </c>
      <c r="E2166" s="103" t="s">
        <v>100</v>
      </c>
      <c r="H2166" s="103" t="s">
        <v>682</v>
      </c>
      <c r="I2166" s="111" t="s">
        <v>9</v>
      </c>
      <c r="J2166" s="112" t="str">
        <f t="shared" si="122"/>
        <v>L</v>
      </c>
      <c r="K2166" s="103">
        <v>2</v>
      </c>
      <c r="L2166" s="103">
        <v>3</v>
      </c>
      <c r="M2166" s="103" t="s">
        <v>1775</v>
      </c>
      <c r="O2166" s="103" t="s">
        <v>836</v>
      </c>
      <c r="P2166" s="103"/>
      <c r="Q2166" s="116" t="s">
        <v>1468</v>
      </c>
      <c r="R2166" s="116"/>
      <c r="T2166" s="112"/>
    </row>
    <row r="2167" spans="1:20">
      <c r="A2167" s="103" t="s">
        <v>850</v>
      </c>
      <c r="B2167" s="149">
        <v>35</v>
      </c>
      <c r="C2167" s="136">
        <v>27468</v>
      </c>
      <c r="D2167" s="141">
        <f t="shared" si="121"/>
        <v>27468</v>
      </c>
      <c r="E2167" s="103" t="s">
        <v>1042</v>
      </c>
      <c r="F2167" s="111">
        <v>2</v>
      </c>
      <c r="H2167" s="103" t="s">
        <v>45</v>
      </c>
      <c r="I2167" s="111" t="s">
        <v>21</v>
      </c>
      <c r="J2167" s="112" t="str">
        <f t="shared" si="122"/>
        <v>L</v>
      </c>
      <c r="K2167" s="103">
        <v>1</v>
      </c>
      <c r="L2167" s="103">
        <v>3</v>
      </c>
      <c r="M2167" s="103" t="s">
        <v>834</v>
      </c>
      <c r="O2167" s="103" t="s">
        <v>836</v>
      </c>
      <c r="P2167" s="103"/>
      <c r="Q2167" s="116" t="s">
        <v>1468</v>
      </c>
      <c r="R2167" s="111" t="s">
        <v>1468</v>
      </c>
      <c r="T2167" s="112"/>
    </row>
    <row r="2168" spans="1:20">
      <c r="A2168" s="103" t="s">
        <v>850</v>
      </c>
      <c r="B2168" s="149">
        <v>34</v>
      </c>
      <c r="C2168" s="136">
        <v>27461</v>
      </c>
      <c r="D2168" s="141">
        <f t="shared" si="121"/>
        <v>27461</v>
      </c>
      <c r="E2168" s="103" t="s">
        <v>1042</v>
      </c>
      <c r="F2168" s="111">
        <v>1</v>
      </c>
      <c r="H2168" s="103" t="s">
        <v>332</v>
      </c>
      <c r="I2168" s="111" t="s">
        <v>9</v>
      </c>
      <c r="J2168" s="112" t="str">
        <f t="shared" si="122"/>
        <v>W</v>
      </c>
      <c r="K2168" s="103">
        <v>1</v>
      </c>
      <c r="L2168" s="103">
        <v>0</v>
      </c>
      <c r="M2168" s="103" t="s">
        <v>834</v>
      </c>
      <c r="O2168" s="103" t="s">
        <v>836</v>
      </c>
      <c r="P2168" s="103"/>
      <c r="Q2168" s="116"/>
      <c r="R2168" s="111"/>
      <c r="T2168" s="112"/>
    </row>
    <row r="2169" spans="1:20">
      <c r="A2169" s="103" t="s">
        <v>850</v>
      </c>
      <c r="B2169" s="149">
        <v>33</v>
      </c>
      <c r="C2169" s="136">
        <v>27454</v>
      </c>
      <c r="D2169" s="141">
        <f t="shared" si="121"/>
        <v>27454</v>
      </c>
      <c r="E2169" s="103" t="s">
        <v>100</v>
      </c>
      <c r="H2169" s="103" t="s">
        <v>49</v>
      </c>
      <c r="I2169" s="111" t="s">
        <v>9</v>
      </c>
      <c r="J2169" s="112" t="str">
        <f t="shared" si="122"/>
        <v>L</v>
      </c>
      <c r="K2169" s="103">
        <v>0</v>
      </c>
      <c r="L2169" s="103">
        <v>1</v>
      </c>
      <c r="M2169" s="103" t="s">
        <v>25</v>
      </c>
      <c r="O2169" s="103" t="s">
        <v>836</v>
      </c>
      <c r="P2169" s="103"/>
      <c r="Q2169" s="116"/>
      <c r="R2169" s="116"/>
      <c r="T2169" s="112"/>
    </row>
    <row r="2170" spans="1:20">
      <c r="A2170" s="103" t="s">
        <v>850</v>
      </c>
      <c r="B2170" s="149">
        <v>32</v>
      </c>
      <c r="C2170" s="136">
        <v>27447</v>
      </c>
      <c r="D2170" s="141">
        <f t="shared" si="121"/>
        <v>27447</v>
      </c>
      <c r="E2170" s="103" t="s">
        <v>100</v>
      </c>
      <c r="H2170" s="103" t="s">
        <v>108</v>
      </c>
      <c r="I2170" s="111" t="s">
        <v>9</v>
      </c>
      <c r="J2170" s="112" t="str">
        <f t="shared" si="122"/>
        <v>D</v>
      </c>
      <c r="K2170" s="103">
        <v>2</v>
      </c>
      <c r="L2170" s="103">
        <v>2</v>
      </c>
      <c r="M2170" s="103" t="s">
        <v>854</v>
      </c>
      <c r="O2170" s="103" t="s">
        <v>836</v>
      </c>
      <c r="P2170" s="103"/>
      <c r="Q2170" s="116"/>
      <c r="R2170" s="116"/>
      <c r="T2170" s="112"/>
    </row>
    <row r="2171" spans="1:20">
      <c r="A2171" s="103" t="s">
        <v>850</v>
      </c>
      <c r="B2171" s="149">
        <v>31</v>
      </c>
      <c r="C2171" s="136">
        <v>27433</v>
      </c>
      <c r="D2171" s="141">
        <f t="shared" si="121"/>
        <v>27433</v>
      </c>
      <c r="E2171" s="103" t="s">
        <v>100</v>
      </c>
      <c r="H2171" s="103" t="s">
        <v>580</v>
      </c>
      <c r="I2171" s="111" t="s">
        <v>9</v>
      </c>
      <c r="J2171" s="112" t="str">
        <f t="shared" si="122"/>
        <v>W</v>
      </c>
      <c r="K2171" s="103">
        <v>2</v>
      </c>
      <c r="L2171" s="103">
        <v>1</v>
      </c>
      <c r="M2171" s="103" t="s">
        <v>855</v>
      </c>
      <c r="O2171" s="103" t="s">
        <v>836</v>
      </c>
      <c r="P2171" s="103"/>
      <c r="Q2171" s="116"/>
      <c r="R2171" s="116"/>
      <c r="T2171" s="112"/>
    </row>
    <row r="2172" spans="1:20">
      <c r="A2172" s="103" t="s">
        <v>850</v>
      </c>
      <c r="B2172" s="149">
        <v>30</v>
      </c>
      <c r="C2172" s="136">
        <v>27426</v>
      </c>
      <c r="D2172" s="141">
        <f t="shared" si="121"/>
        <v>27426</v>
      </c>
      <c r="E2172" s="103" t="s">
        <v>856</v>
      </c>
      <c r="F2172" s="111">
        <v>2</v>
      </c>
      <c r="H2172" s="103" t="s">
        <v>529</v>
      </c>
      <c r="I2172" s="111" t="s">
        <v>21</v>
      </c>
      <c r="J2172" s="112" t="str">
        <f t="shared" si="122"/>
        <v>L</v>
      </c>
      <c r="K2172" s="103">
        <v>1</v>
      </c>
      <c r="L2172" s="103">
        <v>5</v>
      </c>
      <c r="M2172" s="103" t="s">
        <v>857</v>
      </c>
      <c r="O2172" s="103" t="s">
        <v>836</v>
      </c>
      <c r="P2172" s="103"/>
      <c r="Q2172" s="116"/>
      <c r="R2172" s="111"/>
      <c r="T2172" s="112"/>
    </row>
    <row r="2173" spans="1:20">
      <c r="A2173" s="103" t="s">
        <v>850</v>
      </c>
      <c r="B2173" s="149">
        <v>29</v>
      </c>
      <c r="C2173" s="136">
        <v>27412</v>
      </c>
      <c r="D2173" s="141">
        <f t="shared" si="121"/>
        <v>27412</v>
      </c>
      <c r="E2173" s="103" t="s">
        <v>100</v>
      </c>
      <c r="H2173" s="103" t="s">
        <v>705</v>
      </c>
      <c r="I2173" s="111" t="s">
        <v>9</v>
      </c>
      <c r="J2173" s="112" t="str">
        <f t="shared" si="122"/>
        <v>L</v>
      </c>
      <c r="K2173" s="103">
        <v>0</v>
      </c>
      <c r="L2173" s="103">
        <v>2</v>
      </c>
      <c r="M2173" s="103" t="s">
        <v>25</v>
      </c>
      <c r="O2173" s="103" t="s">
        <v>836</v>
      </c>
      <c r="P2173" s="103"/>
      <c r="Q2173" s="116" t="s">
        <v>1468</v>
      </c>
      <c r="R2173" s="116"/>
      <c r="T2173" s="112"/>
    </row>
    <row r="2174" spans="1:20">
      <c r="A2174" s="103" t="s">
        <v>850</v>
      </c>
      <c r="B2174" s="149">
        <v>28</v>
      </c>
      <c r="C2174" s="136">
        <v>27405</v>
      </c>
      <c r="D2174" s="141">
        <f t="shared" si="121"/>
        <v>27405</v>
      </c>
      <c r="E2174" s="103" t="s">
        <v>100</v>
      </c>
      <c r="H2174" s="103" t="s">
        <v>49</v>
      </c>
      <c r="I2174" s="111" t="s">
        <v>21</v>
      </c>
      <c r="J2174" s="112" t="str">
        <f t="shared" si="122"/>
        <v>W</v>
      </c>
      <c r="K2174" s="103">
        <v>1</v>
      </c>
      <c r="L2174" s="103">
        <v>0</v>
      </c>
      <c r="M2174" s="103" t="s">
        <v>834</v>
      </c>
      <c r="O2174" s="103" t="s">
        <v>836</v>
      </c>
      <c r="P2174" s="103"/>
      <c r="Q2174" s="116"/>
      <c r="R2174" s="116"/>
      <c r="T2174" s="112"/>
    </row>
    <row r="2175" spans="1:20">
      <c r="A2175" s="103" t="s">
        <v>850</v>
      </c>
      <c r="B2175" s="149">
        <v>27</v>
      </c>
      <c r="C2175" s="136">
        <v>27398</v>
      </c>
      <c r="D2175" s="141">
        <f t="shared" si="121"/>
        <v>27398</v>
      </c>
      <c r="E2175" s="103" t="s">
        <v>100</v>
      </c>
      <c r="H2175" s="103" t="s">
        <v>708</v>
      </c>
      <c r="I2175" s="111" t="s">
        <v>9</v>
      </c>
      <c r="J2175" s="112" t="str">
        <f t="shared" si="122"/>
        <v>W</v>
      </c>
      <c r="K2175" s="103">
        <v>6</v>
      </c>
      <c r="L2175" s="103">
        <v>2</v>
      </c>
      <c r="M2175" s="103" t="s">
        <v>858</v>
      </c>
      <c r="O2175" s="103" t="s">
        <v>836</v>
      </c>
      <c r="P2175" s="103"/>
      <c r="Q2175" s="116"/>
      <c r="R2175" s="116"/>
      <c r="T2175" s="112"/>
    </row>
    <row r="2176" spans="1:20">
      <c r="A2176" s="103" t="s">
        <v>850</v>
      </c>
      <c r="B2176" s="149">
        <v>26</v>
      </c>
      <c r="C2176" s="136">
        <v>27395</v>
      </c>
      <c r="D2176" s="141">
        <f t="shared" si="121"/>
        <v>27395</v>
      </c>
      <c r="E2176" s="103" t="s">
        <v>100</v>
      </c>
      <c r="H2176" s="103" t="s">
        <v>186</v>
      </c>
      <c r="I2176" s="111" t="s">
        <v>21</v>
      </c>
      <c r="J2176" s="112" t="str">
        <f t="shared" si="122"/>
        <v>L</v>
      </c>
      <c r="K2176" s="103">
        <v>1</v>
      </c>
      <c r="L2176" s="103">
        <v>2</v>
      </c>
      <c r="M2176" s="103" t="s">
        <v>859</v>
      </c>
      <c r="O2176" s="103" t="s">
        <v>836</v>
      </c>
      <c r="P2176" s="103"/>
      <c r="Q2176" s="116"/>
      <c r="R2176" s="116"/>
      <c r="T2176" s="112"/>
    </row>
    <row r="2177" spans="1:20">
      <c r="A2177" s="103" t="s">
        <v>850</v>
      </c>
      <c r="B2177" s="149">
        <v>25</v>
      </c>
      <c r="C2177" s="136">
        <v>27391</v>
      </c>
      <c r="D2177" s="141">
        <f t="shared" si="121"/>
        <v>27391</v>
      </c>
      <c r="E2177" s="103" t="s">
        <v>100</v>
      </c>
      <c r="H2177" s="103" t="s">
        <v>226</v>
      </c>
      <c r="I2177" s="111" t="s">
        <v>9</v>
      </c>
      <c r="J2177" s="112" t="str">
        <f t="shared" si="122"/>
        <v>L</v>
      </c>
      <c r="K2177" s="103">
        <v>0</v>
      </c>
      <c r="L2177" s="103">
        <v>6</v>
      </c>
      <c r="M2177" s="103" t="s">
        <v>25</v>
      </c>
      <c r="O2177" s="103" t="s">
        <v>836</v>
      </c>
      <c r="P2177" s="103"/>
      <c r="Q2177" s="116"/>
      <c r="R2177" s="116"/>
      <c r="T2177" s="112"/>
    </row>
    <row r="2178" spans="1:20">
      <c r="A2178" s="103" t="s">
        <v>850</v>
      </c>
      <c r="B2178" s="149">
        <v>24</v>
      </c>
      <c r="C2178" s="136">
        <v>27389</v>
      </c>
      <c r="D2178" s="141">
        <f t="shared" si="121"/>
        <v>27389</v>
      </c>
      <c r="E2178" s="103" t="s">
        <v>100</v>
      </c>
      <c r="H2178" s="103" t="s">
        <v>186</v>
      </c>
      <c r="I2178" s="111" t="s">
        <v>9</v>
      </c>
      <c r="J2178" s="112" t="str">
        <f t="shared" si="122"/>
        <v>W</v>
      </c>
      <c r="K2178" s="103">
        <v>1</v>
      </c>
      <c r="L2178" s="103">
        <v>0</v>
      </c>
      <c r="M2178" s="103" t="s">
        <v>834</v>
      </c>
      <c r="O2178" s="103" t="s">
        <v>836</v>
      </c>
      <c r="P2178" s="103"/>
      <c r="Q2178" s="116"/>
      <c r="R2178" s="116"/>
      <c r="T2178" s="112"/>
    </row>
    <row r="2179" spans="1:20">
      <c r="A2179" s="103" t="s">
        <v>850</v>
      </c>
      <c r="B2179" s="149">
        <v>23</v>
      </c>
      <c r="C2179" s="136">
        <v>27377</v>
      </c>
      <c r="D2179" s="141">
        <f t="shared" si="121"/>
        <v>27377</v>
      </c>
      <c r="E2179" s="103" t="s">
        <v>100</v>
      </c>
      <c r="H2179" s="103" t="s">
        <v>807</v>
      </c>
      <c r="I2179" s="111" t="s">
        <v>21</v>
      </c>
      <c r="J2179" s="112" t="str">
        <f t="shared" si="122"/>
        <v>W</v>
      </c>
      <c r="K2179" s="103">
        <v>4</v>
      </c>
      <c r="L2179" s="103">
        <v>0</v>
      </c>
      <c r="M2179" s="103" t="s">
        <v>860</v>
      </c>
      <c r="O2179" s="103" t="s">
        <v>836</v>
      </c>
      <c r="P2179" s="103"/>
      <c r="Q2179" s="116"/>
      <c r="R2179" s="116"/>
      <c r="T2179" s="112"/>
    </row>
    <row r="2180" spans="1:20">
      <c r="A2180" s="103" t="s">
        <v>850</v>
      </c>
      <c r="B2180" s="149">
        <v>22</v>
      </c>
      <c r="C2180" s="136">
        <v>27370</v>
      </c>
      <c r="D2180" s="141">
        <f t="shared" si="121"/>
        <v>27370</v>
      </c>
      <c r="E2180" s="103" t="s">
        <v>100</v>
      </c>
      <c r="H2180" s="103" t="s">
        <v>144</v>
      </c>
      <c r="I2180" s="111" t="s">
        <v>9</v>
      </c>
      <c r="J2180" s="112" t="str">
        <f t="shared" si="122"/>
        <v>D</v>
      </c>
      <c r="K2180" s="103">
        <v>1</v>
      </c>
      <c r="L2180" s="103">
        <v>1</v>
      </c>
      <c r="M2180" s="103" t="s">
        <v>861</v>
      </c>
      <c r="O2180" s="103" t="s">
        <v>836</v>
      </c>
      <c r="P2180" s="103"/>
      <c r="Q2180" s="116"/>
      <c r="R2180" s="116"/>
      <c r="T2180" s="112"/>
    </row>
    <row r="2181" spans="1:20">
      <c r="A2181" s="103" t="s">
        <v>850</v>
      </c>
      <c r="B2181" s="149">
        <v>21</v>
      </c>
      <c r="C2181" s="136">
        <v>27363</v>
      </c>
      <c r="D2181" s="141">
        <f t="shared" si="121"/>
        <v>27363</v>
      </c>
      <c r="E2181" s="103" t="s">
        <v>100</v>
      </c>
      <c r="H2181" s="103" t="s">
        <v>94</v>
      </c>
      <c r="I2181" s="111" t="s">
        <v>21</v>
      </c>
      <c r="J2181" s="112" t="str">
        <f t="shared" si="122"/>
        <v>L</v>
      </c>
      <c r="K2181" s="103">
        <v>0</v>
      </c>
      <c r="L2181" s="103">
        <v>2</v>
      </c>
      <c r="M2181" s="103" t="s">
        <v>25</v>
      </c>
      <c r="O2181" s="103" t="s">
        <v>836</v>
      </c>
      <c r="P2181" s="103"/>
      <c r="Q2181" s="116"/>
      <c r="R2181" s="116"/>
      <c r="T2181" s="112"/>
    </row>
    <row r="2182" spans="1:20">
      <c r="A2182" s="103" t="s">
        <v>850</v>
      </c>
      <c r="B2182" s="149">
        <v>20</v>
      </c>
      <c r="C2182" s="136">
        <v>27356</v>
      </c>
      <c r="D2182" s="141">
        <f t="shared" ref="D2182:D2221" si="123">C2182</f>
        <v>27356</v>
      </c>
      <c r="E2182" s="103" t="s">
        <v>100</v>
      </c>
      <c r="H2182" s="103" t="s">
        <v>125</v>
      </c>
      <c r="I2182" s="111" t="s">
        <v>9</v>
      </c>
      <c r="J2182" s="112" t="str">
        <f t="shared" si="122"/>
        <v>W</v>
      </c>
      <c r="K2182" s="103">
        <v>3</v>
      </c>
      <c r="L2182" s="103">
        <v>0</v>
      </c>
      <c r="M2182" s="103" t="s">
        <v>1769</v>
      </c>
      <c r="O2182" s="103" t="s">
        <v>836</v>
      </c>
      <c r="P2182" s="103"/>
      <c r="Q2182" s="116"/>
      <c r="R2182" s="116"/>
      <c r="T2182" s="112"/>
    </row>
    <row r="2183" spans="1:20">
      <c r="A2183" s="103" t="s">
        <v>850</v>
      </c>
      <c r="B2183" s="149">
        <v>19</v>
      </c>
      <c r="C2183" s="136">
        <v>27349</v>
      </c>
      <c r="D2183" s="141">
        <f t="shared" si="123"/>
        <v>27349</v>
      </c>
      <c r="E2183" s="103" t="s">
        <v>100</v>
      </c>
      <c r="H2183" s="103" t="s">
        <v>506</v>
      </c>
      <c r="I2183" s="111" t="s">
        <v>21</v>
      </c>
      <c r="J2183" s="112" t="str">
        <f t="shared" si="122"/>
        <v>W</v>
      </c>
      <c r="K2183" s="103">
        <v>4</v>
      </c>
      <c r="L2183" s="103">
        <v>0</v>
      </c>
      <c r="M2183" s="103" t="s">
        <v>862</v>
      </c>
      <c r="O2183" s="103" t="s">
        <v>836</v>
      </c>
      <c r="P2183" s="103"/>
      <c r="Q2183" s="116"/>
      <c r="R2183" s="116"/>
      <c r="T2183" s="112"/>
    </row>
    <row r="2184" spans="1:20">
      <c r="A2184" s="103" t="s">
        <v>850</v>
      </c>
      <c r="B2184" s="149">
        <v>18</v>
      </c>
      <c r="C2184" s="136">
        <v>27342</v>
      </c>
      <c r="D2184" s="141">
        <f t="shared" si="123"/>
        <v>27342</v>
      </c>
      <c r="E2184" s="103" t="s">
        <v>100</v>
      </c>
      <c r="H2184" s="103" t="s">
        <v>823</v>
      </c>
      <c r="I2184" s="111" t="s">
        <v>9</v>
      </c>
      <c r="J2184" s="112" t="str">
        <f t="shared" si="122"/>
        <v>L</v>
      </c>
      <c r="K2184" s="103">
        <v>1</v>
      </c>
      <c r="L2184" s="103">
        <v>2</v>
      </c>
      <c r="M2184" s="103" t="s">
        <v>211</v>
      </c>
      <c r="O2184" s="103" t="s">
        <v>836</v>
      </c>
      <c r="P2184" s="103"/>
      <c r="Q2184" s="116" t="s">
        <v>1468</v>
      </c>
      <c r="R2184" s="116"/>
      <c r="T2184" s="112"/>
    </row>
    <row r="2185" spans="1:20">
      <c r="A2185" s="103" t="s">
        <v>850</v>
      </c>
      <c r="B2185" s="149">
        <v>17</v>
      </c>
      <c r="C2185" s="136">
        <v>27335</v>
      </c>
      <c r="D2185" s="141">
        <f t="shared" si="123"/>
        <v>27335</v>
      </c>
      <c r="E2185" s="103" t="s">
        <v>100</v>
      </c>
      <c r="H2185" s="103" t="s">
        <v>144</v>
      </c>
      <c r="I2185" s="111" t="s">
        <v>21</v>
      </c>
      <c r="J2185" s="112" t="str">
        <f t="shared" si="122"/>
        <v>W</v>
      </c>
      <c r="K2185" s="103">
        <v>2</v>
      </c>
      <c r="L2185" s="103">
        <v>1</v>
      </c>
      <c r="M2185" s="103" t="s">
        <v>1770</v>
      </c>
      <c r="O2185" s="103" t="s">
        <v>836</v>
      </c>
      <c r="P2185" s="103"/>
      <c r="Q2185" s="116" t="s">
        <v>1468</v>
      </c>
      <c r="R2185" s="116"/>
      <c r="T2185" s="112"/>
    </row>
    <row r="2186" spans="1:20">
      <c r="A2186" s="103" t="s">
        <v>850</v>
      </c>
      <c r="B2186" s="149">
        <v>16</v>
      </c>
      <c r="C2186" s="136">
        <v>27328</v>
      </c>
      <c r="D2186" s="141">
        <f t="shared" si="123"/>
        <v>27328</v>
      </c>
      <c r="E2186" s="103" t="s">
        <v>100</v>
      </c>
      <c r="H2186" s="103" t="s">
        <v>807</v>
      </c>
      <c r="I2186" s="111" t="s">
        <v>9</v>
      </c>
      <c r="J2186" s="112" t="str">
        <f t="shared" si="122"/>
        <v>D</v>
      </c>
      <c r="K2186" s="103">
        <v>1</v>
      </c>
      <c r="L2186" s="103">
        <v>1</v>
      </c>
      <c r="M2186" s="103" t="s">
        <v>1083</v>
      </c>
      <c r="O2186" s="103" t="s">
        <v>836</v>
      </c>
      <c r="P2186" s="103"/>
      <c r="Q2186" s="116" t="s">
        <v>1468</v>
      </c>
      <c r="R2186" s="116"/>
      <c r="T2186" s="112"/>
    </row>
    <row r="2187" spans="1:20">
      <c r="A2187" s="103" t="s">
        <v>850</v>
      </c>
      <c r="B2187" s="149">
        <v>15</v>
      </c>
      <c r="C2187" s="136">
        <v>27321</v>
      </c>
      <c r="D2187" s="141">
        <f t="shared" si="123"/>
        <v>27321</v>
      </c>
      <c r="E2187" s="103" t="s">
        <v>100</v>
      </c>
      <c r="H2187" s="103" t="s">
        <v>823</v>
      </c>
      <c r="I2187" s="111" t="s">
        <v>21</v>
      </c>
      <c r="J2187" s="112" t="str">
        <f t="shared" si="122"/>
        <v>W</v>
      </c>
      <c r="K2187" s="103">
        <v>2</v>
      </c>
      <c r="L2187" s="103">
        <v>1</v>
      </c>
      <c r="M2187" s="103" t="s">
        <v>1771</v>
      </c>
      <c r="O2187" s="103" t="s">
        <v>836</v>
      </c>
      <c r="P2187" s="103"/>
      <c r="Q2187" s="116" t="s">
        <v>1468</v>
      </c>
      <c r="R2187" s="116"/>
      <c r="T2187" s="112"/>
    </row>
    <row r="2188" spans="1:20">
      <c r="A2188" s="103" t="s">
        <v>850</v>
      </c>
      <c r="B2188" s="149">
        <v>14</v>
      </c>
      <c r="C2188" s="136">
        <v>27314</v>
      </c>
      <c r="D2188" s="141">
        <f t="shared" si="123"/>
        <v>27314</v>
      </c>
      <c r="E2188" s="103" t="s">
        <v>100</v>
      </c>
      <c r="H2188" s="103" t="s">
        <v>539</v>
      </c>
      <c r="I2188" s="111" t="s">
        <v>9</v>
      </c>
      <c r="J2188" s="112" t="str">
        <f t="shared" si="122"/>
        <v>D</v>
      </c>
      <c r="K2188" s="103">
        <v>0</v>
      </c>
      <c r="L2188" s="103">
        <v>0</v>
      </c>
      <c r="M2188" s="103" t="s">
        <v>25</v>
      </c>
      <c r="O2188" s="103" t="s">
        <v>836</v>
      </c>
      <c r="P2188" s="103"/>
      <c r="Q2188" s="116" t="s">
        <v>1468</v>
      </c>
      <c r="R2188" s="116"/>
      <c r="T2188" s="112"/>
    </row>
    <row r="2189" spans="1:20">
      <c r="A2189" s="103" t="s">
        <v>850</v>
      </c>
      <c r="B2189" s="149">
        <v>13</v>
      </c>
      <c r="C2189" s="136">
        <v>27307</v>
      </c>
      <c r="D2189" s="141">
        <f t="shared" si="123"/>
        <v>27307</v>
      </c>
      <c r="E2189" s="103" t="s">
        <v>12</v>
      </c>
      <c r="F2189" s="111" t="s">
        <v>143</v>
      </c>
      <c r="H2189" s="103" t="s">
        <v>863</v>
      </c>
      <c r="I2189" s="111" t="s">
        <v>9</v>
      </c>
      <c r="J2189" s="112" t="str">
        <f t="shared" si="122"/>
        <v>L</v>
      </c>
      <c r="K2189" s="103">
        <v>1</v>
      </c>
      <c r="L2189" s="103">
        <v>7</v>
      </c>
      <c r="M2189" s="103" t="s">
        <v>1772</v>
      </c>
      <c r="O2189" s="103" t="s">
        <v>836</v>
      </c>
      <c r="P2189" s="103"/>
      <c r="Q2189" s="116" t="s">
        <v>1468</v>
      </c>
      <c r="R2189" s="111"/>
      <c r="T2189" s="112"/>
    </row>
    <row r="2190" spans="1:20">
      <c r="A2190" s="103" t="s">
        <v>850</v>
      </c>
      <c r="B2190" s="149">
        <v>12</v>
      </c>
      <c r="C2190" s="136">
        <v>27300</v>
      </c>
      <c r="D2190" s="141">
        <f t="shared" si="123"/>
        <v>27300</v>
      </c>
      <c r="E2190" s="103" t="s">
        <v>864</v>
      </c>
      <c r="F2190" s="111" t="s">
        <v>8</v>
      </c>
      <c r="H2190" s="103" t="s">
        <v>865</v>
      </c>
      <c r="I2190" s="111" t="s">
        <v>21</v>
      </c>
      <c r="J2190" s="112" t="str">
        <f t="shared" si="122"/>
        <v>L</v>
      </c>
      <c r="K2190" s="103">
        <v>1</v>
      </c>
      <c r="L2190" s="103">
        <v>5</v>
      </c>
      <c r="M2190" s="103" t="s">
        <v>1768</v>
      </c>
      <c r="O2190" s="103" t="s">
        <v>836</v>
      </c>
      <c r="P2190" s="103"/>
      <c r="Q2190" s="116" t="s">
        <v>1468</v>
      </c>
      <c r="R2190" s="111"/>
      <c r="T2190" s="112"/>
    </row>
    <row r="2191" spans="1:20">
      <c r="A2191" s="103" t="s">
        <v>850</v>
      </c>
      <c r="B2191" s="149">
        <v>11</v>
      </c>
      <c r="C2191" s="136">
        <v>27293</v>
      </c>
      <c r="D2191" s="141">
        <f t="shared" si="123"/>
        <v>27293</v>
      </c>
      <c r="E2191" s="103" t="s">
        <v>14</v>
      </c>
      <c r="F2191" s="111" t="s">
        <v>256</v>
      </c>
      <c r="H2191" s="103" t="s">
        <v>866</v>
      </c>
      <c r="I2191" s="111" t="s">
        <v>21</v>
      </c>
      <c r="J2191" s="112" t="str">
        <f t="shared" si="122"/>
        <v>L</v>
      </c>
      <c r="K2191" s="103">
        <v>3</v>
      </c>
      <c r="L2191" s="103">
        <v>5</v>
      </c>
      <c r="M2191" s="103" t="s">
        <v>1773</v>
      </c>
      <c r="O2191" s="103" t="s">
        <v>836</v>
      </c>
      <c r="P2191" s="103"/>
      <c r="Q2191" s="116" t="s">
        <v>1468</v>
      </c>
      <c r="R2191" s="111" t="s">
        <v>1468</v>
      </c>
      <c r="T2191" s="112"/>
    </row>
    <row r="2192" spans="1:20">
      <c r="A2192" s="103" t="s">
        <v>850</v>
      </c>
      <c r="B2192" s="149">
        <v>10</v>
      </c>
      <c r="C2192" s="136">
        <v>27290</v>
      </c>
      <c r="D2192" s="141">
        <f t="shared" si="123"/>
        <v>27290</v>
      </c>
      <c r="E2192" s="103" t="s">
        <v>12</v>
      </c>
      <c r="F2192" s="111" t="s">
        <v>452</v>
      </c>
      <c r="H2192" s="103" t="s">
        <v>186</v>
      </c>
      <c r="I2192" s="111" t="s">
        <v>9</v>
      </c>
      <c r="J2192" s="112" t="str">
        <f t="shared" si="122"/>
        <v>W</v>
      </c>
      <c r="K2192" s="103">
        <v>2</v>
      </c>
      <c r="L2192" s="103">
        <v>1</v>
      </c>
      <c r="M2192" s="103" t="s">
        <v>1774</v>
      </c>
      <c r="O2192" s="103" t="s">
        <v>836</v>
      </c>
      <c r="P2192" s="103"/>
      <c r="Q2192" s="116"/>
      <c r="R2192" s="111"/>
      <c r="T2192" s="112"/>
    </row>
    <row r="2193" spans="1:20">
      <c r="A2193" s="103" t="s">
        <v>850</v>
      </c>
      <c r="B2193" s="149">
        <v>9</v>
      </c>
      <c r="C2193" s="136">
        <v>27286</v>
      </c>
      <c r="D2193" s="141">
        <f t="shared" si="123"/>
        <v>27286</v>
      </c>
      <c r="E2193" s="103" t="s">
        <v>12</v>
      </c>
      <c r="F2193" s="111" t="s">
        <v>61</v>
      </c>
      <c r="H2193" s="103" t="s">
        <v>186</v>
      </c>
      <c r="I2193" s="111" t="s">
        <v>21</v>
      </c>
      <c r="J2193" s="112" t="str">
        <f t="shared" si="122"/>
        <v>D</v>
      </c>
      <c r="K2193" s="103">
        <v>1</v>
      </c>
      <c r="L2193" s="103">
        <v>1</v>
      </c>
      <c r="M2193" s="103" t="s">
        <v>1083</v>
      </c>
      <c r="O2193" s="103" t="s">
        <v>836</v>
      </c>
      <c r="P2193" s="103"/>
      <c r="Q2193" s="116"/>
      <c r="R2193" s="111" t="s">
        <v>1468</v>
      </c>
      <c r="T2193" s="112"/>
    </row>
    <row r="2194" spans="1:20">
      <c r="A2194" s="103" t="s">
        <v>850</v>
      </c>
      <c r="B2194" s="149">
        <v>8</v>
      </c>
      <c r="C2194" s="136">
        <v>27283</v>
      </c>
      <c r="D2194" s="141">
        <f t="shared" si="123"/>
        <v>27283</v>
      </c>
      <c r="E2194" s="103" t="s">
        <v>100</v>
      </c>
      <c r="H2194" s="103" t="s">
        <v>45</v>
      </c>
      <c r="I2194" s="111" t="s">
        <v>9</v>
      </c>
      <c r="J2194" s="112" t="str">
        <f t="shared" si="122"/>
        <v>W</v>
      </c>
      <c r="K2194" s="103">
        <v>4</v>
      </c>
      <c r="L2194" s="103">
        <v>2</v>
      </c>
      <c r="M2194" s="103" t="s">
        <v>867</v>
      </c>
      <c r="O2194" s="103" t="s">
        <v>836</v>
      </c>
      <c r="P2194" s="103"/>
      <c r="Q2194" s="116" t="s">
        <v>1468</v>
      </c>
      <c r="R2194" s="116"/>
      <c r="T2194" s="112"/>
    </row>
    <row r="2195" spans="1:20">
      <c r="A2195" s="103" t="s">
        <v>850</v>
      </c>
      <c r="B2195" s="149">
        <v>7</v>
      </c>
      <c r="C2195" s="136">
        <v>27279</v>
      </c>
      <c r="D2195" s="141">
        <f t="shared" si="123"/>
        <v>27279</v>
      </c>
      <c r="E2195" s="103" t="s">
        <v>100</v>
      </c>
      <c r="H2195" s="103" t="s">
        <v>506</v>
      </c>
      <c r="I2195" s="111" t="s">
        <v>9</v>
      </c>
      <c r="J2195" s="112" t="str">
        <f t="shared" si="122"/>
        <v>W</v>
      </c>
      <c r="K2195" s="103">
        <v>3</v>
      </c>
      <c r="L2195" s="103">
        <v>0</v>
      </c>
      <c r="M2195" s="103" t="s">
        <v>1767</v>
      </c>
      <c r="O2195" s="103"/>
      <c r="P2195" s="103"/>
      <c r="Q2195" s="116" t="s">
        <v>1468</v>
      </c>
      <c r="R2195" s="116"/>
      <c r="T2195" s="112"/>
    </row>
    <row r="2196" spans="1:20">
      <c r="A2196" s="103" t="s">
        <v>850</v>
      </c>
      <c r="B2196" s="149">
        <v>6</v>
      </c>
      <c r="C2196" s="136">
        <v>27276</v>
      </c>
      <c r="D2196" s="141">
        <f t="shared" si="123"/>
        <v>27276</v>
      </c>
      <c r="E2196" s="103" t="s">
        <v>100</v>
      </c>
      <c r="H2196" s="103" t="s">
        <v>45</v>
      </c>
      <c r="I2196" s="111" t="s">
        <v>21</v>
      </c>
      <c r="J2196" s="112" t="str">
        <f t="shared" si="122"/>
        <v>W</v>
      </c>
      <c r="K2196" s="103">
        <v>4</v>
      </c>
      <c r="L2196" s="103">
        <v>0</v>
      </c>
      <c r="M2196" s="103" t="s">
        <v>868</v>
      </c>
      <c r="O2196" s="103" t="s">
        <v>592</v>
      </c>
      <c r="P2196" s="103"/>
      <c r="Q2196" s="116" t="s">
        <v>1468</v>
      </c>
      <c r="R2196" s="116"/>
      <c r="T2196" s="112"/>
    </row>
    <row r="2197" spans="1:20">
      <c r="A2197" s="103" t="s">
        <v>850</v>
      </c>
      <c r="B2197" s="149">
        <v>5</v>
      </c>
      <c r="C2197" s="136">
        <v>27272</v>
      </c>
      <c r="D2197" s="141">
        <f t="shared" si="123"/>
        <v>27272</v>
      </c>
      <c r="E2197" s="103" t="s">
        <v>100</v>
      </c>
      <c r="H2197" s="103" t="s">
        <v>128</v>
      </c>
      <c r="I2197" s="111" t="s">
        <v>21</v>
      </c>
      <c r="J2197" s="112" t="str">
        <f t="shared" si="122"/>
        <v>D</v>
      </c>
      <c r="K2197" s="103">
        <v>1</v>
      </c>
      <c r="L2197" s="103">
        <v>1</v>
      </c>
      <c r="M2197" s="103" t="s">
        <v>869</v>
      </c>
      <c r="O2197" s="103" t="s">
        <v>592</v>
      </c>
      <c r="P2197" s="103"/>
      <c r="Q2197" s="116" t="s">
        <v>1468</v>
      </c>
      <c r="R2197" s="116" t="s">
        <v>1468</v>
      </c>
      <c r="T2197" s="112"/>
    </row>
    <row r="2198" spans="1:20">
      <c r="A2198" s="103" t="s">
        <v>850</v>
      </c>
      <c r="B2198" s="149">
        <v>4</v>
      </c>
      <c r="C2198" s="136">
        <v>27269</v>
      </c>
      <c r="D2198" s="141">
        <f t="shared" si="123"/>
        <v>27269</v>
      </c>
      <c r="E2198" s="103" t="s">
        <v>100</v>
      </c>
      <c r="H2198" s="103" t="s">
        <v>682</v>
      </c>
      <c r="I2198" s="111" t="s">
        <v>21</v>
      </c>
      <c r="J2198" s="112" t="str">
        <f t="shared" si="122"/>
        <v>W</v>
      </c>
      <c r="K2198" s="103">
        <v>3</v>
      </c>
      <c r="L2198" s="103">
        <v>2</v>
      </c>
      <c r="M2198" s="103" t="s">
        <v>1084</v>
      </c>
      <c r="O2198" s="103" t="s">
        <v>592</v>
      </c>
      <c r="P2198" s="103"/>
      <c r="Q2198" s="116" t="s">
        <v>1468</v>
      </c>
      <c r="R2198" s="116" t="s">
        <v>1468</v>
      </c>
      <c r="T2198" s="112"/>
    </row>
    <row r="2199" spans="1:20">
      <c r="A2199" s="103" t="s">
        <v>850</v>
      </c>
      <c r="B2199" s="149">
        <v>3</v>
      </c>
      <c r="C2199" s="136">
        <v>27265</v>
      </c>
      <c r="D2199" s="141">
        <f t="shared" si="123"/>
        <v>27265</v>
      </c>
      <c r="E2199" s="103" t="s">
        <v>870</v>
      </c>
      <c r="F2199" s="111" t="s">
        <v>871</v>
      </c>
      <c r="H2199" s="103" t="s">
        <v>226</v>
      </c>
      <c r="I2199" s="111" t="s">
        <v>9</v>
      </c>
      <c r="J2199" s="112" t="str">
        <f t="shared" si="122"/>
        <v>L</v>
      </c>
      <c r="K2199" s="103">
        <v>2</v>
      </c>
      <c r="L2199" s="103">
        <v>5</v>
      </c>
      <c r="M2199" s="103" t="s">
        <v>872</v>
      </c>
      <c r="O2199" s="103" t="s">
        <v>592</v>
      </c>
      <c r="P2199" s="103"/>
      <c r="Q2199" s="116" t="s">
        <v>1468</v>
      </c>
      <c r="R2199" s="111"/>
      <c r="T2199" s="112"/>
    </row>
    <row r="2200" spans="1:20">
      <c r="A2200" s="103" t="s">
        <v>850</v>
      </c>
      <c r="B2200" s="149">
        <v>2</v>
      </c>
      <c r="C2200" s="136">
        <v>27261</v>
      </c>
      <c r="D2200" s="141">
        <f t="shared" si="123"/>
        <v>27261</v>
      </c>
      <c r="E2200" s="103" t="s">
        <v>100</v>
      </c>
      <c r="H2200" s="103" t="s">
        <v>332</v>
      </c>
      <c r="I2200" s="111" t="s">
        <v>9</v>
      </c>
      <c r="J2200" s="112" t="str">
        <f t="shared" si="122"/>
        <v>D</v>
      </c>
      <c r="K2200" s="103">
        <v>0</v>
      </c>
      <c r="L2200" s="103">
        <v>0</v>
      </c>
      <c r="M2200" s="103" t="s">
        <v>25</v>
      </c>
      <c r="O2200" s="103" t="s">
        <v>592</v>
      </c>
      <c r="P2200" s="103"/>
      <c r="Q2200" s="116"/>
      <c r="R2200" s="116"/>
      <c r="T2200" s="112"/>
    </row>
    <row r="2201" spans="1:20">
      <c r="A2201" s="103" t="s">
        <v>850</v>
      </c>
      <c r="B2201" s="149">
        <v>1</v>
      </c>
      <c r="C2201" s="136">
        <v>27258</v>
      </c>
      <c r="D2201" s="141">
        <f t="shared" si="123"/>
        <v>27258</v>
      </c>
      <c r="E2201" s="103" t="s">
        <v>870</v>
      </c>
      <c r="F2201" s="111" t="s">
        <v>873</v>
      </c>
      <c r="H2201" s="103" t="s">
        <v>226</v>
      </c>
      <c r="I2201" s="111" t="s">
        <v>21</v>
      </c>
      <c r="J2201" s="112" t="str">
        <f t="shared" si="122"/>
        <v>D</v>
      </c>
      <c r="K2201" s="103">
        <v>3</v>
      </c>
      <c r="L2201" s="103">
        <v>3</v>
      </c>
      <c r="M2201" s="103" t="s">
        <v>1085</v>
      </c>
      <c r="O2201" s="103" t="s">
        <v>592</v>
      </c>
      <c r="P2201" s="103"/>
      <c r="Q2201" s="116" t="s">
        <v>1468</v>
      </c>
      <c r="R2201" s="111" t="s">
        <v>1468</v>
      </c>
      <c r="T2201" s="112"/>
    </row>
    <row r="2202" spans="1:20">
      <c r="A2202" s="103" t="s">
        <v>874</v>
      </c>
      <c r="B2202" s="149">
        <v>48</v>
      </c>
      <c r="C2202" s="136">
        <v>27160</v>
      </c>
      <c r="D2202" s="141">
        <f t="shared" si="123"/>
        <v>27160</v>
      </c>
      <c r="E2202" s="103" t="s">
        <v>100</v>
      </c>
      <c r="H2202" s="103" t="s">
        <v>108</v>
      </c>
      <c r="I2202" s="111" t="s">
        <v>9</v>
      </c>
      <c r="J2202" s="112" t="str">
        <f t="shared" si="122"/>
        <v>W</v>
      </c>
      <c r="K2202" s="103">
        <v>2</v>
      </c>
      <c r="L2202" s="103">
        <v>1</v>
      </c>
      <c r="M2202" s="103" t="s">
        <v>872</v>
      </c>
      <c r="O2202" s="103" t="s">
        <v>592</v>
      </c>
      <c r="P2202" s="103"/>
      <c r="Q2202" s="116" t="s">
        <v>1468</v>
      </c>
      <c r="T2202" s="112"/>
    </row>
    <row r="2203" spans="1:20">
      <c r="A2203" s="103" t="s">
        <v>874</v>
      </c>
      <c r="B2203" s="149">
        <v>47</v>
      </c>
      <c r="C2203" s="136">
        <v>27154</v>
      </c>
      <c r="D2203" s="141">
        <f t="shared" si="123"/>
        <v>27154</v>
      </c>
      <c r="E2203" s="103" t="s">
        <v>100</v>
      </c>
      <c r="H2203" s="103" t="s">
        <v>94</v>
      </c>
      <c r="I2203" s="111" t="s">
        <v>21</v>
      </c>
      <c r="J2203" s="112" t="str">
        <f t="shared" si="122"/>
        <v>W</v>
      </c>
      <c r="K2203" s="103">
        <v>2</v>
      </c>
      <c r="L2203" s="103">
        <v>0</v>
      </c>
      <c r="M2203" s="103" t="s">
        <v>875</v>
      </c>
      <c r="O2203" s="103" t="s">
        <v>592</v>
      </c>
      <c r="P2203" s="103"/>
      <c r="Q2203" s="116" t="s">
        <v>1468</v>
      </c>
      <c r="T2203" s="112"/>
    </row>
    <row r="2204" spans="1:20">
      <c r="A2204" s="103" t="s">
        <v>874</v>
      </c>
      <c r="B2204" s="149">
        <v>46</v>
      </c>
      <c r="C2204" s="136">
        <v>27149</v>
      </c>
      <c r="D2204" s="141">
        <f t="shared" si="123"/>
        <v>27149</v>
      </c>
      <c r="E2204" s="103" t="s">
        <v>100</v>
      </c>
      <c r="H2204" s="103" t="s">
        <v>94</v>
      </c>
      <c r="I2204" s="111" t="s">
        <v>9</v>
      </c>
      <c r="J2204" s="112" t="str">
        <f t="shared" si="122"/>
        <v>D</v>
      </c>
      <c r="K2204" s="103">
        <v>3</v>
      </c>
      <c r="L2204" s="103">
        <v>3</v>
      </c>
      <c r="M2204" s="103" t="s">
        <v>876</v>
      </c>
      <c r="O2204" s="103" t="s">
        <v>592</v>
      </c>
      <c r="P2204" s="103"/>
      <c r="Q2204" s="116" t="s">
        <v>1468</v>
      </c>
      <c r="T2204" s="112"/>
    </row>
    <row r="2205" spans="1:20">
      <c r="A2205" s="103" t="s">
        <v>874</v>
      </c>
      <c r="B2205" s="149">
        <v>45</v>
      </c>
      <c r="C2205" s="136">
        <v>27146</v>
      </c>
      <c r="D2205" s="141">
        <f t="shared" si="123"/>
        <v>27146</v>
      </c>
      <c r="E2205" s="103" t="s">
        <v>100</v>
      </c>
      <c r="H2205" s="103" t="s">
        <v>807</v>
      </c>
      <c r="I2205" s="111" t="s">
        <v>9</v>
      </c>
      <c r="J2205" s="112" t="str">
        <f t="shared" si="122"/>
        <v>W</v>
      </c>
      <c r="K2205" s="103">
        <v>1</v>
      </c>
      <c r="L2205" s="103">
        <v>0</v>
      </c>
      <c r="M2205" s="103" t="s">
        <v>799</v>
      </c>
      <c r="O2205" s="103" t="s">
        <v>592</v>
      </c>
      <c r="P2205" s="103"/>
      <c r="Q2205" s="116" t="s">
        <v>1468</v>
      </c>
      <c r="T2205" s="112"/>
    </row>
    <row r="2206" spans="1:20">
      <c r="A2206" s="103" t="s">
        <v>874</v>
      </c>
      <c r="B2206" s="149">
        <v>44</v>
      </c>
      <c r="C2206" s="136">
        <v>27143</v>
      </c>
      <c r="D2206" s="141">
        <f t="shared" si="123"/>
        <v>27143</v>
      </c>
      <c r="E2206" s="103" t="s">
        <v>100</v>
      </c>
      <c r="H2206" s="103" t="s">
        <v>580</v>
      </c>
      <c r="I2206" s="111" t="s">
        <v>21</v>
      </c>
      <c r="J2206" s="112" t="str">
        <f t="shared" ref="J2206:J2269" si="124">IF(K2206&gt;L2206,"W",IF(K2206&lt;L2206,"L","D"))</f>
        <v>W</v>
      </c>
      <c r="K2206" s="103">
        <v>5</v>
      </c>
      <c r="L2206" s="103">
        <v>4</v>
      </c>
      <c r="M2206" s="103" t="s">
        <v>877</v>
      </c>
      <c r="O2206" s="103" t="s">
        <v>592</v>
      </c>
      <c r="P2206" s="103"/>
      <c r="Q2206" s="116" t="s">
        <v>1468</v>
      </c>
      <c r="T2206" s="112"/>
    </row>
    <row r="2207" spans="1:20">
      <c r="A2207" s="103" t="s">
        <v>874</v>
      </c>
      <c r="B2207" s="149">
        <v>43</v>
      </c>
      <c r="C2207" s="136">
        <v>27139</v>
      </c>
      <c r="D2207" s="141">
        <f t="shared" si="123"/>
        <v>27139</v>
      </c>
      <c r="E2207" s="103" t="s">
        <v>100</v>
      </c>
      <c r="H2207" s="103" t="s">
        <v>539</v>
      </c>
      <c r="I2207" s="111" t="s">
        <v>9</v>
      </c>
      <c r="J2207" s="112" t="str">
        <f t="shared" si="124"/>
        <v>D</v>
      </c>
      <c r="K2207" s="103">
        <v>2</v>
      </c>
      <c r="L2207" s="103">
        <v>2</v>
      </c>
      <c r="M2207" s="103" t="s">
        <v>878</v>
      </c>
      <c r="O2207" s="103" t="s">
        <v>592</v>
      </c>
      <c r="P2207" s="103"/>
      <c r="Q2207" s="116" t="s">
        <v>1468</v>
      </c>
      <c r="T2207" s="112"/>
    </row>
    <row r="2208" spans="1:20">
      <c r="A2208" s="103" t="s">
        <v>874</v>
      </c>
      <c r="B2208" s="149">
        <v>42</v>
      </c>
      <c r="C2208" s="136">
        <v>27134</v>
      </c>
      <c r="D2208" s="141">
        <f t="shared" si="123"/>
        <v>27134</v>
      </c>
      <c r="E2208" s="103" t="s">
        <v>100</v>
      </c>
      <c r="H2208" s="103" t="s">
        <v>529</v>
      </c>
      <c r="I2208" s="111" t="s">
        <v>9</v>
      </c>
      <c r="J2208" s="112" t="str">
        <f t="shared" si="124"/>
        <v>L</v>
      </c>
      <c r="K2208" s="103">
        <v>1</v>
      </c>
      <c r="L2208" s="103">
        <v>4</v>
      </c>
      <c r="M2208" s="103" t="s">
        <v>2083</v>
      </c>
      <c r="O2208" s="103" t="s">
        <v>592</v>
      </c>
      <c r="P2208" s="103"/>
      <c r="Q2208" s="116" t="s">
        <v>1468</v>
      </c>
      <c r="T2208" s="112"/>
    </row>
    <row r="2209" spans="1:20">
      <c r="A2209" s="103" t="s">
        <v>874</v>
      </c>
      <c r="B2209" s="149">
        <v>41</v>
      </c>
      <c r="C2209" s="136">
        <v>27132</v>
      </c>
      <c r="D2209" s="141">
        <f t="shared" si="123"/>
        <v>27132</v>
      </c>
      <c r="E2209" s="103" t="s">
        <v>100</v>
      </c>
      <c r="H2209" s="103" t="s">
        <v>144</v>
      </c>
      <c r="I2209" s="111" t="s">
        <v>21</v>
      </c>
      <c r="J2209" s="112" t="str">
        <f t="shared" si="124"/>
        <v>W</v>
      </c>
      <c r="K2209" s="103">
        <v>6</v>
      </c>
      <c r="L2209" s="103">
        <v>0</v>
      </c>
      <c r="M2209" s="103" t="s">
        <v>1163</v>
      </c>
      <c r="O2209" s="103" t="s">
        <v>592</v>
      </c>
      <c r="P2209" s="103"/>
      <c r="Q2209" s="116" t="s">
        <v>1468</v>
      </c>
      <c r="T2209" s="112"/>
    </row>
    <row r="2210" spans="1:20">
      <c r="A2210" s="103" t="s">
        <v>874</v>
      </c>
      <c r="B2210" s="149">
        <v>40</v>
      </c>
      <c r="C2210" s="136">
        <v>27131</v>
      </c>
      <c r="D2210" s="141">
        <f t="shared" si="123"/>
        <v>27131</v>
      </c>
      <c r="E2210" s="103" t="s">
        <v>100</v>
      </c>
      <c r="H2210" s="103" t="s">
        <v>529</v>
      </c>
      <c r="I2210" s="111" t="s">
        <v>21</v>
      </c>
      <c r="J2210" s="112" t="str">
        <f t="shared" si="124"/>
        <v>W</v>
      </c>
      <c r="K2210" s="103">
        <v>2</v>
      </c>
      <c r="L2210" s="103">
        <v>1</v>
      </c>
      <c r="M2210" s="103" t="s">
        <v>879</v>
      </c>
      <c r="O2210" s="103" t="s">
        <v>592</v>
      </c>
      <c r="P2210" s="103"/>
      <c r="Q2210" s="116" t="s">
        <v>1468</v>
      </c>
      <c r="T2210" s="112"/>
    </row>
    <row r="2211" spans="1:20">
      <c r="A2211" s="103" t="s">
        <v>874</v>
      </c>
      <c r="B2211" s="149">
        <v>39</v>
      </c>
      <c r="C2211" s="136">
        <v>27125</v>
      </c>
      <c r="D2211" s="141">
        <f t="shared" si="123"/>
        <v>27125</v>
      </c>
      <c r="E2211" s="103" t="s">
        <v>100</v>
      </c>
      <c r="H2211" s="103" t="s">
        <v>708</v>
      </c>
      <c r="I2211" s="111" t="s">
        <v>9</v>
      </c>
      <c r="J2211" s="112" t="str">
        <f t="shared" si="124"/>
        <v>W</v>
      </c>
      <c r="K2211" s="103">
        <v>2</v>
      </c>
      <c r="L2211" s="103">
        <v>0</v>
      </c>
      <c r="M2211" s="103" t="s">
        <v>879</v>
      </c>
      <c r="O2211" s="103" t="s">
        <v>592</v>
      </c>
      <c r="P2211" s="103"/>
      <c r="Q2211" s="116" t="s">
        <v>1468</v>
      </c>
      <c r="T2211" s="112"/>
    </row>
    <row r="2212" spans="1:20">
      <c r="A2212" s="103" t="s">
        <v>874</v>
      </c>
      <c r="B2212" s="149">
        <v>38</v>
      </c>
      <c r="C2212" s="136">
        <v>27118</v>
      </c>
      <c r="D2212" s="141">
        <f t="shared" si="123"/>
        <v>27118</v>
      </c>
      <c r="E2212" s="103" t="s">
        <v>100</v>
      </c>
      <c r="H2212" s="103" t="s">
        <v>880</v>
      </c>
      <c r="I2212" s="111" t="s">
        <v>9</v>
      </c>
      <c r="J2212" s="112" t="str">
        <f t="shared" si="124"/>
        <v>W</v>
      </c>
      <c r="K2212" s="103">
        <v>3</v>
      </c>
      <c r="L2212" s="103">
        <v>0</v>
      </c>
      <c r="M2212" s="103" t="s">
        <v>1917</v>
      </c>
      <c r="O2212" s="103" t="s">
        <v>592</v>
      </c>
      <c r="P2212" s="103"/>
      <c r="Q2212" s="116"/>
      <c r="T2212" s="112"/>
    </row>
    <row r="2213" spans="1:20">
      <c r="A2213" s="103" t="s">
        <v>874</v>
      </c>
      <c r="B2213" s="149">
        <v>37</v>
      </c>
      <c r="C2213" s="136">
        <v>27112</v>
      </c>
      <c r="D2213" s="141">
        <f t="shared" si="123"/>
        <v>27112</v>
      </c>
      <c r="E2213" s="103" t="s">
        <v>100</v>
      </c>
      <c r="H2213" s="103" t="s">
        <v>807</v>
      </c>
      <c r="I2213" s="111" t="s">
        <v>21</v>
      </c>
      <c r="J2213" s="112" t="str">
        <f t="shared" si="124"/>
        <v>W</v>
      </c>
      <c r="K2213" s="103">
        <v>2</v>
      </c>
      <c r="L2213" s="103">
        <v>1</v>
      </c>
      <c r="M2213" s="103" t="s">
        <v>881</v>
      </c>
      <c r="O2213" s="103" t="s">
        <v>592</v>
      </c>
      <c r="P2213" s="103"/>
      <c r="Q2213" s="116" t="s">
        <v>1468</v>
      </c>
      <c r="T2213" s="112"/>
    </row>
    <row r="2214" spans="1:20">
      <c r="A2214" s="103" t="s">
        <v>874</v>
      </c>
      <c r="B2214" s="149">
        <v>36</v>
      </c>
      <c r="C2214" s="136">
        <v>27104</v>
      </c>
      <c r="D2214" s="141">
        <f t="shared" si="123"/>
        <v>27104</v>
      </c>
      <c r="E2214" s="103" t="s">
        <v>16</v>
      </c>
      <c r="F2214" s="111">
        <v>2</v>
      </c>
      <c r="H2214" s="103" t="s">
        <v>504</v>
      </c>
      <c r="I2214" s="111" t="s">
        <v>9</v>
      </c>
      <c r="J2214" s="112" t="str">
        <f t="shared" si="124"/>
        <v>L</v>
      </c>
      <c r="K2214" s="103">
        <v>0</v>
      </c>
      <c r="L2214" s="103">
        <v>5</v>
      </c>
      <c r="M2214" s="103" t="s">
        <v>25</v>
      </c>
      <c r="O2214" s="103" t="s">
        <v>592</v>
      </c>
      <c r="P2214" s="103"/>
      <c r="Q2214" s="111" t="s">
        <v>1468</v>
      </c>
      <c r="T2214" s="112"/>
    </row>
    <row r="2215" spans="1:20">
      <c r="A2215" s="103" t="s">
        <v>874</v>
      </c>
      <c r="B2215" s="149">
        <v>35</v>
      </c>
      <c r="C2215" s="136">
        <v>27097</v>
      </c>
      <c r="D2215" s="141">
        <f t="shared" si="123"/>
        <v>27097</v>
      </c>
      <c r="E2215" s="103" t="s">
        <v>100</v>
      </c>
      <c r="H2215" s="103" t="s">
        <v>226</v>
      </c>
      <c r="I2215" s="111" t="s">
        <v>9</v>
      </c>
      <c r="J2215" s="112" t="str">
        <f t="shared" si="124"/>
        <v>W</v>
      </c>
      <c r="K2215" s="103">
        <v>2</v>
      </c>
      <c r="L2215" s="103">
        <v>0</v>
      </c>
      <c r="M2215" s="103" t="s">
        <v>875</v>
      </c>
      <c r="O2215" s="103" t="s">
        <v>592</v>
      </c>
      <c r="P2215" s="103"/>
      <c r="Q2215" s="116" t="s">
        <v>1468</v>
      </c>
      <c r="T2215" s="112"/>
    </row>
    <row r="2216" spans="1:20">
      <c r="A2216" s="103" t="s">
        <v>874</v>
      </c>
      <c r="B2216" s="149">
        <v>34</v>
      </c>
      <c r="C2216" s="136">
        <v>27090</v>
      </c>
      <c r="D2216" s="141">
        <f t="shared" si="123"/>
        <v>27090</v>
      </c>
      <c r="E2216" s="103" t="s">
        <v>100</v>
      </c>
      <c r="H2216" s="103" t="s">
        <v>708</v>
      </c>
      <c r="I2216" s="111" t="s">
        <v>21</v>
      </c>
      <c r="J2216" s="112" t="str">
        <f t="shared" si="124"/>
        <v>W</v>
      </c>
      <c r="K2216" s="103">
        <v>4</v>
      </c>
      <c r="L2216" s="103">
        <v>0</v>
      </c>
      <c r="M2216" s="103" t="s">
        <v>1918</v>
      </c>
      <c r="O2216" s="103" t="s">
        <v>592</v>
      </c>
      <c r="P2216" s="103"/>
      <c r="Q2216" s="116" t="s">
        <v>1468</v>
      </c>
      <c r="T2216" s="112"/>
    </row>
    <row r="2217" spans="1:20">
      <c r="A2217" s="103" t="s">
        <v>874</v>
      </c>
      <c r="B2217" s="149">
        <v>33</v>
      </c>
      <c r="C2217" s="136">
        <v>27084</v>
      </c>
      <c r="D2217" s="141">
        <f t="shared" si="123"/>
        <v>27084</v>
      </c>
      <c r="E2217" s="103" t="s">
        <v>100</v>
      </c>
      <c r="H2217" s="103" t="s">
        <v>108</v>
      </c>
      <c r="I2217" s="111" t="s">
        <v>21</v>
      </c>
      <c r="J2217" s="112" t="str">
        <f t="shared" si="124"/>
        <v>W</v>
      </c>
      <c r="K2217" s="103">
        <v>3</v>
      </c>
      <c r="L2217" s="103">
        <v>0</v>
      </c>
      <c r="M2217" s="103" t="s">
        <v>1803</v>
      </c>
      <c r="O2217" s="103" t="s">
        <v>592</v>
      </c>
      <c r="P2217" s="103"/>
      <c r="Q2217" s="116" t="s">
        <v>1468</v>
      </c>
      <c r="T2217" s="112"/>
    </row>
    <row r="2218" spans="1:20">
      <c r="A2218" s="103" t="s">
        <v>874</v>
      </c>
      <c r="B2218" s="149">
        <v>32</v>
      </c>
      <c r="C2218" s="136">
        <v>27077</v>
      </c>
      <c r="D2218" s="141">
        <f t="shared" si="123"/>
        <v>27077</v>
      </c>
      <c r="E2218" s="103" t="s">
        <v>16</v>
      </c>
      <c r="F2218" s="111">
        <v>1</v>
      </c>
      <c r="H2218" s="103" t="s">
        <v>124</v>
      </c>
      <c r="I2218" s="111" t="s">
        <v>21</v>
      </c>
      <c r="J2218" s="112" t="str">
        <f t="shared" si="124"/>
        <v>W</v>
      </c>
      <c r="K2218" s="103">
        <v>12</v>
      </c>
      <c r="L2218" s="103">
        <v>0</v>
      </c>
      <c r="M2218" s="103" t="s">
        <v>2030</v>
      </c>
      <c r="O2218" s="103" t="s">
        <v>592</v>
      </c>
      <c r="P2218" s="103"/>
      <c r="Q2218" s="111" t="s">
        <v>1468</v>
      </c>
      <c r="T2218" s="112"/>
    </row>
    <row r="2219" spans="1:20">
      <c r="A2219" s="103" t="s">
        <v>874</v>
      </c>
      <c r="B2219" s="149">
        <v>31</v>
      </c>
      <c r="C2219" s="136">
        <v>27063</v>
      </c>
      <c r="D2219" s="141">
        <f t="shared" si="123"/>
        <v>27063</v>
      </c>
      <c r="E2219" s="103" t="s">
        <v>815</v>
      </c>
      <c r="F2219" s="111" t="s">
        <v>165</v>
      </c>
      <c r="H2219" s="103" t="s">
        <v>866</v>
      </c>
      <c r="I2219" s="111" t="s">
        <v>9</v>
      </c>
      <c r="J2219" s="112" t="str">
        <f t="shared" si="124"/>
        <v>L</v>
      </c>
      <c r="K2219" s="103">
        <v>1</v>
      </c>
      <c r="L2219" s="103">
        <v>3</v>
      </c>
      <c r="M2219" s="103" t="s">
        <v>869</v>
      </c>
      <c r="O2219" s="103" t="s">
        <v>592</v>
      </c>
      <c r="P2219" s="103"/>
      <c r="Q2219" s="111" t="s">
        <v>1468</v>
      </c>
      <c r="T2219" s="112"/>
    </row>
    <row r="2220" spans="1:20">
      <c r="A2220" s="103" t="s">
        <v>874</v>
      </c>
      <c r="B2220" s="149">
        <v>30</v>
      </c>
      <c r="C2220" s="136">
        <v>27056</v>
      </c>
      <c r="D2220" s="141">
        <f t="shared" si="123"/>
        <v>27056</v>
      </c>
      <c r="E2220" s="103" t="s">
        <v>100</v>
      </c>
      <c r="H2220" s="103" t="s">
        <v>125</v>
      </c>
      <c r="I2220" s="111" t="s">
        <v>21</v>
      </c>
      <c r="J2220" s="112" t="str">
        <f t="shared" si="124"/>
        <v>L</v>
      </c>
      <c r="K2220" s="103">
        <v>0</v>
      </c>
      <c r="L2220" s="103">
        <v>1</v>
      </c>
      <c r="M2220" s="103" t="s">
        <v>25</v>
      </c>
      <c r="O2220" s="103" t="s">
        <v>592</v>
      </c>
      <c r="P2220" s="103"/>
      <c r="Q2220" s="116" t="s">
        <v>1468</v>
      </c>
      <c r="T2220" s="112"/>
    </row>
    <row r="2221" spans="1:20">
      <c r="A2221" s="103" t="s">
        <v>874</v>
      </c>
      <c r="B2221" s="149">
        <v>29</v>
      </c>
      <c r="C2221" s="136">
        <v>27048</v>
      </c>
      <c r="D2221" s="141">
        <f t="shared" si="123"/>
        <v>27048</v>
      </c>
      <c r="E2221" s="103" t="s">
        <v>14</v>
      </c>
      <c r="F2221" s="111" t="s">
        <v>793</v>
      </c>
      <c r="H2221" s="103" t="s">
        <v>882</v>
      </c>
      <c r="I2221" s="111" t="s">
        <v>21</v>
      </c>
      <c r="J2221" s="112" t="str">
        <f t="shared" si="124"/>
        <v>L</v>
      </c>
      <c r="K2221" s="103">
        <v>0</v>
      </c>
      <c r="L2221" s="103">
        <v>3</v>
      </c>
      <c r="M2221" s="103" t="s">
        <v>25</v>
      </c>
      <c r="O2221" s="103" t="s">
        <v>592</v>
      </c>
      <c r="P2221" s="103"/>
      <c r="Q2221" s="111" t="s">
        <v>1468</v>
      </c>
      <c r="T2221" s="112"/>
    </row>
    <row r="2222" spans="1:20">
      <c r="A2222" s="103" t="s">
        <v>874</v>
      </c>
      <c r="B2222" s="149">
        <v>28</v>
      </c>
      <c r="C2222" s="133">
        <v>27041</v>
      </c>
      <c r="D2222" s="141">
        <v>27041</v>
      </c>
      <c r="E2222" s="103" t="s">
        <v>14</v>
      </c>
      <c r="F2222" s="111">
        <v>1</v>
      </c>
      <c r="H2222" s="103" t="s">
        <v>882</v>
      </c>
      <c r="I2222" s="111" t="s">
        <v>9</v>
      </c>
      <c r="J2222" s="112" t="str">
        <f t="shared" si="124"/>
        <v>D</v>
      </c>
      <c r="K2222" s="103">
        <v>3</v>
      </c>
      <c r="L2222" s="103">
        <v>3</v>
      </c>
      <c r="M2222" s="103" t="s">
        <v>876</v>
      </c>
      <c r="O2222" s="103" t="s">
        <v>592</v>
      </c>
      <c r="P2222" s="103"/>
      <c r="Q2222" s="111" t="s">
        <v>1468</v>
      </c>
      <c r="T2222" s="112"/>
    </row>
    <row r="2223" spans="1:20">
      <c r="A2223" s="103" t="s">
        <v>874</v>
      </c>
      <c r="B2223" s="149">
        <v>27</v>
      </c>
      <c r="C2223" s="136">
        <v>27030</v>
      </c>
      <c r="D2223" s="141">
        <f t="shared" ref="D2223:D2286" si="125">C2223</f>
        <v>27030</v>
      </c>
      <c r="E2223" s="103" t="s">
        <v>100</v>
      </c>
      <c r="H2223" s="103" t="s">
        <v>186</v>
      </c>
      <c r="I2223" s="111" t="s">
        <v>9</v>
      </c>
      <c r="J2223" s="112" t="str">
        <f t="shared" si="124"/>
        <v>W</v>
      </c>
      <c r="K2223" s="103">
        <v>3</v>
      </c>
      <c r="L2223" s="103">
        <v>0</v>
      </c>
      <c r="M2223" s="103" t="s">
        <v>883</v>
      </c>
      <c r="O2223" s="103" t="s">
        <v>592</v>
      </c>
      <c r="P2223" s="103"/>
      <c r="Q2223" s="116" t="s">
        <v>1468</v>
      </c>
      <c r="T2223" s="112"/>
    </row>
    <row r="2224" spans="1:20">
      <c r="A2224" s="103" t="s">
        <v>874</v>
      </c>
      <c r="B2224" s="149">
        <v>26</v>
      </c>
      <c r="C2224" s="136">
        <v>27027</v>
      </c>
      <c r="D2224" s="141">
        <f t="shared" si="125"/>
        <v>27027</v>
      </c>
      <c r="E2224" s="103" t="s">
        <v>100</v>
      </c>
      <c r="H2224" s="103" t="s">
        <v>580</v>
      </c>
      <c r="I2224" s="111" t="s">
        <v>9</v>
      </c>
      <c r="J2224" s="112" t="str">
        <f t="shared" si="124"/>
        <v>W</v>
      </c>
      <c r="K2224" s="103">
        <v>3</v>
      </c>
      <c r="L2224" s="103">
        <v>1</v>
      </c>
      <c r="M2224" s="103" t="s">
        <v>884</v>
      </c>
      <c r="O2224" s="103" t="s">
        <v>592</v>
      </c>
      <c r="P2224" s="103"/>
      <c r="Q2224" s="116"/>
      <c r="T2224" s="112"/>
    </row>
    <row r="2225" spans="1:20">
      <c r="A2225" s="103" t="s">
        <v>874</v>
      </c>
      <c r="B2225" s="149">
        <v>25</v>
      </c>
      <c r="C2225" s="136">
        <v>27024</v>
      </c>
      <c r="D2225" s="141">
        <f t="shared" si="125"/>
        <v>27024</v>
      </c>
      <c r="E2225" s="103" t="s">
        <v>100</v>
      </c>
      <c r="H2225" s="103" t="s">
        <v>186</v>
      </c>
      <c r="I2225" s="111" t="s">
        <v>21</v>
      </c>
      <c r="J2225" s="112" t="str">
        <f t="shared" si="124"/>
        <v>W</v>
      </c>
      <c r="K2225" s="103">
        <v>1</v>
      </c>
      <c r="L2225" s="103">
        <v>0</v>
      </c>
      <c r="M2225" s="103" t="s">
        <v>869</v>
      </c>
      <c r="O2225" s="103" t="s">
        <v>592</v>
      </c>
      <c r="P2225" s="103"/>
      <c r="Q2225" s="116" t="s">
        <v>1468</v>
      </c>
      <c r="T2225" s="112"/>
    </row>
    <row r="2226" spans="1:20">
      <c r="A2226" s="103" t="s">
        <v>874</v>
      </c>
      <c r="B2226" s="149">
        <v>24</v>
      </c>
      <c r="C2226" s="136">
        <v>27014</v>
      </c>
      <c r="D2226" s="141">
        <f t="shared" si="125"/>
        <v>27014</v>
      </c>
      <c r="E2226" s="103" t="s">
        <v>815</v>
      </c>
      <c r="F2226" s="111">
        <v>2</v>
      </c>
      <c r="H2226" s="103" t="s">
        <v>885</v>
      </c>
      <c r="I2226" s="111" t="s">
        <v>21</v>
      </c>
      <c r="J2226" s="112" t="str">
        <f t="shared" si="124"/>
        <v>W</v>
      </c>
      <c r="K2226" s="103">
        <v>4</v>
      </c>
      <c r="L2226" s="103">
        <v>2</v>
      </c>
      <c r="M2226" s="103" t="s">
        <v>886</v>
      </c>
      <c r="O2226" s="103" t="s">
        <v>592</v>
      </c>
      <c r="P2226" s="103"/>
      <c r="Q2226" s="111" t="s">
        <v>1468</v>
      </c>
      <c r="T2226" s="112"/>
    </row>
    <row r="2227" spans="1:20">
      <c r="A2227" s="103" t="s">
        <v>874</v>
      </c>
      <c r="B2227" s="149">
        <v>23</v>
      </c>
      <c r="C2227" s="136">
        <v>27013</v>
      </c>
      <c r="D2227" s="141">
        <f t="shared" si="125"/>
        <v>27013</v>
      </c>
      <c r="E2227" s="103" t="s">
        <v>100</v>
      </c>
      <c r="H2227" s="103" t="s">
        <v>45</v>
      </c>
      <c r="I2227" s="111" t="s">
        <v>9</v>
      </c>
      <c r="J2227" s="112" t="str">
        <f t="shared" si="124"/>
        <v>W</v>
      </c>
      <c r="K2227" s="103">
        <v>4</v>
      </c>
      <c r="L2227" s="103">
        <v>0</v>
      </c>
      <c r="M2227" s="103" t="s">
        <v>2084</v>
      </c>
      <c r="O2227" s="103" t="s">
        <v>592</v>
      </c>
      <c r="P2227" s="103"/>
      <c r="Q2227" s="116" t="s">
        <v>1468</v>
      </c>
      <c r="T2227" s="112"/>
    </row>
    <row r="2228" spans="1:20">
      <c r="A2228" s="103" t="s">
        <v>874</v>
      </c>
      <c r="B2228" s="149">
        <v>22</v>
      </c>
      <c r="C2228" s="136">
        <v>27006</v>
      </c>
      <c r="D2228" s="141">
        <f t="shared" si="125"/>
        <v>27006</v>
      </c>
      <c r="E2228" s="103" t="s">
        <v>100</v>
      </c>
      <c r="H2228" s="103" t="s">
        <v>887</v>
      </c>
      <c r="I2228" s="111" t="s">
        <v>9</v>
      </c>
      <c r="J2228" s="112" t="str">
        <f t="shared" si="124"/>
        <v>W</v>
      </c>
      <c r="K2228" s="103">
        <v>2</v>
      </c>
      <c r="L2228" s="103">
        <v>0</v>
      </c>
      <c r="M2228" s="103" t="s">
        <v>1804</v>
      </c>
      <c r="O2228" s="103" t="s">
        <v>592</v>
      </c>
      <c r="P2228" s="103"/>
      <c r="Q2228" s="116" t="s">
        <v>1468</v>
      </c>
      <c r="T2228" s="112"/>
    </row>
    <row r="2229" spans="1:20">
      <c r="A2229" s="103" t="s">
        <v>874</v>
      </c>
      <c r="B2229" s="149">
        <v>21</v>
      </c>
      <c r="C2229" s="136">
        <v>26999</v>
      </c>
      <c r="D2229" s="141">
        <f t="shared" si="125"/>
        <v>26999</v>
      </c>
      <c r="E2229" s="103" t="s">
        <v>14</v>
      </c>
      <c r="F2229" s="111" t="s">
        <v>138</v>
      </c>
      <c r="H2229" s="103" t="s">
        <v>843</v>
      </c>
      <c r="I2229" s="111" t="s">
        <v>21</v>
      </c>
      <c r="J2229" s="112" t="str">
        <f t="shared" si="124"/>
        <v>W</v>
      </c>
      <c r="K2229" s="103">
        <v>3</v>
      </c>
      <c r="L2229" s="103">
        <v>0</v>
      </c>
      <c r="M2229" s="103" t="s">
        <v>888</v>
      </c>
      <c r="O2229" s="103" t="s">
        <v>592</v>
      </c>
      <c r="P2229" s="103"/>
      <c r="Q2229" s="111" t="s">
        <v>1468</v>
      </c>
      <c r="T2229" s="112"/>
    </row>
    <row r="2230" spans="1:20">
      <c r="A2230" s="103" t="s">
        <v>874</v>
      </c>
      <c r="B2230" s="149">
        <v>20</v>
      </c>
      <c r="C2230" s="136">
        <v>26985</v>
      </c>
      <c r="D2230" s="141">
        <f t="shared" si="125"/>
        <v>26985</v>
      </c>
      <c r="E2230" s="103" t="s">
        <v>100</v>
      </c>
      <c r="H2230" s="103" t="s">
        <v>1031</v>
      </c>
      <c r="I2230" s="111" t="s">
        <v>9</v>
      </c>
      <c r="J2230" s="112" t="str">
        <f t="shared" si="124"/>
        <v>W</v>
      </c>
      <c r="K2230" s="103">
        <v>4</v>
      </c>
      <c r="L2230" s="103">
        <v>1</v>
      </c>
      <c r="M2230" s="103" t="s">
        <v>2085</v>
      </c>
      <c r="O2230" s="103" t="s">
        <v>592</v>
      </c>
      <c r="P2230" s="103"/>
      <c r="Q2230" s="116" t="s">
        <v>1468</v>
      </c>
      <c r="T2230" s="112"/>
    </row>
    <row r="2231" spans="1:20">
      <c r="A2231" s="103" t="s">
        <v>874</v>
      </c>
      <c r="B2231" s="149">
        <v>19</v>
      </c>
      <c r="C2231" s="136">
        <v>26978</v>
      </c>
      <c r="D2231" s="141">
        <f t="shared" si="125"/>
        <v>26978</v>
      </c>
      <c r="E2231" s="103" t="s">
        <v>14</v>
      </c>
      <c r="F2231" s="111" t="s">
        <v>143</v>
      </c>
      <c r="H2231" s="103" t="s">
        <v>889</v>
      </c>
      <c r="I2231" s="111" t="s">
        <v>21</v>
      </c>
      <c r="J2231" s="112" t="str">
        <f t="shared" si="124"/>
        <v>W</v>
      </c>
      <c r="K2231" s="103">
        <v>4</v>
      </c>
      <c r="L2231" s="103">
        <v>0</v>
      </c>
      <c r="M2231" s="103" t="s">
        <v>2031</v>
      </c>
      <c r="O2231" s="103" t="s">
        <v>592</v>
      </c>
      <c r="P2231" s="103"/>
      <c r="Q2231" s="111" t="s">
        <v>1468</v>
      </c>
      <c r="T2231" s="112"/>
    </row>
    <row r="2232" spans="1:20">
      <c r="A2232" s="103" t="s">
        <v>874</v>
      </c>
      <c r="B2232" s="149">
        <v>18</v>
      </c>
      <c r="C2232" s="136">
        <v>26971</v>
      </c>
      <c r="D2232" s="141">
        <f t="shared" si="125"/>
        <v>26971</v>
      </c>
      <c r="E2232" s="103" t="s">
        <v>100</v>
      </c>
      <c r="H2232" s="103" t="s">
        <v>226</v>
      </c>
      <c r="I2232" s="111" t="s">
        <v>21</v>
      </c>
      <c r="J2232" s="112" t="str">
        <f t="shared" si="124"/>
        <v>L</v>
      </c>
      <c r="K2232" s="103">
        <v>0</v>
      </c>
      <c r="L2232" s="103">
        <v>2</v>
      </c>
      <c r="M2232" s="103" t="s">
        <v>25</v>
      </c>
      <c r="O2232" s="103" t="s">
        <v>592</v>
      </c>
      <c r="P2232" s="103"/>
      <c r="Q2232" s="116" t="s">
        <v>1468</v>
      </c>
      <c r="T2232" s="112"/>
    </row>
    <row r="2233" spans="1:20">
      <c r="A2233" s="103" t="s">
        <v>874</v>
      </c>
      <c r="B2233" s="149">
        <v>17</v>
      </c>
      <c r="C2233" s="136">
        <v>26965</v>
      </c>
      <c r="D2233" s="141">
        <f t="shared" si="125"/>
        <v>26965</v>
      </c>
      <c r="E2233" s="103" t="s">
        <v>815</v>
      </c>
      <c r="F2233" s="111">
        <v>1</v>
      </c>
      <c r="H2233" s="103" t="s">
        <v>130</v>
      </c>
      <c r="I2233" s="111" t="s">
        <v>9</v>
      </c>
      <c r="J2233" s="112" t="str">
        <f t="shared" si="124"/>
        <v>W</v>
      </c>
      <c r="K2233" s="103">
        <v>3</v>
      </c>
      <c r="L2233" s="103">
        <v>0</v>
      </c>
      <c r="M2233" s="103" t="s">
        <v>2032</v>
      </c>
      <c r="O2233" s="103" t="s">
        <v>592</v>
      </c>
      <c r="P2233" s="103"/>
      <c r="Q2233" s="111" t="s">
        <v>1468</v>
      </c>
      <c r="T2233" s="112"/>
    </row>
    <row r="2234" spans="1:20">
      <c r="A2234" s="103" t="s">
        <v>874</v>
      </c>
      <c r="B2234" s="149">
        <v>16</v>
      </c>
      <c r="C2234" s="136">
        <v>26962</v>
      </c>
      <c r="D2234" s="141">
        <f t="shared" si="125"/>
        <v>26962</v>
      </c>
      <c r="E2234" s="103" t="s">
        <v>14</v>
      </c>
      <c r="F2234" s="111" t="s">
        <v>452</v>
      </c>
      <c r="H2234" s="103" t="s">
        <v>125</v>
      </c>
      <c r="I2234" s="111" t="s">
        <v>9</v>
      </c>
      <c r="J2234" s="112" t="str">
        <f t="shared" si="124"/>
        <v>W</v>
      </c>
      <c r="K2234" s="103">
        <v>2</v>
      </c>
      <c r="L2234" s="103">
        <v>0</v>
      </c>
      <c r="M2234" s="103" t="s">
        <v>879</v>
      </c>
      <c r="O2234" s="103" t="s">
        <v>592</v>
      </c>
      <c r="P2234" s="103"/>
      <c r="Q2234" s="111" t="s">
        <v>1468</v>
      </c>
      <c r="T2234" s="112"/>
    </row>
    <row r="2235" spans="1:20">
      <c r="A2235" s="103" t="s">
        <v>874</v>
      </c>
      <c r="B2235" s="149">
        <v>15</v>
      </c>
      <c r="C2235" s="136">
        <v>26957</v>
      </c>
      <c r="D2235" s="141">
        <f t="shared" si="125"/>
        <v>26957</v>
      </c>
      <c r="E2235" s="103" t="s">
        <v>100</v>
      </c>
      <c r="H2235" s="103" t="s">
        <v>144</v>
      </c>
      <c r="I2235" s="111" t="s">
        <v>9</v>
      </c>
      <c r="J2235" s="112" t="str">
        <f t="shared" si="124"/>
        <v>W</v>
      </c>
      <c r="K2235" s="103">
        <v>2</v>
      </c>
      <c r="L2235" s="103">
        <v>0</v>
      </c>
      <c r="M2235" s="103" t="s">
        <v>890</v>
      </c>
      <c r="O2235" s="103" t="s">
        <v>592</v>
      </c>
      <c r="P2235" s="103"/>
      <c r="Q2235" s="116" t="s">
        <v>1468</v>
      </c>
      <c r="T2235" s="112"/>
    </row>
    <row r="2236" spans="1:20">
      <c r="A2236" s="103" t="s">
        <v>874</v>
      </c>
      <c r="B2236" s="149">
        <v>14</v>
      </c>
      <c r="C2236" s="136">
        <v>26950</v>
      </c>
      <c r="D2236" s="141">
        <f t="shared" si="125"/>
        <v>26950</v>
      </c>
      <c r="E2236" s="103" t="s">
        <v>14</v>
      </c>
      <c r="F2236" s="111" t="s">
        <v>61</v>
      </c>
      <c r="H2236" s="103" t="s">
        <v>125</v>
      </c>
      <c r="I2236" s="111" t="s">
        <v>21</v>
      </c>
      <c r="J2236" s="112" t="str">
        <f t="shared" si="124"/>
        <v>D</v>
      </c>
      <c r="K2236" s="103">
        <v>1</v>
      </c>
      <c r="L2236" s="103">
        <v>1</v>
      </c>
      <c r="M2236" s="103" t="s">
        <v>656</v>
      </c>
      <c r="O2236" s="103" t="s">
        <v>592</v>
      </c>
      <c r="P2236" s="103"/>
      <c r="Q2236" s="111" t="s">
        <v>1468</v>
      </c>
      <c r="T2236" s="112"/>
    </row>
    <row r="2237" spans="1:20">
      <c r="A2237" s="103" t="s">
        <v>874</v>
      </c>
      <c r="B2237" s="149">
        <v>13</v>
      </c>
      <c r="C2237" s="136">
        <v>26943</v>
      </c>
      <c r="D2237" s="141">
        <f t="shared" si="125"/>
        <v>26943</v>
      </c>
      <c r="E2237" s="103" t="s">
        <v>100</v>
      </c>
      <c r="H2237" s="103" t="s">
        <v>880</v>
      </c>
      <c r="I2237" s="111" t="s">
        <v>21</v>
      </c>
      <c r="J2237" s="112" t="str">
        <f t="shared" si="124"/>
        <v>W</v>
      </c>
      <c r="K2237" s="103">
        <v>2</v>
      </c>
      <c r="L2237" s="103">
        <v>1</v>
      </c>
      <c r="M2237" s="103" t="s">
        <v>1086</v>
      </c>
      <c r="O2237" s="103" t="s">
        <v>592</v>
      </c>
      <c r="P2237" s="103"/>
      <c r="Q2237" s="116" t="s">
        <v>1468</v>
      </c>
      <c r="T2237" s="112"/>
    </row>
    <row r="2238" spans="1:20">
      <c r="A2238" s="103" t="s">
        <v>874</v>
      </c>
      <c r="B2238" s="149">
        <v>12</v>
      </c>
      <c r="C2238" s="136">
        <v>26936</v>
      </c>
      <c r="D2238" s="141">
        <f t="shared" si="125"/>
        <v>26936</v>
      </c>
      <c r="E2238" s="103" t="s">
        <v>100</v>
      </c>
      <c r="H2238" s="103" t="s">
        <v>125</v>
      </c>
      <c r="I2238" s="111" t="s">
        <v>9</v>
      </c>
      <c r="J2238" s="112" t="str">
        <f t="shared" si="124"/>
        <v>L</v>
      </c>
      <c r="K2238" s="103">
        <v>0</v>
      </c>
      <c r="L2238" s="103">
        <v>2</v>
      </c>
      <c r="M2238" s="103" t="s">
        <v>25</v>
      </c>
      <c r="O2238" s="103" t="s">
        <v>592</v>
      </c>
      <c r="P2238" s="103"/>
      <c r="Q2238" s="116" t="s">
        <v>1468</v>
      </c>
      <c r="T2238" s="112"/>
    </row>
    <row r="2239" spans="1:20">
      <c r="A2239" s="103" t="s">
        <v>874</v>
      </c>
      <c r="B2239" s="149">
        <v>11</v>
      </c>
      <c r="C2239" s="136">
        <v>26929</v>
      </c>
      <c r="D2239" s="141">
        <f t="shared" si="125"/>
        <v>26929</v>
      </c>
      <c r="E2239" s="103" t="s">
        <v>100</v>
      </c>
      <c r="H2239" s="103" t="s">
        <v>49</v>
      </c>
      <c r="I2239" s="111" t="s">
        <v>21</v>
      </c>
      <c r="J2239" s="112" t="str">
        <f t="shared" si="124"/>
        <v>W</v>
      </c>
      <c r="K2239" s="103">
        <v>1</v>
      </c>
      <c r="L2239" s="103">
        <v>0</v>
      </c>
      <c r="M2239" s="103" t="s">
        <v>834</v>
      </c>
      <c r="O2239" s="103" t="s">
        <v>592</v>
      </c>
      <c r="P2239" s="103"/>
      <c r="Q2239" s="116" t="s">
        <v>1468</v>
      </c>
      <c r="T2239" s="112"/>
    </row>
    <row r="2240" spans="1:20">
      <c r="A2240" s="103" t="s">
        <v>874</v>
      </c>
      <c r="B2240" s="149">
        <v>10</v>
      </c>
      <c r="C2240" s="136">
        <v>26922</v>
      </c>
      <c r="D2240" s="141">
        <f t="shared" si="125"/>
        <v>26922</v>
      </c>
      <c r="E2240" s="103" t="s">
        <v>100</v>
      </c>
      <c r="H2240" s="103" t="s">
        <v>552</v>
      </c>
      <c r="I2240" s="111" t="s">
        <v>9</v>
      </c>
      <c r="J2240" s="112" t="str">
        <f t="shared" si="124"/>
        <v>W</v>
      </c>
      <c r="K2240" s="103">
        <v>2</v>
      </c>
      <c r="L2240" s="103">
        <v>1</v>
      </c>
      <c r="M2240" s="103" t="s">
        <v>2033</v>
      </c>
      <c r="O2240" s="103" t="s">
        <v>592</v>
      </c>
      <c r="P2240" s="103"/>
      <c r="Q2240" s="116" t="s">
        <v>1468</v>
      </c>
      <c r="T2240" s="112"/>
    </row>
    <row r="2241" spans="1:20">
      <c r="A2241" s="103" t="s">
        <v>874</v>
      </c>
      <c r="B2241" s="149">
        <v>9</v>
      </c>
      <c r="C2241" s="136">
        <v>26919</v>
      </c>
      <c r="D2241" s="141">
        <f t="shared" si="125"/>
        <v>26919</v>
      </c>
      <c r="E2241" s="103" t="s">
        <v>100</v>
      </c>
      <c r="H2241" s="103" t="s">
        <v>45</v>
      </c>
      <c r="I2241" s="111" t="s">
        <v>21</v>
      </c>
      <c r="J2241" s="112" t="str">
        <f t="shared" si="124"/>
        <v>W</v>
      </c>
      <c r="K2241" s="103">
        <v>2</v>
      </c>
      <c r="L2241" s="103">
        <v>0</v>
      </c>
      <c r="M2241" s="103" t="s">
        <v>891</v>
      </c>
      <c r="O2241" s="103" t="s">
        <v>592</v>
      </c>
      <c r="P2241" s="103"/>
      <c r="Q2241" s="116" t="s">
        <v>1468</v>
      </c>
      <c r="T2241" s="112"/>
    </row>
    <row r="2242" spans="1:20">
      <c r="A2242" s="103" t="s">
        <v>874</v>
      </c>
      <c r="B2242" s="149">
        <v>8</v>
      </c>
      <c r="C2242" s="136">
        <v>26915</v>
      </c>
      <c r="D2242" s="141">
        <f t="shared" si="125"/>
        <v>26915</v>
      </c>
      <c r="E2242" s="103" t="s">
        <v>100</v>
      </c>
      <c r="H2242" s="103" t="s">
        <v>552</v>
      </c>
      <c r="I2242" s="111" t="s">
        <v>21</v>
      </c>
      <c r="J2242" s="112" t="str">
        <f t="shared" si="124"/>
        <v>W</v>
      </c>
      <c r="K2242" s="103">
        <v>2</v>
      </c>
      <c r="L2242" s="103">
        <v>1</v>
      </c>
      <c r="M2242" s="103" t="s">
        <v>879</v>
      </c>
      <c r="O2242" s="103" t="s">
        <v>592</v>
      </c>
      <c r="Q2242" s="116" t="s">
        <v>1468</v>
      </c>
      <c r="T2242" s="112"/>
    </row>
    <row r="2243" spans="1:20">
      <c r="A2243" s="103" t="s">
        <v>874</v>
      </c>
      <c r="B2243" s="149">
        <v>7</v>
      </c>
      <c r="C2243" s="136">
        <v>26912</v>
      </c>
      <c r="D2243" s="141">
        <f t="shared" si="125"/>
        <v>26912</v>
      </c>
      <c r="E2243" s="103" t="s">
        <v>100</v>
      </c>
      <c r="H2243" s="103" t="s">
        <v>506</v>
      </c>
      <c r="I2243" s="111" t="s">
        <v>9</v>
      </c>
      <c r="J2243" s="112" t="str">
        <f t="shared" si="124"/>
        <v>W</v>
      </c>
      <c r="K2243" s="103">
        <v>4</v>
      </c>
      <c r="L2243" s="103">
        <v>0</v>
      </c>
      <c r="M2243" s="103" t="s">
        <v>2098</v>
      </c>
      <c r="O2243" s="103" t="s">
        <v>592</v>
      </c>
      <c r="P2243" s="103"/>
      <c r="Q2243" s="116" t="s">
        <v>1468</v>
      </c>
      <c r="T2243" s="112"/>
    </row>
    <row r="2244" spans="1:20">
      <c r="A2244" s="103" t="s">
        <v>874</v>
      </c>
      <c r="B2244" s="149">
        <v>6</v>
      </c>
      <c r="C2244" s="136">
        <v>26908</v>
      </c>
      <c r="D2244" s="141">
        <f t="shared" si="125"/>
        <v>26908</v>
      </c>
      <c r="E2244" s="103" t="s">
        <v>12</v>
      </c>
      <c r="F2244" s="111" t="s">
        <v>256</v>
      </c>
      <c r="H2244" s="103" t="s">
        <v>539</v>
      </c>
      <c r="I2244" s="111" t="s">
        <v>21</v>
      </c>
      <c r="J2244" s="112" t="str">
        <f t="shared" si="124"/>
        <v>L</v>
      </c>
      <c r="K2244" s="103">
        <v>1</v>
      </c>
      <c r="L2244" s="103">
        <v>4</v>
      </c>
      <c r="M2244" s="103" t="s">
        <v>656</v>
      </c>
      <c r="O2244" s="103" t="s">
        <v>592</v>
      </c>
      <c r="P2244" s="103"/>
      <c r="Q2244" s="111" t="s">
        <v>1468</v>
      </c>
      <c r="T2244" s="112"/>
    </row>
    <row r="2245" spans="1:20">
      <c r="A2245" s="103" t="s">
        <v>874</v>
      </c>
      <c r="B2245" s="149">
        <v>5</v>
      </c>
      <c r="C2245" s="136">
        <v>26905</v>
      </c>
      <c r="D2245" s="141">
        <f t="shared" si="125"/>
        <v>26905</v>
      </c>
      <c r="E2245" s="103" t="s">
        <v>100</v>
      </c>
      <c r="H2245" s="103" t="s">
        <v>506</v>
      </c>
      <c r="I2245" s="111" t="s">
        <v>21</v>
      </c>
      <c r="J2245" s="112" t="str">
        <f t="shared" si="124"/>
        <v>W</v>
      </c>
      <c r="K2245" s="103">
        <v>1</v>
      </c>
      <c r="L2245" s="103">
        <v>0</v>
      </c>
      <c r="M2245" s="103" t="s">
        <v>869</v>
      </c>
      <c r="O2245" s="103" t="s">
        <v>592</v>
      </c>
      <c r="Q2245" s="116" t="s">
        <v>1468</v>
      </c>
      <c r="T2245" s="112"/>
    </row>
    <row r="2246" spans="1:20">
      <c r="A2246" s="103" t="s">
        <v>874</v>
      </c>
      <c r="B2246" s="149">
        <v>4</v>
      </c>
      <c r="C2246" s="136">
        <v>26901</v>
      </c>
      <c r="D2246" s="141">
        <f t="shared" si="125"/>
        <v>26901</v>
      </c>
      <c r="E2246" s="103" t="s">
        <v>100</v>
      </c>
      <c r="H2246" s="103" t="s">
        <v>1031</v>
      </c>
      <c r="I2246" s="111" t="s">
        <v>21</v>
      </c>
      <c r="J2246" s="112" t="str">
        <f t="shared" si="124"/>
        <v>D</v>
      </c>
      <c r="K2246" s="103">
        <v>2</v>
      </c>
      <c r="L2246" s="103">
        <v>2</v>
      </c>
      <c r="M2246" s="103" t="s">
        <v>1566</v>
      </c>
      <c r="O2246" s="103" t="s">
        <v>592</v>
      </c>
      <c r="Q2246" s="116" t="s">
        <v>1468</v>
      </c>
      <c r="T2246" s="112"/>
    </row>
    <row r="2247" spans="1:20">
      <c r="A2247" s="103" t="s">
        <v>874</v>
      </c>
      <c r="B2247" s="149">
        <v>3</v>
      </c>
      <c r="C2247" s="136">
        <v>26894</v>
      </c>
      <c r="D2247" s="141">
        <f t="shared" si="125"/>
        <v>26894</v>
      </c>
      <c r="E2247" s="103" t="s">
        <v>100</v>
      </c>
      <c r="H2247" s="103" t="s">
        <v>539</v>
      </c>
      <c r="I2247" s="111" t="s">
        <v>21</v>
      </c>
      <c r="J2247" s="112" t="str">
        <f t="shared" si="124"/>
        <v>D</v>
      </c>
      <c r="K2247" s="103">
        <v>1</v>
      </c>
      <c r="L2247" s="103">
        <v>1</v>
      </c>
      <c r="M2247" s="103" t="s">
        <v>834</v>
      </c>
      <c r="O2247" s="103" t="s">
        <v>592</v>
      </c>
      <c r="Q2247" s="116" t="s">
        <v>1468</v>
      </c>
      <c r="T2247" s="112"/>
    </row>
    <row r="2248" spans="1:20">
      <c r="A2248" s="103" t="s">
        <v>874</v>
      </c>
      <c r="B2248" s="149">
        <v>2</v>
      </c>
      <c r="C2248" s="136">
        <v>26891</v>
      </c>
      <c r="D2248" s="141">
        <f t="shared" si="125"/>
        <v>26891</v>
      </c>
      <c r="E2248" s="103" t="s">
        <v>100</v>
      </c>
      <c r="H2248" s="103" t="s">
        <v>49</v>
      </c>
      <c r="I2248" s="111" t="s">
        <v>9</v>
      </c>
      <c r="J2248" s="112" t="str">
        <f t="shared" si="124"/>
        <v>D</v>
      </c>
      <c r="K2248" s="103">
        <v>2</v>
      </c>
      <c r="L2248" s="103">
        <v>2</v>
      </c>
      <c r="M2248" s="103" t="s">
        <v>879</v>
      </c>
      <c r="O2248" s="103" t="s">
        <v>592</v>
      </c>
      <c r="P2248" s="103"/>
      <c r="Q2248" s="116" t="s">
        <v>1468</v>
      </c>
      <c r="T2248" s="112"/>
    </row>
    <row r="2249" spans="1:20">
      <c r="A2249" s="103" t="s">
        <v>874</v>
      </c>
      <c r="B2249" s="149">
        <v>1</v>
      </c>
      <c r="C2249" s="136">
        <v>26887</v>
      </c>
      <c r="D2249" s="141">
        <f t="shared" si="125"/>
        <v>26887</v>
      </c>
      <c r="E2249" s="103" t="s">
        <v>100</v>
      </c>
      <c r="H2249" s="103" t="s">
        <v>887</v>
      </c>
      <c r="I2249" s="111" t="s">
        <v>21</v>
      </c>
      <c r="J2249" s="112" t="str">
        <f t="shared" si="124"/>
        <v>W</v>
      </c>
      <c r="K2249" s="103">
        <v>2</v>
      </c>
      <c r="L2249" s="103">
        <v>1</v>
      </c>
      <c r="M2249" s="103" t="s">
        <v>875</v>
      </c>
      <c r="O2249" s="103" t="s">
        <v>592</v>
      </c>
      <c r="Q2249" s="116" t="s">
        <v>1468</v>
      </c>
      <c r="T2249" s="112"/>
    </row>
    <row r="2250" spans="1:20">
      <c r="A2250" s="103" t="s">
        <v>892</v>
      </c>
      <c r="B2250" s="147">
        <v>47</v>
      </c>
      <c r="C2250" s="136">
        <v>26783</v>
      </c>
      <c r="D2250" s="141">
        <f t="shared" si="125"/>
        <v>26783</v>
      </c>
      <c r="E2250" s="103" t="s">
        <v>100</v>
      </c>
      <c r="H2250" s="103" t="s">
        <v>807</v>
      </c>
      <c r="I2250" s="111" t="s">
        <v>21</v>
      </c>
      <c r="J2250" s="112" t="str">
        <f t="shared" si="124"/>
        <v>L</v>
      </c>
      <c r="K2250" s="103">
        <v>0</v>
      </c>
      <c r="L2250" s="103">
        <v>1</v>
      </c>
      <c r="M2250" s="103" t="s">
        <v>25</v>
      </c>
      <c r="O2250" s="103" t="s">
        <v>592</v>
      </c>
      <c r="Q2250" s="116" t="s">
        <v>1468</v>
      </c>
      <c r="T2250" s="112"/>
    </row>
    <row r="2251" spans="1:20">
      <c r="A2251" s="103" t="s">
        <v>892</v>
      </c>
      <c r="B2251" s="147">
        <v>46</v>
      </c>
      <c r="C2251" s="136">
        <v>26777</v>
      </c>
      <c r="D2251" s="141">
        <f t="shared" si="125"/>
        <v>26777</v>
      </c>
      <c r="E2251" s="103" t="s">
        <v>100</v>
      </c>
      <c r="H2251" s="103" t="s">
        <v>529</v>
      </c>
      <c r="I2251" s="111" t="s">
        <v>9</v>
      </c>
      <c r="J2251" s="112" t="str">
        <f t="shared" si="124"/>
        <v>D</v>
      </c>
      <c r="K2251" s="103">
        <v>2</v>
      </c>
      <c r="L2251" s="103">
        <v>2</v>
      </c>
      <c r="M2251" s="103" t="s">
        <v>895</v>
      </c>
      <c r="O2251" s="103" t="s">
        <v>592</v>
      </c>
      <c r="P2251" s="103"/>
      <c r="Q2251" s="116" t="s">
        <v>1468</v>
      </c>
      <c r="T2251" s="112"/>
    </row>
    <row r="2252" spans="1:20">
      <c r="A2252" s="103" t="s">
        <v>892</v>
      </c>
      <c r="B2252" s="147">
        <v>45</v>
      </c>
      <c r="C2252" s="136">
        <v>26775</v>
      </c>
      <c r="D2252" s="141">
        <f t="shared" si="125"/>
        <v>26775</v>
      </c>
      <c r="E2252" s="103" t="s">
        <v>100</v>
      </c>
      <c r="H2252" s="103" t="s">
        <v>49</v>
      </c>
      <c r="I2252" s="111" t="s">
        <v>21</v>
      </c>
      <c r="J2252" s="112" t="str">
        <f t="shared" si="124"/>
        <v>W</v>
      </c>
      <c r="K2252" s="103">
        <v>2</v>
      </c>
      <c r="L2252" s="103">
        <v>1</v>
      </c>
      <c r="M2252" s="103" t="s">
        <v>896</v>
      </c>
      <c r="O2252" s="103" t="s">
        <v>592</v>
      </c>
      <c r="Q2252" s="116" t="s">
        <v>1468</v>
      </c>
      <c r="T2252" s="112"/>
    </row>
    <row r="2253" spans="1:20">
      <c r="A2253" s="103" t="s">
        <v>892</v>
      </c>
      <c r="B2253" s="147">
        <v>44</v>
      </c>
      <c r="C2253" s="136">
        <v>26774</v>
      </c>
      <c r="D2253" s="141">
        <f t="shared" si="125"/>
        <v>26774</v>
      </c>
      <c r="E2253" s="103" t="s">
        <v>100</v>
      </c>
      <c r="H2253" s="103" t="s">
        <v>529</v>
      </c>
      <c r="I2253" s="111" t="s">
        <v>21</v>
      </c>
      <c r="J2253" s="112" t="str">
        <f t="shared" si="124"/>
        <v>L</v>
      </c>
      <c r="K2253" s="103">
        <v>1</v>
      </c>
      <c r="L2253" s="103">
        <v>3</v>
      </c>
      <c r="M2253" s="103" t="s">
        <v>897</v>
      </c>
      <c r="O2253" s="103" t="s">
        <v>592</v>
      </c>
      <c r="Q2253" s="116" t="s">
        <v>1468</v>
      </c>
      <c r="T2253" s="112"/>
    </row>
    <row r="2254" spans="1:20">
      <c r="A2254" s="103" t="s">
        <v>892</v>
      </c>
      <c r="B2254" s="147">
        <v>43</v>
      </c>
      <c r="C2254" s="136">
        <v>26768</v>
      </c>
      <c r="D2254" s="141">
        <f t="shared" si="125"/>
        <v>26768</v>
      </c>
      <c r="E2254" s="103" t="s">
        <v>100</v>
      </c>
      <c r="H2254" s="103" t="s">
        <v>186</v>
      </c>
      <c r="I2254" s="111" t="s">
        <v>9</v>
      </c>
      <c r="J2254" s="112" t="str">
        <f t="shared" si="124"/>
        <v>W</v>
      </c>
      <c r="K2254" s="103">
        <v>1</v>
      </c>
      <c r="L2254" s="103">
        <v>0</v>
      </c>
      <c r="M2254" s="103" t="s">
        <v>897</v>
      </c>
      <c r="O2254" s="103" t="s">
        <v>592</v>
      </c>
      <c r="P2254" s="103"/>
      <c r="Q2254" s="116" t="s">
        <v>1468</v>
      </c>
      <c r="T2254" s="112"/>
    </row>
    <row r="2255" spans="1:20">
      <c r="A2255" s="103" t="s">
        <v>892</v>
      </c>
      <c r="B2255" s="147">
        <v>42</v>
      </c>
      <c r="C2255" s="136">
        <v>26761</v>
      </c>
      <c r="D2255" s="141">
        <f t="shared" si="125"/>
        <v>26761</v>
      </c>
      <c r="E2255" s="103" t="s">
        <v>100</v>
      </c>
      <c r="H2255" s="103" t="s">
        <v>1033</v>
      </c>
      <c r="I2255" s="111" t="s">
        <v>21</v>
      </c>
      <c r="J2255" s="112" t="str">
        <f t="shared" si="124"/>
        <v>D</v>
      </c>
      <c r="K2255" s="103">
        <v>0</v>
      </c>
      <c r="L2255" s="103">
        <v>0</v>
      </c>
      <c r="M2255" s="103" t="s">
        <v>25</v>
      </c>
      <c r="O2255" s="103" t="s">
        <v>592</v>
      </c>
      <c r="Q2255" s="116" t="s">
        <v>1468</v>
      </c>
      <c r="T2255" s="112"/>
    </row>
    <row r="2256" spans="1:20">
      <c r="A2256" s="103" t="s">
        <v>892</v>
      </c>
      <c r="B2256" s="147">
        <v>41</v>
      </c>
      <c r="C2256" s="136">
        <v>26758</v>
      </c>
      <c r="D2256" s="141">
        <f t="shared" si="125"/>
        <v>26758</v>
      </c>
      <c r="E2256" s="103" t="s">
        <v>100</v>
      </c>
      <c r="H2256" s="103" t="s">
        <v>539</v>
      </c>
      <c r="I2256" s="111" t="s">
        <v>21</v>
      </c>
      <c r="J2256" s="112" t="str">
        <f t="shared" si="124"/>
        <v>L</v>
      </c>
      <c r="K2256" s="103">
        <v>0</v>
      </c>
      <c r="L2256" s="103">
        <v>1</v>
      </c>
      <c r="M2256" s="103" t="s">
        <v>25</v>
      </c>
      <c r="O2256" s="103" t="s">
        <v>592</v>
      </c>
      <c r="Q2256" s="116" t="s">
        <v>1468</v>
      </c>
      <c r="T2256" s="112"/>
    </row>
    <row r="2257" spans="1:20">
      <c r="A2257" s="103" t="s">
        <v>892</v>
      </c>
      <c r="B2257" s="147">
        <v>40</v>
      </c>
      <c r="C2257" s="136">
        <v>26754</v>
      </c>
      <c r="D2257" s="141">
        <f t="shared" si="125"/>
        <v>26754</v>
      </c>
      <c r="E2257" s="103" t="s">
        <v>100</v>
      </c>
      <c r="H2257" s="103" t="s">
        <v>880</v>
      </c>
      <c r="I2257" s="111" t="s">
        <v>9</v>
      </c>
      <c r="J2257" s="112" t="str">
        <f t="shared" si="124"/>
        <v>W</v>
      </c>
      <c r="K2257" s="103">
        <v>2</v>
      </c>
      <c r="L2257" s="103">
        <v>1</v>
      </c>
      <c r="M2257" s="103" t="s">
        <v>895</v>
      </c>
      <c r="O2257" s="103" t="s">
        <v>592</v>
      </c>
      <c r="P2257" s="103"/>
      <c r="Q2257" s="116" t="s">
        <v>1468</v>
      </c>
      <c r="T2257" s="112"/>
    </row>
    <row r="2258" spans="1:20">
      <c r="A2258" s="103" t="s">
        <v>892</v>
      </c>
      <c r="B2258" s="147">
        <v>39</v>
      </c>
      <c r="C2258" s="136">
        <v>26747</v>
      </c>
      <c r="D2258" s="141">
        <f t="shared" si="125"/>
        <v>26747</v>
      </c>
      <c r="E2258" s="103" t="s">
        <v>100</v>
      </c>
      <c r="H2258" s="103" t="s">
        <v>108</v>
      </c>
      <c r="I2258" s="111" t="s">
        <v>9</v>
      </c>
      <c r="J2258" s="112" t="str">
        <f t="shared" si="124"/>
        <v>L</v>
      </c>
      <c r="K2258" s="103">
        <v>0</v>
      </c>
      <c r="L2258" s="103">
        <v>2</v>
      </c>
      <c r="M2258" s="103" t="s">
        <v>25</v>
      </c>
      <c r="O2258" s="103" t="s">
        <v>592</v>
      </c>
      <c r="P2258" s="103"/>
      <c r="Q2258" s="116" t="s">
        <v>1468</v>
      </c>
      <c r="T2258" s="112"/>
    </row>
    <row r="2259" spans="1:20">
      <c r="A2259" s="103" t="s">
        <v>892</v>
      </c>
      <c r="B2259" s="147">
        <v>38</v>
      </c>
      <c r="C2259" s="136">
        <v>26740</v>
      </c>
      <c r="D2259" s="141">
        <f t="shared" si="125"/>
        <v>26740</v>
      </c>
      <c r="E2259" s="103" t="s">
        <v>100</v>
      </c>
      <c r="H2259" s="103" t="s">
        <v>1033</v>
      </c>
      <c r="I2259" s="111" t="s">
        <v>9</v>
      </c>
      <c r="J2259" s="112" t="str">
        <f t="shared" si="124"/>
        <v>D</v>
      </c>
      <c r="K2259" s="103">
        <v>2</v>
      </c>
      <c r="L2259" s="103">
        <v>2</v>
      </c>
      <c r="M2259" s="103" t="s">
        <v>898</v>
      </c>
      <c r="O2259" s="103" t="s">
        <v>592</v>
      </c>
      <c r="P2259" s="103"/>
      <c r="Q2259" s="116" t="s">
        <v>1468</v>
      </c>
      <c r="T2259" s="112"/>
    </row>
    <row r="2260" spans="1:20">
      <c r="A2260" s="103" t="s">
        <v>892</v>
      </c>
      <c r="B2260" s="147">
        <v>37</v>
      </c>
      <c r="C2260" s="136">
        <v>26733</v>
      </c>
      <c r="D2260" s="141">
        <f t="shared" si="125"/>
        <v>26733</v>
      </c>
      <c r="E2260" s="103" t="s">
        <v>100</v>
      </c>
      <c r="H2260" s="103" t="s">
        <v>108</v>
      </c>
      <c r="I2260" s="111" t="s">
        <v>21</v>
      </c>
      <c r="J2260" s="112" t="str">
        <f t="shared" si="124"/>
        <v>L</v>
      </c>
      <c r="K2260" s="103">
        <v>1</v>
      </c>
      <c r="L2260" s="103">
        <v>3</v>
      </c>
      <c r="M2260" s="103" t="s">
        <v>899</v>
      </c>
      <c r="O2260" s="103" t="s">
        <v>592</v>
      </c>
      <c r="Q2260" s="116" t="s">
        <v>1468</v>
      </c>
      <c r="T2260" s="112"/>
    </row>
    <row r="2261" spans="1:20">
      <c r="A2261" s="103" t="s">
        <v>892</v>
      </c>
      <c r="B2261" s="147">
        <v>36</v>
      </c>
      <c r="C2261" s="136">
        <v>26727</v>
      </c>
      <c r="D2261" s="141">
        <f t="shared" si="125"/>
        <v>26727</v>
      </c>
      <c r="E2261" s="103" t="s">
        <v>100</v>
      </c>
      <c r="H2261" s="103" t="s">
        <v>49</v>
      </c>
      <c r="I2261" s="111" t="s">
        <v>9</v>
      </c>
      <c r="J2261" s="112" t="str">
        <f t="shared" si="124"/>
        <v>L</v>
      </c>
      <c r="K2261" s="103">
        <v>1</v>
      </c>
      <c r="L2261" s="103">
        <v>2</v>
      </c>
      <c r="M2261" s="103" t="s">
        <v>900</v>
      </c>
      <c r="O2261" s="103" t="s">
        <v>592</v>
      </c>
      <c r="P2261" s="103"/>
      <c r="Q2261" s="116" t="s">
        <v>1468</v>
      </c>
      <c r="T2261" s="112"/>
    </row>
    <row r="2262" spans="1:20">
      <c r="A2262" s="103" t="s">
        <v>892</v>
      </c>
      <c r="B2262" s="147">
        <v>35</v>
      </c>
      <c r="C2262" s="136">
        <v>26720</v>
      </c>
      <c r="D2262" s="141">
        <f t="shared" si="125"/>
        <v>26720</v>
      </c>
      <c r="E2262" s="103" t="s">
        <v>100</v>
      </c>
      <c r="H2262" s="103" t="s">
        <v>887</v>
      </c>
      <c r="I2262" s="111" t="s">
        <v>9</v>
      </c>
      <c r="J2262" s="112" t="str">
        <f t="shared" si="124"/>
        <v>D</v>
      </c>
      <c r="K2262" s="103">
        <v>1</v>
      </c>
      <c r="L2262" s="103">
        <v>1</v>
      </c>
      <c r="M2262" s="103" t="s">
        <v>899</v>
      </c>
      <c r="O2262" s="103" t="s">
        <v>592</v>
      </c>
      <c r="P2262" s="103"/>
      <c r="Q2262" s="116" t="s">
        <v>1468</v>
      </c>
      <c r="T2262" s="112"/>
    </row>
    <row r="2263" spans="1:20">
      <c r="A2263" s="103" t="s">
        <v>892</v>
      </c>
      <c r="B2263" s="147">
        <v>34</v>
      </c>
      <c r="C2263" s="136">
        <v>26712</v>
      </c>
      <c r="D2263" s="141">
        <f t="shared" si="125"/>
        <v>26712</v>
      </c>
      <c r="E2263" s="103" t="s">
        <v>100</v>
      </c>
      <c r="H2263" s="103" t="s">
        <v>901</v>
      </c>
      <c r="I2263" s="111" t="s">
        <v>21</v>
      </c>
      <c r="J2263" s="112" t="str">
        <f t="shared" si="124"/>
        <v>D</v>
      </c>
      <c r="K2263" s="103">
        <v>1</v>
      </c>
      <c r="L2263" s="103">
        <v>1</v>
      </c>
      <c r="M2263" s="103" t="s">
        <v>899</v>
      </c>
      <c r="O2263" s="103" t="s">
        <v>592</v>
      </c>
      <c r="Q2263" s="116" t="s">
        <v>1468</v>
      </c>
      <c r="T2263" s="112"/>
    </row>
    <row r="2264" spans="1:20">
      <c r="A2264" s="103" t="s">
        <v>892</v>
      </c>
      <c r="B2264" s="147">
        <v>33</v>
      </c>
      <c r="C2264" s="136">
        <v>26709</v>
      </c>
      <c r="D2264" s="141">
        <f t="shared" si="125"/>
        <v>26709</v>
      </c>
      <c r="E2264" s="103" t="s">
        <v>856</v>
      </c>
      <c r="F2264" s="111">
        <v>1</v>
      </c>
      <c r="H2264" s="103" t="s">
        <v>310</v>
      </c>
      <c r="I2264" s="111" t="s">
        <v>9</v>
      </c>
      <c r="J2264" s="112" t="str">
        <f t="shared" si="124"/>
        <v>L</v>
      </c>
      <c r="K2264" s="103">
        <v>0</v>
      </c>
      <c r="L2264" s="103">
        <v>4</v>
      </c>
      <c r="M2264" s="103" t="s">
        <v>25</v>
      </c>
      <c r="O2264" s="103" t="s">
        <v>592</v>
      </c>
      <c r="P2264" s="103"/>
      <c r="Q2264" s="111"/>
      <c r="T2264" s="112"/>
    </row>
    <row r="2265" spans="1:20">
      <c r="A2265" s="103" t="s">
        <v>892</v>
      </c>
      <c r="B2265" s="147">
        <v>32</v>
      </c>
      <c r="C2265" s="136">
        <v>26705</v>
      </c>
      <c r="D2265" s="141">
        <f t="shared" si="125"/>
        <v>26705</v>
      </c>
      <c r="E2265" s="103" t="s">
        <v>100</v>
      </c>
      <c r="H2265" s="103" t="s">
        <v>807</v>
      </c>
      <c r="I2265" s="111" t="s">
        <v>9</v>
      </c>
      <c r="J2265" s="112" t="str">
        <f t="shared" si="124"/>
        <v>D</v>
      </c>
      <c r="K2265" s="103">
        <v>2</v>
      </c>
      <c r="L2265" s="103">
        <v>2</v>
      </c>
      <c r="M2265" s="103" t="s">
        <v>902</v>
      </c>
      <c r="O2265" s="103" t="s">
        <v>592</v>
      </c>
      <c r="P2265" s="103"/>
      <c r="Q2265" s="116" t="s">
        <v>1468</v>
      </c>
      <c r="T2265" s="112"/>
    </row>
    <row r="2266" spans="1:20">
      <c r="A2266" s="103" t="s">
        <v>892</v>
      </c>
      <c r="B2266" s="147">
        <v>31</v>
      </c>
      <c r="C2266" s="136">
        <v>26698</v>
      </c>
      <c r="D2266" s="141">
        <f t="shared" si="125"/>
        <v>26698</v>
      </c>
      <c r="E2266" s="103" t="s">
        <v>100</v>
      </c>
      <c r="H2266" s="103" t="s">
        <v>226</v>
      </c>
      <c r="I2266" s="111" t="s">
        <v>21</v>
      </c>
      <c r="J2266" s="112" t="str">
        <f t="shared" si="124"/>
        <v>L</v>
      </c>
      <c r="K2266" s="103">
        <v>0</v>
      </c>
      <c r="L2266" s="103">
        <v>1</v>
      </c>
      <c r="M2266" s="103" t="s">
        <v>25</v>
      </c>
      <c r="O2266" s="103" t="s">
        <v>592</v>
      </c>
      <c r="Q2266" s="116"/>
      <c r="T2266" s="112"/>
    </row>
    <row r="2267" spans="1:20">
      <c r="A2267" s="103" t="s">
        <v>892</v>
      </c>
      <c r="B2267" s="147">
        <v>30</v>
      </c>
      <c r="C2267" s="136">
        <v>26692</v>
      </c>
      <c r="D2267" s="141">
        <f t="shared" si="125"/>
        <v>26692</v>
      </c>
      <c r="E2267" s="103" t="s">
        <v>815</v>
      </c>
      <c r="F2267" s="111">
        <v>2</v>
      </c>
      <c r="H2267" s="103" t="s">
        <v>903</v>
      </c>
      <c r="I2267" s="111" t="s">
        <v>21</v>
      </c>
      <c r="J2267" s="112" t="str">
        <f t="shared" si="124"/>
        <v>L</v>
      </c>
      <c r="K2267" s="103">
        <v>0</v>
      </c>
      <c r="L2267" s="103">
        <v>1</v>
      </c>
      <c r="M2267" s="103" t="s">
        <v>25</v>
      </c>
      <c r="O2267" s="103" t="s">
        <v>592</v>
      </c>
      <c r="P2267" s="103"/>
      <c r="Q2267" s="111"/>
      <c r="T2267" s="112"/>
    </row>
    <row r="2268" spans="1:20">
      <c r="A2268" s="103" t="s">
        <v>892</v>
      </c>
      <c r="B2268" s="147">
        <v>29</v>
      </c>
      <c r="C2268" s="136">
        <v>26691</v>
      </c>
      <c r="D2268" s="141">
        <f t="shared" si="125"/>
        <v>26691</v>
      </c>
      <c r="E2268" s="103" t="s">
        <v>100</v>
      </c>
      <c r="H2268" s="103" t="s">
        <v>94</v>
      </c>
      <c r="I2268" s="111" t="s">
        <v>9</v>
      </c>
      <c r="J2268" s="112" t="str">
        <f t="shared" si="124"/>
        <v>L</v>
      </c>
      <c r="K2268" s="103">
        <v>0</v>
      </c>
      <c r="L2268" s="103">
        <v>2</v>
      </c>
      <c r="M2268" s="103" t="s">
        <v>25</v>
      </c>
      <c r="O2268" s="103" t="s">
        <v>592</v>
      </c>
      <c r="P2268" s="103"/>
      <c r="Q2268" s="116" t="s">
        <v>1468</v>
      </c>
      <c r="T2268" s="112"/>
    </row>
    <row r="2269" spans="1:20">
      <c r="A2269" s="103" t="s">
        <v>892</v>
      </c>
      <c r="B2269" s="147">
        <v>28</v>
      </c>
      <c r="C2269" s="136">
        <v>26684</v>
      </c>
      <c r="D2269" s="141">
        <f t="shared" si="125"/>
        <v>26684</v>
      </c>
      <c r="E2269" s="103" t="s">
        <v>100</v>
      </c>
      <c r="H2269" s="103" t="s">
        <v>1031</v>
      </c>
      <c r="I2269" s="111" t="s">
        <v>9</v>
      </c>
      <c r="J2269" s="112" t="str">
        <f t="shared" si="124"/>
        <v>W</v>
      </c>
      <c r="K2269" s="103">
        <v>1</v>
      </c>
      <c r="L2269" s="103">
        <v>0</v>
      </c>
      <c r="M2269" s="103" t="s">
        <v>900</v>
      </c>
      <c r="O2269" s="103" t="s">
        <v>592</v>
      </c>
      <c r="P2269" s="103"/>
      <c r="Q2269" s="116" t="s">
        <v>1468</v>
      </c>
      <c r="T2269" s="112"/>
    </row>
    <row r="2270" spans="1:20">
      <c r="A2270" s="103" t="s">
        <v>892</v>
      </c>
      <c r="B2270" s="147">
        <v>27</v>
      </c>
      <c r="C2270" s="136">
        <v>26677</v>
      </c>
      <c r="D2270" s="141">
        <f t="shared" si="125"/>
        <v>26677</v>
      </c>
      <c r="E2270" s="103" t="s">
        <v>100</v>
      </c>
      <c r="H2270" s="103" t="s">
        <v>580</v>
      </c>
      <c r="I2270" s="111" t="s">
        <v>21</v>
      </c>
      <c r="J2270" s="112" t="str">
        <f t="shared" ref="J2270:J2333" si="126">IF(K2270&gt;L2270,"W",IF(K2270&lt;L2270,"L","D"))</f>
        <v>D</v>
      </c>
      <c r="K2270" s="103">
        <v>1</v>
      </c>
      <c r="L2270" s="103">
        <v>1</v>
      </c>
      <c r="M2270" s="103" t="s">
        <v>904</v>
      </c>
      <c r="O2270" s="103" t="s">
        <v>592</v>
      </c>
      <c r="Q2270" s="116" t="s">
        <v>1468</v>
      </c>
      <c r="T2270" s="112"/>
    </row>
    <row r="2271" spans="1:20">
      <c r="A2271" s="103" t="s">
        <v>892</v>
      </c>
      <c r="B2271" s="147">
        <v>26</v>
      </c>
      <c r="C2271" s="136">
        <v>26670</v>
      </c>
      <c r="D2271" s="141">
        <f t="shared" si="125"/>
        <v>26670</v>
      </c>
      <c r="E2271" s="103" t="s">
        <v>100</v>
      </c>
      <c r="H2271" s="103" t="s">
        <v>94</v>
      </c>
      <c r="I2271" s="111" t="s">
        <v>21</v>
      </c>
      <c r="J2271" s="112" t="str">
        <f t="shared" si="126"/>
        <v>L</v>
      </c>
      <c r="K2271" s="103">
        <v>0</v>
      </c>
      <c r="L2271" s="103">
        <v>1</v>
      </c>
      <c r="M2271" s="103" t="s">
        <v>25</v>
      </c>
      <c r="O2271" s="103" t="s">
        <v>592</v>
      </c>
      <c r="Q2271" s="116" t="s">
        <v>1468</v>
      </c>
      <c r="T2271" s="112"/>
    </row>
    <row r="2272" spans="1:20">
      <c r="A2272" s="103" t="s">
        <v>892</v>
      </c>
      <c r="B2272" s="147">
        <v>25</v>
      </c>
      <c r="C2272" s="136">
        <v>26659</v>
      </c>
      <c r="D2272" s="141">
        <f t="shared" si="125"/>
        <v>26659</v>
      </c>
      <c r="E2272" s="103" t="s">
        <v>100</v>
      </c>
      <c r="H2272" s="103" t="s">
        <v>580</v>
      </c>
      <c r="I2272" s="111" t="s">
        <v>9</v>
      </c>
      <c r="J2272" s="112" t="str">
        <f t="shared" si="126"/>
        <v>L</v>
      </c>
      <c r="K2272" s="103">
        <v>0</v>
      </c>
      <c r="L2272" s="103">
        <v>2</v>
      </c>
      <c r="M2272" s="103" t="s">
        <v>25</v>
      </c>
      <c r="O2272" s="103" t="s">
        <v>592</v>
      </c>
      <c r="P2272" s="103"/>
      <c r="Q2272" s="116" t="s">
        <v>1468</v>
      </c>
      <c r="T2272" s="112"/>
    </row>
    <row r="2273" spans="1:20">
      <c r="A2273" s="103" t="s">
        <v>892</v>
      </c>
      <c r="B2273" s="147">
        <v>24</v>
      </c>
      <c r="C2273" s="136">
        <v>26650</v>
      </c>
      <c r="D2273" s="141">
        <f t="shared" si="125"/>
        <v>26650</v>
      </c>
      <c r="E2273" s="103" t="s">
        <v>815</v>
      </c>
      <c r="F2273" s="111">
        <v>1</v>
      </c>
      <c r="H2273" s="103" t="s">
        <v>905</v>
      </c>
      <c r="I2273" s="111" t="s">
        <v>21</v>
      </c>
      <c r="J2273" s="112" t="str">
        <f t="shared" si="126"/>
        <v>W</v>
      </c>
      <c r="K2273" s="103">
        <v>1</v>
      </c>
      <c r="L2273" s="103">
        <v>0</v>
      </c>
      <c r="M2273" s="103" t="s">
        <v>900</v>
      </c>
      <c r="O2273" s="103" t="s">
        <v>592</v>
      </c>
      <c r="P2273" s="103"/>
      <c r="Q2273" s="111" t="s">
        <v>1468</v>
      </c>
      <c r="T2273" s="112"/>
    </row>
    <row r="2274" spans="1:20">
      <c r="A2274" s="103" t="s">
        <v>892</v>
      </c>
      <c r="B2274" s="147">
        <v>23</v>
      </c>
      <c r="C2274" s="136">
        <v>26649</v>
      </c>
      <c r="D2274" s="141">
        <f t="shared" si="125"/>
        <v>26649</v>
      </c>
      <c r="E2274" s="103" t="s">
        <v>100</v>
      </c>
      <c r="H2274" s="103" t="s">
        <v>539</v>
      </c>
      <c r="I2274" s="111" t="s">
        <v>9</v>
      </c>
      <c r="J2274" s="112" t="str">
        <f t="shared" si="126"/>
        <v>L</v>
      </c>
      <c r="K2274" s="103">
        <v>0</v>
      </c>
      <c r="L2274" s="103">
        <v>2</v>
      </c>
      <c r="M2274" s="103" t="s">
        <v>25</v>
      </c>
      <c r="O2274" s="103" t="s">
        <v>592</v>
      </c>
      <c r="P2274" s="103"/>
      <c r="Q2274" s="116" t="s">
        <v>1468</v>
      </c>
      <c r="T2274" s="112"/>
    </row>
    <row r="2275" spans="1:20">
      <c r="A2275" s="103" t="s">
        <v>892</v>
      </c>
      <c r="B2275" s="147">
        <v>22</v>
      </c>
      <c r="C2275" s="136">
        <v>26642</v>
      </c>
      <c r="D2275" s="141">
        <f t="shared" si="125"/>
        <v>26642</v>
      </c>
      <c r="E2275" s="103" t="s">
        <v>100</v>
      </c>
      <c r="H2275" s="103" t="s">
        <v>125</v>
      </c>
      <c r="I2275" s="111" t="s">
        <v>21</v>
      </c>
      <c r="J2275" s="112" t="str">
        <f t="shared" si="126"/>
        <v>W</v>
      </c>
      <c r="K2275" s="103">
        <v>2</v>
      </c>
      <c r="L2275" s="103">
        <v>1</v>
      </c>
      <c r="M2275" s="103" t="s">
        <v>906</v>
      </c>
      <c r="O2275" s="103" t="s">
        <v>592</v>
      </c>
      <c r="Q2275" s="116" t="s">
        <v>1468</v>
      </c>
      <c r="T2275" s="112"/>
    </row>
    <row r="2276" spans="1:20">
      <c r="A2276" s="103" t="s">
        <v>892</v>
      </c>
      <c r="B2276" s="147">
        <v>21</v>
      </c>
      <c r="C2276" s="136">
        <v>26628</v>
      </c>
      <c r="D2276" s="141">
        <f t="shared" si="125"/>
        <v>26628</v>
      </c>
      <c r="E2276" s="103" t="s">
        <v>100</v>
      </c>
      <c r="H2276" s="103" t="s">
        <v>880</v>
      </c>
      <c r="I2276" s="111" t="s">
        <v>21</v>
      </c>
      <c r="J2276" s="112" t="str">
        <f t="shared" si="126"/>
        <v>W</v>
      </c>
      <c r="K2276" s="103">
        <v>4</v>
      </c>
      <c r="L2276" s="103">
        <v>0</v>
      </c>
      <c r="M2276" s="103" t="s">
        <v>907</v>
      </c>
      <c r="O2276" s="103" t="s">
        <v>592</v>
      </c>
      <c r="Q2276" s="116" t="s">
        <v>1468</v>
      </c>
      <c r="T2276" s="112"/>
    </row>
    <row r="2277" spans="1:20">
      <c r="A2277" s="103" t="s">
        <v>892</v>
      </c>
      <c r="B2277" s="147">
        <v>20</v>
      </c>
      <c r="C2277" s="136">
        <v>26621</v>
      </c>
      <c r="D2277" s="141">
        <f t="shared" si="125"/>
        <v>26621</v>
      </c>
      <c r="E2277" s="103" t="s">
        <v>100</v>
      </c>
      <c r="H2277" s="103" t="s">
        <v>186</v>
      </c>
      <c r="I2277" s="111" t="s">
        <v>21</v>
      </c>
      <c r="J2277" s="112" t="str">
        <f t="shared" si="126"/>
        <v>W</v>
      </c>
      <c r="K2277" s="103">
        <v>3</v>
      </c>
      <c r="L2277" s="103">
        <v>1</v>
      </c>
      <c r="M2277" s="103" t="s">
        <v>908</v>
      </c>
      <c r="O2277" s="103" t="s">
        <v>592</v>
      </c>
      <c r="Q2277" s="116" t="s">
        <v>1468</v>
      </c>
      <c r="T2277" s="112"/>
    </row>
    <row r="2278" spans="1:20">
      <c r="A2278" s="103" t="s">
        <v>892</v>
      </c>
      <c r="B2278" s="147">
        <v>19</v>
      </c>
      <c r="C2278" s="136">
        <v>26614</v>
      </c>
      <c r="D2278" s="141">
        <f t="shared" si="125"/>
        <v>26614</v>
      </c>
      <c r="E2278" s="103" t="s">
        <v>14</v>
      </c>
      <c r="F2278" s="111">
        <v>3</v>
      </c>
      <c r="H2278" s="103" t="s">
        <v>882</v>
      </c>
      <c r="I2278" s="111" t="s">
        <v>9</v>
      </c>
      <c r="J2278" s="112" t="str">
        <f t="shared" si="126"/>
        <v>L</v>
      </c>
      <c r="K2278" s="103">
        <v>0</v>
      </c>
      <c r="L2278" s="103">
        <v>3</v>
      </c>
      <c r="M2278" s="103" t="s">
        <v>25</v>
      </c>
      <c r="O2278" s="103" t="s">
        <v>592</v>
      </c>
      <c r="P2278" s="103"/>
      <c r="Q2278" s="111" t="s">
        <v>1468</v>
      </c>
      <c r="T2278" s="112"/>
    </row>
    <row r="2279" spans="1:20">
      <c r="A2279" s="103" t="s">
        <v>892</v>
      </c>
      <c r="B2279" s="147">
        <v>18</v>
      </c>
      <c r="C2279" s="136">
        <v>26607</v>
      </c>
      <c r="D2279" s="141">
        <f t="shared" si="125"/>
        <v>26607</v>
      </c>
      <c r="E2279" s="103" t="s">
        <v>100</v>
      </c>
      <c r="H2279" s="103" t="s">
        <v>1031</v>
      </c>
      <c r="I2279" s="111" t="s">
        <v>21</v>
      </c>
      <c r="J2279" s="112" t="str">
        <f t="shared" si="126"/>
        <v>D</v>
      </c>
      <c r="K2279" s="103">
        <v>2</v>
      </c>
      <c r="L2279" s="103">
        <v>2</v>
      </c>
      <c r="M2279" s="103" t="s">
        <v>875</v>
      </c>
      <c r="O2279" s="103" t="s">
        <v>592</v>
      </c>
      <c r="Q2279" s="116" t="s">
        <v>1468</v>
      </c>
      <c r="T2279" s="112"/>
    </row>
    <row r="2280" spans="1:20">
      <c r="A2280" s="103" t="s">
        <v>892</v>
      </c>
      <c r="B2280" s="147">
        <v>17</v>
      </c>
      <c r="C2280" s="136">
        <v>26600</v>
      </c>
      <c r="D2280" s="141">
        <f t="shared" si="125"/>
        <v>26600</v>
      </c>
      <c r="E2280" s="103" t="s">
        <v>14</v>
      </c>
      <c r="F2280" s="111">
        <v>2</v>
      </c>
      <c r="H2280" s="103" t="s">
        <v>889</v>
      </c>
      <c r="I2280" s="111" t="s">
        <v>9</v>
      </c>
      <c r="J2280" s="112" t="str">
        <f t="shared" si="126"/>
        <v>W</v>
      </c>
      <c r="K2280" s="103">
        <v>3</v>
      </c>
      <c r="L2280" s="103">
        <v>2</v>
      </c>
      <c r="M2280" s="103" t="s">
        <v>909</v>
      </c>
      <c r="O2280" s="103" t="s">
        <v>592</v>
      </c>
      <c r="P2280" s="103"/>
      <c r="Q2280" s="111" t="s">
        <v>1468</v>
      </c>
      <c r="T2280" s="112"/>
    </row>
    <row r="2281" spans="1:20">
      <c r="A2281" s="103" t="s">
        <v>892</v>
      </c>
      <c r="B2281" s="147">
        <v>16</v>
      </c>
      <c r="C2281" s="136">
        <v>26593</v>
      </c>
      <c r="D2281" s="141">
        <f t="shared" si="125"/>
        <v>26593</v>
      </c>
      <c r="E2281" s="103" t="s">
        <v>100</v>
      </c>
      <c r="H2281" s="103" t="s">
        <v>901</v>
      </c>
      <c r="I2281" s="111" t="s">
        <v>9</v>
      </c>
      <c r="J2281" s="112" t="str">
        <f t="shared" si="126"/>
        <v>W</v>
      </c>
      <c r="K2281" s="103">
        <v>3</v>
      </c>
      <c r="L2281" s="103">
        <v>1</v>
      </c>
      <c r="M2281" s="103" t="s">
        <v>910</v>
      </c>
      <c r="O2281" s="103" t="s">
        <v>592</v>
      </c>
      <c r="P2281" s="103"/>
      <c r="Q2281" s="116" t="s">
        <v>1468</v>
      </c>
      <c r="T2281" s="112"/>
    </row>
    <row r="2282" spans="1:20">
      <c r="A2282" s="103" t="s">
        <v>892</v>
      </c>
      <c r="B2282" s="147">
        <v>15</v>
      </c>
      <c r="C2282" s="136">
        <v>26586</v>
      </c>
      <c r="D2282" s="141">
        <f t="shared" si="125"/>
        <v>26586</v>
      </c>
      <c r="E2282" s="103" t="s">
        <v>100</v>
      </c>
      <c r="H2282" s="103" t="s">
        <v>887</v>
      </c>
      <c r="I2282" s="111" t="s">
        <v>21</v>
      </c>
      <c r="J2282" s="112" t="str">
        <f t="shared" si="126"/>
        <v>W</v>
      </c>
      <c r="K2282" s="103">
        <v>2</v>
      </c>
      <c r="L2282" s="103">
        <v>1</v>
      </c>
      <c r="M2282" s="103" t="s">
        <v>1087</v>
      </c>
      <c r="O2282" s="103" t="s">
        <v>592</v>
      </c>
      <c r="Q2282" s="116"/>
      <c r="T2282" s="112"/>
    </row>
    <row r="2283" spans="1:20">
      <c r="A2283" s="103" t="s">
        <v>892</v>
      </c>
      <c r="B2283" s="147">
        <v>14</v>
      </c>
      <c r="C2283" s="136">
        <v>26583</v>
      </c>
      <c r="D2283" s="141">
        <f t="shared" si="125"/>
        <v>26583</v>
      </c>
      <c r="E2283" s="103" t="s">
        <v>12</v>
      </c>
      <c r="F2283" s="111" t="s">
        <v>384</v>
      </c>
      <c r="H2283" s="103" t="s">
        <v>186</v>
      </c>
      <c r="I2283" s="111" t="s">
        <v>21</v>
      </c>
      <c r="J2283" s="112" t="str">
        <f t="shared" si="126"/>
        <v>L</v>
      </c>
      <c r="K2283" s="103">
        <v>0</v>
      </c>
      <c r="L2283" s="103">
        <v>1</v>
      </c>
      <c r="M2283" s="103" t="s">
        <v>25</v>
      </c>
      <c r="O2283" s="103" t="s">
        <v>592</v>
      </c>
      <c r="P2283" s="103"/>
      <c r="Q2283" s="111"/>
      <c r="T2283" s="112"/>
    </row>
    <row r="2284" spans="1:20">
      <c r="A2284" s="103" t="s">
        <v>892</v>
      </c>
      <c r="B2284" s="147">
        <v>13</v>
      </c>
      <c r="C2284" s="136">
        <v>26579</v>
      </c>
      <c r="D2284" s="141">
        <f t="shared" si="125"/>
        <v>26579</v>
      </c>
      <c r="E2284" s="103" t="s">
        <v>12</v>
      </c>
      <c r="F2284" s="111" t="s">
        <v>143</v>
      </c>
      <c r="H2284" s="103" t="s">
        <v>186</v>
      </c>
      <c r="I2284" s="111" t="s">
        <v>9</v>
      </c>
      <c r="J2284" s="112" t="str">
        <f t="shared" si="126"/>
        <v>D</v>
      </c>
      <c r="K2284" s="103">
        <v>1</v>
      </c>
      <c r="L2284" s="103">
        <v>1</v>
      </c>
      <c r="M2284" s="103" t="s">
        <v>834</v>
      </c>
      <c r="O2284" s="103" t="s">
        <v>592</v>
      </c>
      <c r="P2284" s="103"/>
      <c r="Q2284" s="111"/>
      <c r="T2284" s="112"/>
    </row>
    <row r="2285" spans="1:20">
      <c r="A2285" s="103" t="s">
        <v>892</v>
      </c>
      <c r="B2285" s="147">
        <v>12</v>
      </c>
      <c r="C2285" s="136">
        <v>26572</v>
      </c>
      <c r="D2285" s="141">
        <f t="shared" si="125"/>
        <v>26572</v>
      </c>
      <c r="E2285" s="103" t="s">
        <v>14</v>
      </c>
      <c r="F2285" s="111" t="s">
        <v>61</v>
      </c>
      <c r="H2285" s="103" t="s">
        <v>108</v>
      </c>
      <c r="I2285" s="111" t="s">
        <v>21</v>
      </c>
      <c r="J2285" s="112" t="str">
        <f t="shared" si="126"/>
        <v>W</v>
      </c>
      <c r="K2285" s="103">
        <v>4</v>
      </c>
      <c r="L2285" s="103">
        <v>2</v>
      </c>
      <c r="M2285" s="103" t="s">
        <v>911</v>
      </c>
      <c r="O2285" s="103" t="s">
        <v>592</v>
      </c>
      <c r="P2285" s="103"/>
      <c r="Q2285" s="111"/>
      <c r="T2285" s="112"/>
    </row>
    <row r="2286" spans="1:20">
      <c r="A2286" s="103" t="s">
        <v>892</v>
      </c>
      <c r="B2286" s="147">
        <v>11</v>
      </c>
      <c r="C2286" s="133">
        <v>26566</v>
      </c>
      <c r="D2286" s="141">
        <f t="shared" si="125"/>
        <v>26566</v>
      </c>
      <c r="E2286" s="103" t="s">
        <v>815</v>
      </c>
      <c r="F2286" s="111" t="s">
        <v>256</v>
      </c>
      <c r="H2286" s="103" t="s">
        <v>893</v>
      </c>
      <c r="I2286" s="111" t="s">
        <v>21</v>
      </c>
      <c r="J2286" s="112" t="str">
        <f t="shared" si="126"/>
        <v>W</v>
      </c>
      <c r="K2286" s="103">
        <v>6</v>
      </c>
      <c r="L2286" s="103">
        <v>0</v>
      </c>
      <c r="M2286" s="103" t="s">
        <v>894</v>
      </c>
      <c r="O2286" s="103" t="s">
        <v>592</v>
      </c>
      <c r="P2286" s="103"/>
      <c r="Q2286" s="111"/>
      <c r="T2286" s="112"/>
    </row>
    <row r="2287" spans="1:20">
      <c r="A2287" s="103" t="s">
        <v>892</v>
      </c>
      <c r="B2287" s="147">
        <v>10</v>
      </c>
      <c r="C2287" s="136">
        <v>26565</v>
      </c>
      <c r="D2287" s="141">
        <f t="shared" ref="D2287:D2350" si="127">C2287</f>
        <v>26565</v>
      </c>
      <c r="E2287" s="103" t="s">
        <v>100</v>
      </c>
      <c r="H2287" s="103" t="s">
        <v>226</v>
      </c>
      <c r="I2287" s="111" t="s">
        <v>9</v>
      </c>
      <c r="J2287" s="112" t="str">
        <f t="shared" si="126"/>
        <v>L</v>
      </c>
      <c r="K2287" s="103">
        <v>0</v>
      </c>
      <c r="L2287" s="103">
        <v>2</v>
      </c>
      <c r="M2287" s="103" t="s">
        <v>25</v>
      </c>
      <c r="O2287" s="103" t="s">
        <v>592</v>
      </c>
      <c r="P2287" s="103"/>
      <c r="Q2287" s="116"/>
      <c r="T2287" s="112"/>
    </row>
    <row r="2288" spans="1:20">
      <c r="A2288" s="103" t="s">
        <v>892</v>
      </c>
      <c r="B2288" s="147">
        <v>9</v>
      </c>
      <c r="C2288" s="136">
        <v>26558</v>
      </c>
      <c r="D2288" s="141">
        <f t="shared" si="127"/>
        <v>26558</v>
      </c>
      <c r="E2288" s="103" t="s">
        <v>12</v>
      </c>
      <c r="F2288" s="111" t="s">
        <v>61</v>
      </c>
      <c r="H2288" s="103" t="s">
        <v>341</v>
      </c>
      <c r="I2288" s="111" t="s">
        <v>21</v>
      </c>
      <c r="J2288" s="112" t="str">
        <f t="shared" si="126"/>
        <v>W</v>
      </c>
      <c r="K2288" s="103">
        <v>2</v>
      </c>
      <c r="L2288" s="103">
        <v>0</v>
      </c>
      <c r="M2288" s="103" t="s">
        <v>875</v>
      </c>
      <c r="O2288" s="103" t="s">
        <v>592</v>
      </c>
      <c r="P2288" s="103"/>
      <c r="Q2288" s="111"/>
      <c r="T2288" s="112"/>
    </row>
    <row r="2289" spans="1:20">
      <c r="A2289" s="103" t="s">
        <v>892</v>
      </c>
      <c r="B2289" s="147">
        <v>8</v>
      </c>
      <c r="C2289" s="136">
        <v>26551</v>
      </c>
      <c r="D2289" s="141">
        <f t="shared" si="127"/>
        <v>26551</v>
      </c>
      <c r="E2289" s="103" t="s">
        <v>100</v>
      </c>
      <c r="H2289" s="103" t="s">
        <v>125</v>
      </c>
      <c r="I2289" s="111" t="s">
        <v>9</v>
      </c>
      <c r="J2289" s="112" t="str">
        <f t="shared" si="126"/>
        <v>L</v>
      </c>
      <c r="K2289" s="103">
        <v>1</v>
      </c>
      <c r="L2289" s="103">
        <v>2</v>
      </c>
      <c r="M2289" s="103" t="s">
        <v>834</v>
      </c>
      <c r="O2289" s="103" t="s">
        <v>592</v>
      </c>
      <c r="P2289" s="103"/>
      <c r="Q2289" s="116"/>
      <c r="T2289" s="112"/>
    </row>
    <row r="2290" spans="1:20">
      <c r="A2290" s="103" t="s">
        <v>892</v>
      </c>
      <c r="B2290" s="147">
        <v>7</v>
      </c>
      <c r="C2290" s="136">
        <v>26544</v>
      </c>
      <c r="D2290" s="141">
        <f t="shared" si="127"/>
        <v>26544</v>
      </c>
      <c r="E2290" s="103" t="s">
        <v>12</v>
      </c>
      <c r="F2290" s="111" t="s">
        <v>256</v>
      </c>
      <c r="H2290" s="103" t="s">
        <v>128</v>
      </c>
      <c r="I2290" s="111" t="s">
        <v>21</v>
      </c>
      <c r="J2290" s="112" t="str">
        <f t="shared" si="126"/>
        <v>W</v>
      </c>
      <c r="K2290" s="103">
        <v>2</v>
      </c>
      <c r="L2290" s="103">
        <v>0</v>
      </c>
      <c r="M2290" s="103" t="s">
        <v>881</v>
      </c>
      <c r="O2290" s="103" t="s">
        <v>592</v>
      </c>
      <c r="P2290" s="103"/>
      <c r="Q2290" s="111"/>
      <c r="T2290" s="112"/>
    </row>
    <row r="2291" spans="1:20">
      <c r="A2291" s="103" t="s">
        <v>892</v>
      </c>
      <c r="B2291" s="147">
        <v>6</v>
      </c>
      <c r="C2291" s="136">
        <v>26539</v>
      </c>
      <c r="D2291" s="141">
        <f t="shared" si="127"/>
        <v>26539</v>
      </c>
      <c r="E2291" s="103" t="s">
        <v>1043</v>
      </c>
      <c r="F2291" s="111" t="s">
        <v>912</v>
      </c>
      <c r="H2291" s="103" t="s">
        <v>880</v>
      </c>
      <c r="I2291" s="111" t="s">
        <v>21</v>
      </c>
      <c r="J2291" s="112" t="str">
        <f t="shared" si="126"/>
        <v>W</v>
      </c>
      <c r="K2291" s="103">
        <v>2</v>
      </c>
      <c r="L2291" s="103">
        <v>1</v>
      </c>
      <c r="M2291" s="103" t="s">
        <v>881</v>
      </c>
      <c r="O2291" s="103" t="s">
        <v>592</v>
      </c>
      <c r="P2291" s="103"/>
      <c r="Q2291" s="111" t="s">
        <v>1468</v>
      </c>
      <c r="T2291" s="112"/>
    </row>
    <row r="2292" spans="1:20">
      <c r="A2292" s="103" t="s">
        <v>892</v>
      </c>
      <c r="B2292" s="147">
        <v>5</v>
      </c>
      <c r="C2292" s="136">
        <v>26537</v>
      </c>
      <c r="D2292" s="141">
        <f t="shared" si="127"/>
        <v>26537</v>
      </c>
      <c r="E2292" s="103" t="s">
        <v>1043</v>
      </c>
      <c r="F2292" s="111" t="s">
        <v>912</v>
      </c>
      <c r="H2292" s="103" t="s">
        <v>186</v>
      </c>
      <c r="I2292" s="111" t="s">
        <v>9</v>
      </c>
      <c r="J2292" s="112" t="str">
        <f t="shared" si="126"/>
        <v>L</v>
      </c>
      <c r="K2292" s="103">
        <v>1</v>
      </c>
      <c r="L2292" s="103">
        <v>3</v>
      </c>
      <c r="M2292" s="103" t="s">
        <v>869</v>
      </c>
      <c r="O2292" s="103" t="s">
        <v>592</v>
      </c>
      <c r="P2292" s="103"/>
      <c r="Q2292" s="111" t="s">
        <v>1468</v>
      </c>
      <c r="T2292" s="112"/>
    </row>
    <row r="2293" spans="1:20">
      <c r="A2293" s="103" t="s">
        <v>892</v>
      </c>
      <c r="B2293" s="147">
        <v>4</v>
      </c>
      <c r="C2293" s="136">
        <v>26534</v>
      </c>
      <c r="D2293" s="141">
        <f t="shared" si="127"/>
        <v>26534</v>
      </c>
      <c r="E2293" s="103" t="s">
        <v>1043</v>
      </c>
      <c r="F2293" s="111" t="s">
        <v>912</v>
      </c>
      <c r="H2293" s="103" t="s">
        <v>49</v>
      </c>
      <c r="I2293" s="111" t="s">
        <v>9</v>
      </c>
      <c r="J2293" s="112" t="str">
        <f t="shared" si="126"/>
        <v>L</v>
      </c>
      <c r="K2293" s="103">
        <v>0</v>
      </c>
      <c r="L2293" s="103">
        <v>2</v>
      </c>
      <c r="M2293" s="103" t="s">
        <v>25</v>
      </c>
      <c r="O2293" s="103" t="s">
        <v>592</v>
      </c>
      <c r="P2293" s="103"/>
      <c r="Q2293" s="111"/>
      <c r="T2293" s="112"/>
    </row>
    <row r="2294" spans="1:20">
      <c r="A2294" s="103" t="s">
        <v>892</v>
      </c>
      <c r="B2294" s="147">
        <v>3</v>
      </c>
      <c r="C2294" s="136">
        <v>26530</v>
      </c>
      <c r="D2294" s="141">
        <f t="shared" si="127"/>
        <v>26530</v>
      </c>
      <c r="E2294" s="103" t="s">
        <v>1043</v>
      </c>
      <c r="F2294" s="111" t="s">
        <v>912</v>
      </c>
      <c r="H2294" s="103" t="s">
        <v>186</v>
      </c>
      <c r="I2294" s="111" t="s">
        <v>21</v>
      </c>
      <c r="J2294" s="112" t="str">
        <f t="shared" si="126"/>
        <v>D</v>
      </c>
      <c r="K2294" s="103">
        <v>0</v>
      </c>
      <c r="L2294" s="103">
        <v>0</v>
      </c>
      <c r="M2294" s="103" t="s">
        <v>25</v>
      </c>
      <c r="O2294" s="103" t="s">
        <v>592</v>
      </c>
      <c r="P2294" s="103"/>
      <c r="Q2294" s="111"/>
      <c r="T2294" s="112"/>
    </row>
    <row r="2295" spans="1:20">
      <c r="A2295" s="103" t="s">
        <v>892</v>
      </c>
      <c r="B2295" s="147">
        <v>2</v>
      </c>
      <c r="C2295" s="136">
        <v>26527</v>
      </c>
      <c r="D2295" s="141">
        <f t="shared" si="127"/>
        <v>26527</v>
      </c>
      <c r="E2295" s="103" t="s">
        <v>1043</v>
      </c>
      <c r="F2295" s="111" t="s">
        <v>912</v>
      </c>
      <c r="H2295" s="103" t="s">
        <v>880</v>
      </c>
      <c r="I2295" s="111" t="s">
        <v>9</v>
      </c>
      <c r="J2295" s="112" t="str">
        <f t="shared" si="126"/>
        <v>W</v>
      </c>
      <c r="K2295" s="103">
        <v>4</v>
      </c>
      <c r="L2295" s="103">
        <v>3</v>
      </c>
      <c r="M2295" s="103" t="s">
        <v>913</v>
      </c>
      <c r="O2295" s="103" t="s">
        <v>592</v>
      </c>
      <c r="P2295" s="103"/>
      <c r="Q2295" s="111" t="s">
        <v>1468</v>
      </c>
      <c r="T2295" s="112"/>
    </row>
    <row r="2296" spans="1:20">
      <c r="A2296" s="103" t="s">
        <v>892</v>
      </c>
      <c r="B2296" s="147">
        <v>1</v>
      </c>
      <c r="C2296" s="136">
        <v>26523</v>
      </c>
      <c r="D2296" s="141">
        <f t="shared" si="127"/>
        <v>26523</v>
      </c>
      <c r="E2296" s="103" t="s">
        <v>1043</v>
      </c>
      <c r="F2296" s="111" t="s">
        <v>912</v>
      </c>
      <c r="H2296" s="103" t="s">
        <v>49</v>
      </c>
      <c r="I2296" s="111" t="s">
        <v>21</v>
      </c>
      <c r="J2296" s="112" t="str">
        <f t="shared" si="126"/>
        <v>L</v>
      </c>
      <c r="K2296" s="103">
        <v>0</v>
      </c>
      <c r="L2296" s="103">
        <v>1</v>
      </c>
      <c r="M2296" s="103" t="s">
        <v>25</v>
      </c>
      <c r="O2296" s="103" t="s">
        <v>592</v>
      </c>
      <c r="Q2296" s="111"/>
      <c r="T2296" s="112"/>
    </row>
    <row r="2297" spans="1:20">
      <c r="A2297" s="103" t="s">
        <v>914</v>
      </c>
      <c r="B2297" s="149">
        <v>43</v>
      </c>
      <c r="C2297" s="136">
        <v>26420</v>
      </c>
      <c r="D2297" s="141">
        <f t="shared" si="127"/>
        <v>26420</v>
      </c>
      <c r="E2297" s="103" t="s">
        <v>100</v>
      </c>
      <c r="H2297" s="103" t="s">
        <v>843</v>
      </c>
      <c r="I2297" s="111" t="s">
        <v>21</v>
      </c>
      <c r="J2297" s="112" t="str">
        <f t="shared" si="126"/>
        <v>W</v>
      </c>
      <c r="K2297" s="103">
        <v>2</v>
      </c>
      <c r="L2297" s="103">
        <v>1</v>
      </c>
      <c r="M2297" s="103" t="s">
        <v>2086</v>
      </c>
      <c r="O2297" s="103" t="s">
        <v>592</v>
      </c>
      <c r="P2297" s="103"/>
      <c r="Q2297" s="116" t="s">
        <v>1468</v>
      </c>
      <c r="T2297" s="112"/>
    </row>
    <row r="2298" spans="1:20">
      <c r="A2298" s="103" t="s">
        <v>914</v>
      </c>
      <c r="B2298" s="149">
        <v>42</v>
      </c>
      <c r="C2298" s="136">
        <v>26418</v>
      </c>
      <c r="D2298" s="141">
        <f t="shared" si="127"/>
        <v>26418</v>
      </c>
      <c r="E2298" s="103" t="s">
        <v>1043</v>
      </c>
      <c r="F2298" s="111" t="s">
        <v>912</v>
      </c>
      <c r="H2298" s="103" t="s">
        <v>49</v>
      </c>
      <c r="I2298" s="111" t="s">
        <v>9</v>
      </c>
      <c r="J2298" s="112" t="str">
        <f t="shared" si="126"/>
        <v>L</v>
      </c>
      <c r="K2298" s="103">
        <v>0</v>
      </c>
      <c r="L2298" s="103">
        <v>1</v>
      </c>
      <c r="M2298" s="103" t="s">
        <v>25</v>
      </c>
      <c r="O2298" s="103" t="s">
        <v>592</v>
      </c>
      <c r="P2298" s="103"/>
      <c r="Q2298" s="111" t="s">
        <v>1468</v>
      </c>
      <c r="T2298" s="112"/>
    </row>
    <row r="2299" spans="1:20">
      <c r="A2299" s="103" t="s">
        <v>914</v>
      </c>
      <c r="B2299" s="149">
        <v>41</v>
      </c>
      <c r="C2299" s="136">
        <v>26416</v>
      </c>
      <c r="D2299" s="141">
        <f t="shared" si="127"/>
        <v>26416</v>
      </c>
      <c r="E2299" s="103" t="s">
        <v>100</v>
      </c>
      <c r="H2299" s="103" t="s">
        <v>807</v>
      </c>
      <c r="I2299" s="111" t="s">
        <v>9</v>
      </c>
      <c r="J2299" s="112" t="str">
        <f t="shared" si="126"/>
        <v>D</v>
      </c>
      <c r="K2299" s="103">
        <v>2</v>
      </c>
      <c r="L2299" s="103">
        <v>2</v>
      </c>
      <c r="M2299" s="103" t="s">
        <v>915</v>
      </c>
      <c r="O2299" s="103" t="s">
        <v>592</v>
      </c>
      <c r="Q2299" s="116" t="s">
        <v>1468</v>
      </c>
      <c r="T2299" s="112"/>
    </row>
    <row r="2300" spans="1:20">
      <c r="A2300" s="103" t="s">
        <v>914</v>
      </c>
      <c r="B2300" s="149">
        <v>40</v>
      </c>
      <c r="C2300" s="136">
        <v>26415</v>
      </c>
      <c r="D2300" s="141">
        <f t="shared" si="127"/>
        <v>26415</v>
      </c>
      <c r="E2300" s="103" t="s">
        <v>100</v>
      </c>
      <c r="H2300" s="103" t="s">
        <v>504</v>
      </c>
      <c r="I2300" s="111" t="s">
        <v>21</v>
      </c>
      <c r="J2300" s="112" t="str">
        <f t="shared" si="126"/>
        <v>L</v>
      </c>
      <c r="K2300" s="103">
        <v>1</v>
      </c>
      <c r="L2300" s="103">
        <v>3</v>
      </c>
      <c r="M2300" s="103" t="s">
        <v>852</v>
      </c>
      <c r="O2300" s="103" t="s">
        <v>592</v>
      </c>
      <c r="P2300" s="103"/>
      <c r="Q2300" s="116" t="s">
        <v>1468</v>
      </c>
      <c r="T2300" s="112"/>
    </row>
    <row r="2301" spans="1:20">
      <c r="A2301" s="103" t="s">
        <v>914</v>
      </c>
      <c r="B2301" s="149">
        <v>39</v>
      </c>
      <c r="C2301" s="136">
        <v>26409</v>
      </c>
      <c r="D2301" s="141">
        <f t="shared" si="127"/>
        <v>26409</v>
      </c>
      <c r="E2301" s="103" t="s">
        <v>1043</v>
      </c>
      <c r="F2301" s="111" t="s">
        <v>912</v>
      </c>
      <c r="H2301" s="103" t="s">
        <v>843</v>
      </c>
      <c r="I2301" s="111" t="s">
        <v>9</v>
      </c>
      <c r="J2301" s="112" t="str">
        <f t="shared" si="126"/>
        <v>D</v>
      </c>
      <c r="K2301" s="103">
        <v>1</v>
      </c>
      <c r="L2301" s="103">
        <v>1</v>
      </c>
      <c r="M2301" s="103" t="s">
        <v>834</v>
      </c>
      <c r="O2301" s="103" t="s">
        <v>592</v>
      </c>
      <c r="P2301" s="103"/>
      <c r="Q2301" s="111" t="s">
        <v>1468</v>
      </c>
      <c r="T2301" s="112"/>
    </row>
    <row r="2302" spans="1:20">
      <c r="A2302" s="103" t="s">
        <v>914</v>
      </c>
      <c r="B2302" s="149">
        <v>38</v>
      </c>
      <c r="C2302" s="136">
        <v>26405</v>
      </c>
      <c r="D2302" s="141">
        <f t="shared" si="127"/>
        <v>26405</v>
      </c>
      <c r="E2302" s="103" t="s">
        <v>100</v>
      </c>
      <c r="H2302" s="103" t="s">
        <v>186</v>
      </c>
      <c r="I2302" s="111" t="s">
        <v>9</v>
      </c>
      <c r="J2302" s="112" t="str">
        <f t="shared" si="126"/>
        <v>D</v>
      </c>
      <c r="K2302" s="103">
        <v>1</v>
      </c>
      <c r="L2302" s="103">
        <v>1</v>
      </c>
      <c r="M2302" s="103" t="s">
        <v>834</v>
      </c>
      <c r="O2302" s="103" t="s">
        <v>592</v>
      </c>
      <c r="P2302" s="103"/>
      <c r="Q2302" s="116" t="s">
        <v>1468</v>
      </c>
      <c r="T2302" s="112"/>
    </row>
    <row r="2303" spans="1:20">
      <c r="A2303" s="103" t="s">
        <v>914</v>
      </c>
      <c r="B2303" s="149">
        <v>37</v>
      </c>
      <c r="C2303" s="136">
        <v>26401</v>
      </c>
      <c r="D2303" s="141">
        <f t="shared" si="127"/>
        <v>26401</v>
      </c>
      <c r="E2303" s="103" t="s">
        <v>1043</v>
      </c>
      <c r="F2303" s="111" t="s">
        <v>912</v>
      </c>
      <c r="H2303" s="103" t="s">
        <v>125</v>
      </c>
      <c r="I2303" s="111" t="s">
        <v>21</v>
      </c>
      <c r="J2303" s="112" t="str">
        <f t="shared" si="126"/>
        <v>W</v>
      </c>
      <c r="K2303" s="103">
        <v>1</v>
      </c>
      <c r="L2303" s="103">
        <v>0</v>
      </c>
      <c r="M2303" s="103" t="s">
        <v>834</v>
      </c>
      <c r="O2303" s="103" t="s">
        <v>592</v>
      </c>
      <c r="P2303" s="103"/>
      <c r="Q2303" s="111"/>
      <c r="T2303" s="112"/>
    </row>
    <row r="2304" spans="1:20">
      <c r="A2304" s="103" t="s">
        <v>914</v>
      </c>
      <c r="B2304" s="149">
        <v>36</v>
      </c>
      <c r="C2304" s="136">
        <v>26397</v>
      </c>
      <c r="D2304" s="141">
        <f t="shared" si="127"/>
        <v>26397</v>
      </c>
      <c r="E2304" s="103" t="s">
        <v>1043</v>
      </c>
      <c r="F2304" s="111" t="s">
        <v>912</v>
      </c>
      <c r="H2304" s="103" t="s">
        <v>125</v>
      </c>
      <c r="I2304" s="111" t="s">
        <v>9</v>
      </c>
      <c r="J2304" s="112" t="str">
        <f t="shared" si="126"/>
        <v>W</v>
      </c>
      <c r="K2304" s="103">
        <v>2</v>
      </c>
      <c r="L2304" s="103">
        <v>1</v>
      </c>
      <c r="M2304" s="103" t="s">
        <v>875</v>
      </c>
      <c r="O2304" s="103" t="s">
        <v>592</v>
      </c>
      <c r="P2304" s="103"/>
      <c r="Q2304" s="111" t="s">
        <v>1468</v>
      </c>
      <c r="T2304" s="112"/>
    </row>
    <row r="2305" spans="1:20">
      <c r="A2305" s="103" t="s">
        <v>914</v>
      </c>
      <c r="B2305" s="149">
        <v>35</v>
      </c>
      <c r="C2305" s="136">
        <v>26392</v>
      </c>
      <c r="D2305" s="141">
        <f t="shared" si="127"/>
        <v>26392</v>
      </c>
      <c r="E2305" s="103" t="s">
        <v>100</v>
      </c>
      <c r="H2305" s="103" t="s">
        <v>529</v>
      </c>
      <c r="I2305" s="111" t="s">
        <v>9</v>
      </c>
      <c r="J2305" s="112" t="str">
        <f t="shared" si="126"/>
        <v>L</v>
      </c>
      <c r="K2305" s="103">
        <v>1</v>
      </c>
      <c r="L2305" s="103">
        <v>2</v>
      </c>
      <c r="M2305" s="103" t="s">
        <v>834</v>
      </c>
      <c r="O2305" s="103" t="s">
        <v>592</v>
      </c>
      <c r="Q2305" s="116"/>
      <c r="T2305" s="112"/>
    </row>
    <row r="2306" spans="1:20">
      <c r="A2306" s="103" t="s">
        <v>914</v>
      </c>
      <c r="B2306" s="149">
        <v>34</v>
      </c>
      <c r="C2306" s="136">
        <v>26389</v>
      </c>
      <c r="D2306" s="141">
        <f t="shared" si="127"/>
        <v>26389</v>
      </c>
      <c r="E2306" s="103" t="s">
        <v>100</v>
      </c>
      <c r="H2306" s="103" t="s">
        <v>529</v>
      </c>
      <c r="I2306" s="111" t="s">
        <v>21</v>
      </c>
      <c r="J2306" s="112" t="str">
        <f t="shared" si="126"/>
        <v>W</v>
      </c>
      <c r="K2306" s="103">
        <v>1</v>
      </c>
      <c r="L2306" s="103">
        <v>0</v>
      </c>
      <c r="M2306" s="103" t="s">
        <v>2087</v>
      </c>
      <c r="O2306" s="103" t="s">
        <v>592</v>
      </c>
      <c r="P2306" s="103"/>
      <c r="Q2306" s="116"/>
      <c r="T2306" s="112"/>
    </row>
    <row r="2307" spans="1:20">
      <c r="A2307" s="103" t="s">
        <v>914</v>
      </c>
      <c r="B2307" s="149">
        <v>33</v>
      </c>
      <c r="C2307" s="136">
        <v>26376</v>
      </c>
      <c r="D2307" s="141">
        <f t="shared" si="127"/>
        <v>26376</v>
      </c>
      <c r="E2307" s="103" t="s">
        <v>1043</v>
      </c>
      <c r="F2307" s="111" t="s">
        <v>912</v>
      </c>
      <c r="H2307" s="103" t="s">
        <v>843</v>
      </c>
      <c r="I2307" s="111" t="s">
        <v>21</v>
      </c>
      <c r="J2307" s="112" t="str">
        <f t="shared" si="126"/>
        <v>W</v>
      </c>
      <c r="K2307" s="103">
        <v>3</v>
      </c>
      <c r="L2307" s="103">
        <v>1</v>
      </c>
      <c r="M2307" s="103" t="s">
        <v>916</v>
      </c>
      <c r="O2307" s="103" t="s">
        <v>592</v>
      </c>
      <c r="P2307" s="103"/>
      <c r="Q2307" s="111" t="s">
        <v>1468</v>
      </c>
      <c r="T2307" s="112"/>
    </row>
    <row r="2308" spans="1:20">
      <c r="A2308" s="103" t="s">
        <v>914</v>
      </c>
      <c r="B2308" s="149">
        <v>32</v>
      </c>
      <c r="C2308" s="136">
        <v>26369</v>
      </c>
      <c r="D2308" s="141">
        <f t="shared" si="127"/>
        <v>26369</v>
      </c>
      <c r="E2308" s="103" t="s">
        <v>856</v>
      </c>
      <c r="F2308" s="111">
        <v>1</v>
      </c>
      <c r="H2308" s="103" t="s">
        <v>529</v>
      </c>
      <c r="I2308" s="111" t="s">
        <v>21</v>
      </c>
      <c r="J2308" s="112" t="str">
        <f t="shared" si="126"/>
        <v>L</v>
      </c>
      <c r="K2308" s="103">
        <v>1</v>
      </c>
      <c r="L2308" s="103">
        <v>7</v>
      </c>
      <c r="M2308" s="103" t="s">
        <v>2132</v>
      </c>
      <c r="O2308" s="103" t="s">
        <v>592</v>
      </c>
      <c r="P2308" s="103"/>
      <c r="Q2308" s="111" t="s">
        <v>1468</v>
      </c>
      <c r="T2308" s="112"/>
    </row>
    <row r="2309" spans="1:20">
      <c r="A2309" s="103" t="s">
        <v>914</v>
      </c>
      <c r="B2309" s="149">
        <v>31</v>
      </c>
      <c r="C2309" s="136">
        <v>26355</v>
      </c>
      <c r="D2309" s="141">
        <f t="shared" si="127"/>
        <v>26355</v>
      </c>
      <c r="E2309" s="103" t="s">
        <v>100</v>
      </c>
      <c r="H2309" s="103" t="s">
        <v>580</v>
      </c>
      <c r="I2309" s="111" t="s">
        <v>9</v>
      </c>
      <c r="J2309" s="112" t="str">
        <f t="shared" si="126"/>
        <v>L</v>
      </c>
      <c r="K2309" s="103">
        <v>3</v>
      </c>
      <c r="L2309" s="103">
        <v>4</v>
      </c>
      <c r="M2309" s="103" t="s">
        <v>917</v>
      </c>
      <c r="O2309" s="103" t="s">
        <v>592</v>
      </c>
      <c r="P2309" s="103"/>
      <c r="Q2309" s="116" t="s">
        <v>1468</v>
      </c>
      <c r="T2309" s="112"/>
    </row>
    <row r="2310" spans="1:20">
      <c r="A2310" s="103" t="s">
        <v>914</v>
      </c>
      <c r="B2310" s="149">
        <v>30</v>
      </c>
      <c r="C2310" s="136">
        <v>26348</v>
      </c>
      <c r="D2310" s="141">
        <f t="shared" si="127"/>
        <v>26348</v>
      </c>
      <c r="E2310" s="103" t="s">
        <v>100</v>
      </c>
      <c r="H2310" s="103" t="s">
        <v>49</v>
      </c>
      <c r="I2310" s="111" t="s">
        <v>9</v>
      </c>
      <c r="J2310" s="112" t="str">
        <f t="shared" si="126"/>
        <v>W</v>
      </c>
      <c r="K2310" s="103">
        <v>2</v>
      </c>
      <c r="L2310" s="103">
        <v>0</v>
      </c>
      <c r="M2310" s="103" t="s">
        <v>915</v>
      </c>
      <c r="O2310" s="103" t="s">
        <v>592</v>
      </c>
      <c r="Q2310" s="116" t="s">
        <v>1468</v>
      </c>
      <c r="T2310" s="112"/>
    </row>
    <row r="2311" spans="1:20">
      <c r="A2311" s="103" t="s">
        <v>914</v>
      </c>
      <c r="B2311" s="149">
        <v>29</v>
      </c>
      <c r="C2311" s="136">
        <v>26334</v>
      </c>
      <c r="D2311" s="141">
        <f t="shared" si="127"/>
        <v>26334</v>
      </c>
      <c r="E2311" s="103" t="s">
        <v>100</v>
      </c>
      <c r="H2311" s="103" t="s">
        <v>312</v>
      </c>
      <c r="I2311" s="111" t="s">
        <v>21</v>
      </c>
      <c r="J2311" s="112" t="str">
        <f t="shared" si="126"/>
        <v>L</v>
      </c>
      <c r="K2311" s="103">
        <v>0</v>
      </c>
      <c r="L2311" s="103">
        <v>1</v>
      </c>
      <c r="M2311" s="103" t="s">
        <v>25</v>
      </c>
      <c r="O2311" s="103" t="s">
        <v>592</v>
      </c>
      <c r="P2311" s="103"/>
      <c r="Q2311" s="116" t="s">
        <v>1468</v>
      </c>
      <c r="T2311" s="112"/>
    </row>
    <row r="2312" spans="1:20">
      <c r="A2312" s="103" t="s">
        <v>914</v>
      </c>
      <c r="B2312" s="149">
        <v>28</v>
      </c>
      <c r="C2312" s="136">
        <v>26327</v>
      </c>
      <c r="D2312" s="141">
        <f t="shared" si="127"/>
        <v>26327</v>
      </c>
      <c r="E2312" s="103" t="s">
        <v>100</v>
      </c>
      <c r="H2312" s="103" t="s">
        <v>504</v>
      </c>
      <c r="I2312" s="111" t="s">
        <v>9</v>
      </c>
      <c r="J2312" s="112" t="str">
        <f t="shared" si="126"/>
        <v>L</v>
      </c>
      <c r="K2312" s="103">
        <v>0</v>
      </c>
      <c r="L2312" s="103">
        <v>1</v>
      </c>
      <c r="M2312" s="103" t="s">
        <v>25</v>
      </c>
      <c r="O2312" s="103" t="s">
        <v>592</v>
      </c>
      <c r="Q2312" s="116" t="s">
        <v>1468</v>
      </c>
      <c r="T2312" s="112"/>
    </row>
    <row r="2313" spans="1:20">
      <c r="A2313" s="103" t="s">
        <v>914</v>
      </c>
      <c r="B2313" s="149">
        <v>27</v>
      </c>
      <c r="C2313" s="136">
        <v>26320</v>
      </c>
      <c r="D2313" s="141">
        <f t="shared" si="127"/>
        <v>26320</v>
      </c>
      <c r="E2313" s="103" t="s">
        <v>100</v>
      </c>
      <c r="H2313" s="103" t="s">
        <v>49</v>
      </c>
      <c r="I2313" s="111" t="s">
        <v>21</v>
      </c>
      <c r="J2313" s="112" t="str">
        <f t="shared" si="126"/>
        <v>W</v>
      </c>
      <c r="K2313" s="103">
        <v>1</v>
      </c>
      <c r="L2313" s="103">
        <v>0</v>
      </c>
      <c r="M2313" s="103" t="s">
        <v>852</v>
      </c>
      <c r="O2313" s="103" t="s">
        <v>592</v>
      </c>
      <c r="Q2313" s="116" t="s">
        <v>1468</v>
      </c>
      <c r="T2313" s="112"/>
    </row>
    <row r="2314" spans="1:20">
      <c r="A2314" s="103" t="s">
        <v>914</v>
      </c>
      <c r="B2314" s="149">
        <v>26</v>
      </c>
      <c r="C2314" s="136">
        <v>26306</v>
      </c>
      <c r="D2314" s="141">
        <f t="shared" si="127"/>
        <v>26306</v>
      </c>
      <c r="E2314" s="103" t="s">
        <v>100</v>
      </c>
      <c r="H2314" s="103" t="s">
        <v>226</v>
      </c>
      <c r="I2314" s="111" t="s">
        <v>21</v>
      </c>
      <c r="J2314" s="112" t="str">
        <f t="shared" si="126"/>
        <v>D</v>
      </c>
      <c r="K2314" s="103">
        <v>3</v>
      </c>
      <c r="L2314" s="103">
        <v>3</v>
      </c>
      <c r="M2314" s="103" t="s">
        <v>918</v>
      </c>
      <c r="O2314" s="103" t="s">
        <v>592</v>
      </c>
      <c r="P2314" s="103"/>
      <c r="Q2314" s="116" t="s">
        <v>1468</v>
      </c>
      <c r="T2314" s="112"/>
    </row>
    <row r="2315" spans="1:20">
      <c r="A2315" s="103" t="s">
        <v>914</v>
      </c>
      <c r="B2315" s="149">
        <v>25</v>
      </c>
      <c r="C2315" s="136">
        <v>26299</v>
      </c>
      <c r="D2315" s="141">
        <f t="shared" si="127"/>
        <v>26299</v>
      </c>
      <c r="E2315" s="103" t="s">
        <v>1043</v>
      </c>
      <c r="F2315" s="111" t="s">
        <v>912</v>
      </c>
      <c r="H2315" s="103" t="s">
        <v>186</v>
      </c>
      <c r="I2315" s="111" t="s">
        <v>21</v>
      </c>
      <c r="J2315" s="112" t="str">
        <f t="shared" si="126"/>
        <v>D</v>
      </c>
      <c r="K2315" s="103">
        <v>2</v>
      </c>
      <c r="L2315" s="103">
        <v>2</v>
      </c>
      <c r="M2315" s="103" t="s">
        <v>919</v>
      </c>
      <c r="O2315" s="103" t="s">
        <v>592</v>
      </c>
      <c r="Q2315" s="111" t="s">
        <v>1468</v>
      </c>
      <c r="T2315" s="112"/>
    </row>
    <row r="2316" spans="1:20">
      <c r="A2316" s="103" t="s">
        <v>914</v>
      </c>
      <c r="B2316" s="149">
        <v>24</v>
      </c>
      <c r="C2316" s="136">
        <v>26294</v>
      </c>
      <c r="D2316" s="141">
        <f t="shared" si="127"/>
        <v>26294</v>
      </c>
      <c r="E2316" s="103" t="s">
        <v>100</v>
      </c>
      <c r="H2316" s="103" t="s">
        <v>580</v>
      </c>
      <c r="I2316" s="111" t="s">
        <v>21</v>
      </c>
      <c r="J2316" s="112" t="str">
        <f t="shared" si="126"/>
        <v>W</v>
      </c>
      <c r="K2316" s="103">
        <v>2</v>
      </c>
      <c r="L2316" s="103">
        <v>1</v>
      </c>
      <c r="M2316" s="103" t="s">
        <v>920</v>
      </c>
      <c r="O2316" s="103" t="s">
        <v>592</v>
      </c>
      <c r="P2316" s="103"/>
      <c r="Q2316" s="116" t="s">
        <v>1468</v>
      </c>
      <c r="T2316" s="112"/>
    </row>
    <row r="2317" spans="1:20">
      <c r="A2317" s="103" t="s">
        <v>914</v>
      </c>
      <c r="B2317" s="149">
        <v>23</v>
      </c>
      <c r="C2317" s="136">
        <v>26285</v>
      </c>
      <c r="D2317" s="141">
        <f t="shared" si="127"/>
        <v>26285</v>
      </c>
      <c r="E2317" s="103" t="s">
        <v>1043</v>
      </c>
      <c r="F2317" s="111" t="s">
        <v>912</v>
      </c>
      <c r="H2317" s="103" t="s">
        <v>529</v>
      </c>
      <c r="I2317" s="111" t="s">
        <v>21</v>
      </c>
      <c r="J2317" s="112" t="str">
        <f t="shared" si="126"/>
        <v>D</v>
      </c>
      <c r="K2317" s="103">
        <v>1</v>
      </c>
      <c r="L2317" s="103">
        <v>1</v>
      </c>
      <c r="M2317" s="103" t="s">
        <v>656</v>
      </c>
      <c r="O2317" s="103" t="s">
        <v>592</v>
      </c>
      <c r="Q2317" s="111" t="s">
        <v>1468</v>
      </c>
      <c r="T2317" s="112"/>
    </row>
    <row r="2318" spans="1:20">
      <c r="A2318" s="103" t="s">
        <v>914</v>
      </c>
      <c r="B2318" s="149">
        <v>22</v>
      </c>
      <c r="C2318" s="136">
        <v>26278</v>
      </c>
      <c r="D2318" s="141">
        <f t="shared" si="127"/>
        <v>26278</v>
      </c>
      <c r="E2318" s="103" t="s">
        <v>100</v>
      </c>
      <c r="H2318" s="103" t="s">
        <v>108</v>
      </c>
      <c r="I2318" s="111" t="s">
        <v>21</v>
      </c>
      <c r="J2318" s="112" t="str">
        <f t="shared" si="126"/>
        <v>L</v>
      </c>
      <c r="K2318" s="103">
        <v>0</v>
      </c>
      <c r="L2318" s="103">
        <v>1</v>
      </c>
      <c r="M2318" s="103" t="s">
        <v>25</v>
      </c>
      <c r="O2318" s="103" t="s">
        <v>592</v>
      </c>
      <c r="P2318" s="103"/>
      <c r="Q2318" s="116" t="s">
        <v>1468</v>
      </c>
      <c r="T2318" s="112"/>
    </row>
    <row r="2319" spans="1:20">
      <c r="A2319" s="103" t="s">
        <v>914</v>
      </c>
      <c r="B2319" s="149">
        <v>21</v>
      </c>
      <c r="C2319" s="136">
        <v>26271</v>
      </c>
      <c r="D2319" s="141">
        <f t="shared" si="127"/>
        <v>26271</v>
      </c>
      <c r="E2319" s="103" t="s">
        <v>100</v>
      </c>
      <c r="H2319" s="103" t="s">
        <v>1033</v>
      </c>
      <c r="I2319" s="111" t="s">
        <v>9</v>
      </c>
      <c r="J2319" s="112" t="str">
        <f t="shared" si="126"/>
        <v>W</v>
      </c>
      <c r="K2319" s="103">
        <v>3</v>
      </c>
      <c r="L2319" s="103">
        <v>2</v>
      </c>
      <c r="M2319" s="103" t="s">
        <v>921</v>
      </c>
      <c r="O2319" s="103" t="s">
        <v>592</v>
      </c>
      <c r="P2319" s="103"/>
      <c r="Q2319" s="116" t="s">
        <v>1468</v>
      </c>
      <c r="T2319" s="112"/>
    </row>
    <row r="2320" spans="1:20">
      <c r="A2320" s="103" t="s">
        <v>914</v>
      </c>
      <c r="B2320" s="149">
        <v>20</v>
      </c>
      <c r="C2320" s="136">
        <v>26264</v>
      </c>
      <c r="D2320" s="141">
        <f t="shared" si="127"/>
        <v>26264</v>
      </c>
      <c r="E2320" s="103" t="s">
        <v>100</v>
      </c>
      <c r="H2320" s="103" t="s">
        <v>125</v>
      </c>
      <c r="I2320" s="111" t="s">
        <v>9</v>
      </c>
      <c r="J2320" s="112" t="str">
        <f t="shared" si="126"/>
        <v>D</v>
      </c>
      <c r="K2320" s="103">
        <v>1</v>
      </c>
      <c r="L2320" s="103">
        <v>1</v>
      </c>
      <c r="M2320" s="103" t="s">
        <v>834</v>
      </c>
      <c r="O2320" s="103" t="s">
        <v>592</v>
      </c>
      <c r="P2320" s="103"/>
      <c r="Q2320" s="116" t="s">
        <v>1468</v>
      </c>
      <c r="T2320" s="112"/>
    </row>
    <row r="2321" spans="1:20">
      <c r="A2321" s="103" t="s">
        <v>914</v>
      </c>
      <c r="B2321" s="149">
        <v>19</v>
      </c>
      <c r="C2321" s="136">
        <v>26250</v>
      </c>
      <c r="D2321" s="141">
        <f t="shared" si="127"/>
        <v>26250</v>
      </c>
      <c r="E2321" s="103" t="s">
        <v>14</v>
      </c>
      <c r="F2321" s="111" t="s">
        <v>143</v>
      </c>
      <c r="H2321" s="103" t="s">
        <v>922</v>
      </c>
      <c r="I2321" s="111" t="s">
        <v>9</v>
      </c>
      <c r="J2321" s="112" t="str">
        <f t="shared" si="126"/>
        <v>L</v>
      </c>
      <c r="K2321" s="103">
        <v>1</v>
      </c>
      <c r="L2321" s="103">
        <v>3</v>
      </c>
      <c r="M2321" s="103" t="s">
        <v>834</v>
      </c>
      <c r="O2321" s="103" t="s">
        <v>923</v>
      </c>
      <c r="P2321" s="103"/>
      <c r="Q2321" s="111" t="s">
        <v>1468</v>
      </c>
      <c r="T2321" s="112"/>
    </row>
    <row r="2322" spans="1:20">
      <c r="A2322" s="103" t="s">
        <v>914</v>
      </c>
      <c r="B2322" s="149">
        <v>18</v>
      </c>
      <c r="C2322" s="136">
        <v>26243</v>
      </c>
      <c r="D2322" s="141">
        <f t="shared" si="127"/>
        <v>26243</v>
      </c>
      <c r="E2322" s="103" t="s">
        <v>1042</v>
      </c>
      <c r="F2322" s="111">
        <v>1</v>
      </c>
      <c r="H2322" s="103" t="s">
        <v>504</v>
      </c>
      <c r="I2322" s="111" t="s">
        <v>21</v>
      </c>
      <c r="J2322" s="112" t="str">
        <f t="shared" si="126"/>
        <v>L</v>
      </c>
      <c r="K2322" s="103">
        <v>0</v>
      </c>
      <c r="L2322" s="103">
        <v>2</v>
      </c>
      <c r="M2322" s="103" t="s">
        <v>25</v>
      </c>
      <c r="O2322" s="103" t="s">
        <v>923</v>
      </c>
      <c r="P2322" s="103"/>
      <c r="Q2322" s="111"/>
      <c r="T2322" s="112"/>
    </row>
    <row r="2323" spans="1:20">
      <c r="A2323" s="103" t="s">
        <v>914</v>
      </c>
      <c r="B2323" s="149">
        <v>17</v>
      </c>
      <c r="C2323" s="136">
        <v>26236</v>
      </c>
      <c r="D2323" s="141">
        <f t="shared" si="127"/>
        <v>26236</v>
      </c>
      <c r="E2323" s="103" t="s">
        <v>14</v>
      </c>
      <c r="F2323" s="111" t="s">
        <v>61</v>
      </c>
      <c r="H2323" s="103" t="s">
        <v>186</v>
      </c>
      <c r="I2323" s="111" t="s">
        <v>21</v>
      </c>
      <c r="J2323" s="112" t="str">
        <f t="shared" si="126"/>
        <v>W</v>
      </c>
      <c r="K2323" s="103">
        <v>2</v>
      </c>
      <c r="L2323" s="103">
        <v>0</v>
      </c>
      <c r="M2323" s="103" t="s">
        <v>2088</v>
      </c>
      <c r="O2323" s="103" t="s">
        <v>923</v>
      </c>
      <c r="Q2323" s="111" t="s">
        <v>1468</v>
      </c>
      <c r="T2323" s="112"/>
    </row>
    <row r="2324" spans="1:20">
      <c r="A2324" s="103" t="s">
        <v>914</v>
      </c>
      <c r="B2324" s="149">
        <v>16</v>
      </c>
      <c r="C2324" s="136">
        <v>26229</v>
      </c>
      <c r="D2324" s="141">
        <f t="shared" si="127"/>
        <v>26229</v>
      </c>
      <c r="E2324" s="103" t="s">
        <v>100</v>
      </c>
      <c r="H2324" s="103" t="s">
        <v>807</v>
      </c>
      <c r="I2324" s="111" t="s">
        <v>21</v>
      </c>
      <c r="J2324" s="112" t="str">
        <f t="shared" si="126"/>
        <v>L</v>
      </c>
      <c r="K2324" s="103">
        <v>0</v>
      </c>
      <c r="L2324" s="103">
        <v>1</v>
      </c>
      <c r="M2324" s="103" t="s">
        <v>25</v>
      </c>
      <c r="O2324" s="103" t="s">
        <v>923</v>
      </c>
      <c r="P2324" s="103"/>
      <c r="Q2324" s="116"/>
      <c r="T2324" s="112"/>
    </row>
    <row r="2325" spans="1:20">
      <c r="A2325" s="103" t="s">
        <v>914</v>
      </c>
      <c r="B2325" s="149">
        <v>15</v>
      </c>
      <c r="C2325" s="136">
        <v>26222</v>
      </c>
      <c r="D2325" s="141">
        <f t="shared" si="127"/>
        <v>26222</v>
      </c>
      <c r="E2325" s="103" t="s">
        <v>100</v>
      </c>
      <c r="H2325" s="103" t="s">
        <v>94</v>
      </c>
      <c r="I2325" s="111" t="s">
        <v>9</v>
      </c>
      <c r="J2325" s="112" t="str">
        <f t="shared" si="126"/>
        <v>D</v>
      </c>
      <c r="K2325" s="103">
        <v>3</v>
      </c>
      <c r="L2325" s="103">
        <v>3</v>
      </c>
      <c r="M2325" s="103" t="s">
        <v>2034</v>
      </c>
      <c r="O2325" s="103" t="s">
        <v>923</v>
      </c>
      <c r="P2325" s="103"/>
      <c r="Q2325" s="116" t="s">
        <v>1468</v>
      </c>
      <c r="T2325" s="112"/>
    </row>
    <row r="2326" spans="1:20">
      <c r="A2326" s="103" t="s">
        <v>914</v>
      </c>
      <c r="B2326" s="149">
        <v>14</v>
      </c>
      <c r="C2326" s="136">
        <v>26215</v>
      </c>
      <c r="D2326" s="141">
        <f t="shared" si="127"/>
        <v>26215</v>
      </c>
      <c r="E2326" s="103" t="s">
        <v>100</v>
      </c>
      <c r="H2326" s="103" t="s">
        <v>226</v>
      </c>
      <c r="I2326" s="111" t="s">
        <v>9</v>
      </c>
      <c r="J2326" s="112" t="str">
        <f t="shared" si="126"/>
        <v>D</v>
      </c>
      <c r="K2326" s="103">
        <v>1</v>
      </c>
      <c r="L2326" s="103">
        <v>1</v>
      </c>
      <c r="M2326" s="103" t="s">
        <v>924</v>
      </c>
      <c r="O2326" s="103" t="s">
        <v>923</v>
      </c>
      <c r="P2326" s="103"/>
      <c r="Q2326" s="116" t="s">
        <v>1468</v>
      </c>
      <c r="T2326" s="112"/>
    </row>
    <row r="2327" spans="1:20">
      <c r="A2327" s="103" t="s">
        <v>914</v>
      </c>
      <c r="B2327" s="149">
        <v>13</v>
      </c>
      <c r="C2327" s="136">
        <v>26208</v>
      </c>
      <c r="D2327" s="141">
        <f t="shared" si="127"/>
        <v>26208</v>
      </c>
      <c r="E2327" s="103" t="s">
        <v>100</v>
      </c>
      <c r="H2327" s="103" t="s">
        <v>312</v>
      </c>
      <c r="I2327" s="111" t="s">
        <v>9</v>
      </c>
      <c r="J2327" s="112" t="str">
        <f t="shared" si="126"/>
        <v>L</v>
      </c>
      <c r="K2327" s="103">
        <v>1</v>
      </c>
      <c r="L2327" s="103">
        <v>3</v>
      </c>
      <c r="M2327" s="103" t="s">
        <v>925</v>
      </c>
      <c r="O2327" s="103" t="s">
        <v>923</v>
      </c>
      <c r="Q2327" s="116" t="s">
        <v>1468</v>
      </c>
      <c r="T2327" s="112"/>
    </row>
    <row r="2328" spans="1:20">
      <c r="A2328" s="103" t="s">
        <v>914</v>
      </c>
      <c r="B2328" s="149">
        <v>12</v>
      </c>
      <c r="C2328" s="136">
        <v>26201</v>
      </c>
      <c r="D2328" s="141">
        <f t="shared" si="127"/>
        <v>26201</v>
      </c>
      <c r="E2328" s="103" t="s">
        <v>100</v>
      </c>
      <c r="H2328" s="103" t="s">
        <v>186</v>
      </c>
      <c r="I2328" s="111" t="s">
        <v>21</v>
      </c>
      <c r="J2328" s="112" t="str">
        <f t="shared" si="126"/>
        <v>L</v>
      </c>
      <c r="K2328" s="103">
        <v>0</v>
      </c>
      <c r="L2328" s="103">
        <v>2</v>
      </c>
      <c r="M2328" s="103" t="s">
        <v>25</v>
      </c>
      <c r="O2328" s="103" t="s">
        <v>923</v>
      </c>
      <c r="P2328" s="103"/>
      <c r="Q2328" s="116" t="s">
        <v>1468</v>
      </c>
      <c r="T2328" s="112"/>
    </row>
    <row r="2329" spans="1:20">
      <c r="A2329" s="103" t="s">
        <v>914</v>
      </c>
      <c r="B2329" s="149">
        <v>11</v>
      </c>
      <c r="C2329" s="136">
        <v>26198</v>
      </c>
      <c r="D2329" s="141">
        <f t="shared" si="127"/>
        <v>26198</v>
      </c>
      <c r="E2329" s="103" t="s">
        <v>1043</v>
      </c>
      <c r="F2329" s="111" t="s">
        <v>912</v>
      </c>
      <c r="H2329" s="103" t="s">
        <v>186</v>
      </c>
      <c r="I2329" s="111" t="s">
        <v>9</v>
      </c>
      <c r="J2329" s="112" t="str">
        <f t="shared" si="126"/>
        <v>L</v>
      </c>
      <c r="K2329" s="103">
        <v>0</v>
      </c>
      <c r="L2329" s="103">
        <v>3</v>
      </c>
      <c r="M2329" s="103" t="s">
        <v>25</v>
      </c>
      <c r="O2329" s="103" t="s">
        <v>923</v>
      </c>
      <c r="P2329" s="103"/>
      <c r="Q2329" s="111" t="s">
        <v>1468</v>
      </c>
      <c r="T2329" s="112"/>
    </row>
    <row r="2330" spans="1:20">
      <c r="A2330" s="103" t="s">
        <v>914</v>
      </c>
      <c r="B2330" s="149">
        <v>10</v>
      </c>
      <c r="C2330" s="136">
        <v>26194</v>
      </c>
      <c r="D2330" s="141">
        <f t="shared" si="127"/>
        <v>26194</v>
      </c>
      <c r="E2330" s="103" t="s">
        <v>12</v>
      </c>
      <c r="F2330" s="111" t="s">
        <v>61</v>
      </c>
      <c r="H2330" s="103" t="s">
        <v>803</v>
      </c>
      <c r="I2330" s="111" t="s">
        <v>9</v>
      </c>
      <c r="J2330" s="112" t="str">
        <f t="shared" si="126"/>
        <v>L</v>
      </c>
      <c r="K2330" s="103">
        <v>1</v>
      </c>
      <c r="L2330" s="103">
        <v>2</v>
      </c>
      <c r="M2330" s="103" t="s">
        <v>897</v>
      </c>
      <c r="O2330" s="103" t="s">
        <v>923</v>
      </c>
      <c r="P2330" s="103"/>
      <c r="Q2330" s="111" t="s">
        <v>1468</v>
      </c>
      <c r="T2330" s="112"/>
    </row>
    <row r="2331" spans="1:20">
      <c r="A2331" s="103" t="s">
        <v>914</v>
      </c>
      <c r="B2331" s="149">
        <v>9</v>
      </c>
      <c r="C2331" s="136">
        <v>26190</v>
      </c>
      <c r="D2331" s="141">
        <f t="shared" si="127"/>
        <v>26190</v>
      </c>
      <c r="E2331" s="103" t="s">
        <v>1043</v>
      </c>
      <c r="F2331" s="111" t="s">
        <v>912</v>
      </c>
      <c r="H2331" s="103" t="s">
        <v>580</v>
      </c>
      <c r="I2331" s="111" t="s">
        <v>9</v>
      </c>
      <c r="J2331" s="112" t="str">
        <f t="shared" si="126"/>
        <v>W</v>
      </c>
      <c r="K2331" s="103">
        <v>2</v>
      </c>
      <c r="L2331" s="103">
        <v>0</v>
      </c>
      <c r="M2331" s="103" t="s">
        <v>875</v>
      </c>
      <c r="O2331" s="103" t="s">
        <v>923</v>
      </c>
      <c r="Q2331" s="111"/>
      <c r="T2331" s="112"/>
    </row>
    <row r="2332" spans="1:20">
      <c r="A2332" s="103" t="s">
        <v>914</v>
      </c>
      <c r="B2332" s="149">
        <v>8</v>
      </c>
      <c r="C2332" s="136">
        <v>26187</v>
      </c>
      <c r="D2332" s="141">
        <f t="shared" si="127"/>
        <v>26187</v>
      </c>
      <c r="E2332" s="103" t="s">
        <v>100</v>
      </c>
      <c r="H2332" s="103" t="s">
        <v>1033</v>
      </c>
      <c r="I2332" s="111" t="s">
        <v>21</v>
      </c>
      <c r="J2332" s="112" t="str">
        <f t="shared" si="126"/>
        <v>W</v>
      </c>
      <c r="K2332" s="103">
        <v>3</v>
      </c>
      <c r="L2332" s="103">
        <v>1</v>
      </c>
      <c r="M2332" s="103" t="s">
        <v>926</v>
      </c>
      <c r="O2332" s="103" t="s">
        <v>923</v>
      </c>
      <c r="P2332" s="103"/>
      <c r="Q2332" s="116" t="s">
        <v>1468</v>
      </c>
      <c r="T2332" s="112"/>
    </row>
    <row r="2333" spans="1:20">
      <c r="A2333" s="103" t="s">
        <v>914</v>
      </c>
      <c r="B2333" s="149">
        <v>7</v>
      </c>
      <c r="C2333" s="136">
        <v>26184</v>
      </c>
      <c r="D2333" s="141">
        <f t="shared" si="127"/>
        <v>26184</v>
      </c>
      <c r="E2333" s="103" t="s">
        <v>1043</v>
      </c>
      <c r="F2333" s="111" t="s">
        <v>912</v>
      </c>
      <c r="H2333" s="103" t="s">
        <v>49</v>
      </c>
      <c r="I2333" s="111" t="s">
        <v>21</v>
      </c>
      <c r="J2333" s="112" t="str">
        <f t="shared" si="126"/>
        <v>W</v>
      </c>
      <c r="K2333" s="103">
        <v>5</v>
      </c>
      <c r="L2333" s="103">
        <v>3</v>
      </c>
      <c r="M2333" s="103" t="s">
        <v>927</v>
      </c>
      <c r="O2333" s="103" t="s">
        <v>923</v>
      </c>
      <c r="P2333" s="103"/>
      <c r="Q2333" s="111"/>
      <c r="T2333" s="112"/>
    </row>
    <row r="2334" spans="1:20">
      <c r="A2334" s="103" t="s">
        <v>914</v>
      </c>
      <c r="B2334" s="149">
        <v>6</v>
      </c>
      <c r="C2334" s="136">
        <v>26181</v>
      </c>
      <c r="D2334" s="141">
        <f t="shared" si="127"/>
        <v>26181</v>
      </c>
      <c r="E2334" s="103" t="s">
        <v>100</v>
      </c>
      <c r="H2334" s="103" t="s">
        <v>843</v>
      </c>
      <c r="I2334" s="111" t="s">
        <v>9</v>
      </c>
      <c r="J2334" s="112" t="str">
        <f t="shared" ref="J2334:J2397" si="128">IF(K2334&gt;L2334,"W",IF(K2334&lt;L2334,"L","D"))</f>
        <v>D</v>
      </c>
      <c r="K2334" s="103">
        <v>2</v>
      </c>
      <c r="L2334" s="103">
        <v>2</v>
      </c>
      <c r="M2334" s="103" t="s">
        <v>928</v>
      </c>
      <c r="O2334" s="103" t="s">
        <v>923</v>
      </c>
      <c r="P2334" s="103"/>
      <c r="Q2334" s="116" t="s">
        <v>1468</v>
      </c>
      <c r="T2334" s="112"/>
    </row>
    <row r="2335" spans="1:20">
      <c r="A2335" s="103" t="s">
        <v>914</v>
      </c>
      <c r="B2335" s="149">
        <v>5</v>
      </c>
      <c r="C2335" s="136">
        <v>26177</v>
      </c>
      <c r="D2335" s="141">
        <f t="shared" si="127"/>
        <v>26177</v>
      </c>
      <c r="E2335" s="103" t="s">
        <v>1043</v>
      </c>
      <c r="F2335" s="111" t="s">
        <v>912</v>
      </c>
      <c r="H2335" s="103" t="s">
        <v>580</v>
      </c>
      <c r="I2335" s="111" t="s">
        <v>21</v>
      </c>
      <c r="J2335" s="112" t="str">
        <f t="shared" si="128"/>
        <v>W</v>
      </c>
      <c r="K2335" s="103">
        <v>1</v>
      </c>
      <c r="L2335" s="103">
        <v>0</v>
      </c>
      <c r="M2335" s="103" t="s">
        <v>834</v>
      </c>
      <c r="O2335" s="103" t="s">
        <v>923</v>
      </c>
      <c r="Q2335" s="111" t="s">
        <v>1468</v>
      </c>
      <c r="T2335" s="112"/>
    </row>
    <row r="2336" spans="1:20">
      <c r="A2336" s="103" t="s">
        <v>914</v>
      </c>
      <c r="B2336" s="149">
        <v>4</v>
      </c>
      <c r="C2336" s="136">
        <v>26173</v>
      </c>
      <c r="D2336" s="141">
        <f t="shared" si="127"/>
        <v>26173</v>
      </c>
      <c r="E2336" s="103" t="s">
        <v>100</v>
      </c>
      <c r="H2336" s="103" t="s">
        <v>125</v>
      </c>
      <c r="I2336" s="111" t="s">
        <v>21</v>
      </c>
      <c r="J2336" s="112" t="str">
        <f t="shared" si="128"/>
        <v>W</v>
      </c>
      <c r="K2336" s="103">
        <v>1</v>
      </c>
      <c r="L2336" s="103">
        <v>0</v>
      </c>
      <c r="M2336" s="103" t="s">
        <v>929</v>
      </c>
      <c r="O2336" s="103" t="s">
        <v>923</v>
      </c>
      <c r="P2336" s="103"/>
      <c r="Q2336" s="116" t="s">
        <v>1468</v>
      </c>
      <c r="T2336" s="112"/>
    </row>
    <row r="2337" spans="1:20">
      <c r="A2337" s="103" t="s">
        <v>914</v>
      </c>
      <c r="B2337" s="149">
        <v>3</v>
      </c>
      <c r="C2337" s="136">
        <v>26166</v>
      </c>
      <c r="D2337" s="141">
        <f t="shared" si="127"/>
        <v>26166</v>
      </c>
      <c r="E2337" s="103" t="s">
        <v>100</v>
      </c>
      <c r="H2337" s="103" t="s">
        <v>108</v>
      </c>
      <c r="I2337" s="111" t="s">
        <v>9</v>
      </c>
      <c r="J2337" s="112" t="str">
        <f t="shared" si="128"/>
        <v>W</v>
      </c>
      <c r="K2337" s="103">
        <v>2</v>
      </c>
      <c r="L2337" s="103">
        <v>0</v>
      </c>
      <c r="M2337" s="103" t="s">
        <v>875</v>
      </c>
      <c r="O2337" s="103" t="s">
        <v>923</v>
      </c>
      <c r="P2337" s="103"/>
      <c r="Q2337" s="116" t="s">
        <v>1468</v>
      </c>
      <c r="T2337" s="112"/>
    </row>
    <row r="2338" spans="1:20">
      <c r="A2338" s="103" t="s">
        <v>914</v>
      </c>
      <c r="B2338" s="149">
        <v>2</v>
      </c>
      <c r="C2338" s="136">
        <v>26163</v>
      </c>
      <c r="D2338" s="141">
        <f t="shared" si="127"/>
        <v>26163</v>
      </c>
      <c r="E2338" s="103" t="s">
        <v>1043</v>
      </c>
      <c r="F2338" s="111" t="s">
        <v>912</v>
      </c>
      <c r="H2338" s="103" t="s">
        <v>529</v>
      </c>
      <c r="I2338" s="111" t="s">
        <v>9</v>
      </c>
      <c r="J2338" s="112" t="str">
        <f t="shared" si="128"/>
        <v>L</v>
      </c>
      <c r="K2338" s="103">
        <v>0</v>
      </c>
      <c r="L2338" s="103">
        <v>4</v>
      </c>
      <c r="M2338" s="103" t="s">
        <v>25</v>
      </c>
      <c r="O2338" s="103" t="s">
        <v>923</v>
      </c>
      <c r="Q2338" s="111" t="s">
        <v>1468</v>
      </c>
      <c r="T2338" s="112"/>
    </row>
    <row r="2339" spans="1:20">
      <c r="A2339" s="103" t="s">
        <v>914</v>
      </c>
      <c r="B2339" s="149">
        <v>1</v>
      </c>
      <c r="C2339" s="136">
        <v>26159</v>
      </c>
      <c r="D2339" s="141">
        <f t="shared" si="127"/>
        <v>26159</v>
      </c>
      <c r="E2339" s="103" t="s">
        <v>100</v>
      </c>
      <c r="H2339" s="103" t="s">
        <v>94</v>
      </c>
      <c r="I2339" s="111" t="s">
        <v>21</v>
      </c>
      <c r="J2339" s="112" t="str">
        <f t="shared" si="128"/>
        <v>W</v>
      </c>
      <c r="K2339" s="103">
        <v>2</v>
      </c>
      <c r="L2339" s="103">
        <v>1</v>
      </c>
      <c r="M2339" s="103" t="s">
        <v>928</v>
      </c>
      <c r="O2339" s="103" t="s">
        <v>923</v>
      </c>
      <c r="Q2339" s="116"/>
      <c r="T2339" s="112"/>
    </row>
    <row r="2340" spans="1:20">
      <c r="A2340" s="103" t="s">
        <v>930</v>
      </c>
      <c r="B2340" s="149">
        <v>44</v>
      </c>
      <c r="C2340" s="136">
        <v>26051</v>
      </c>
      <c r="D2340" s="141">
        <f t="shared" si="127"/>
        <v>26051</v>
      </c>
      <c r="E2340" s="103" t="s">
        <v>100</v>
      </c>
      <c r="H2340" s="103" t="s">
        <v>843</v>
      </c>
      <c r="I2340" s="111" t="s">
        <v>21</v>
      </c>
      <c r="J2340" s="112" t="str">
        <f t="shared" si="128"/>
        <v>W</v>
      </c>
      <c r="K2340" s="103">
        <v>2</v>
      </c>
      <c r="L2340" s="103">
        <v>0</v>
      </c>
      <c r="M2340" s="103" t="s">
        <v>931</v>
      </c>
      <c r="O2340" s="112" t="s">
        <v>828</v>
      </c>
      <c r="T2340" s="112"/>
    </row>
    <row r="2341" spans="1:20">
      <c r="A2341" s="103" t="s">
        <v>930</v>
      </c>
      <c r="B2341" s="149">
        <v>43</v>
      </c>
      <c r="C2341" s="136">
        <v>26047</v>
      </c>
      <c r="D2341" s="141">
        <f t="shared" si="127"/>
        <v>26047</v>
      </c>
      <c r="E2341" s="103" t="s">
        <v>100</v>
      </c>
      <c r="H2341" s="103" t="s">
        <v>226</v>
      </c>
      <c r="I2341" s="111" t="s">
        <v>21</v>
      </c>
      <c r="J2341" s="112" t="str">
        <f t="shared" si="128"/>
        <v>W</v>
      </c>
      <c r="K2341" s="103">
        <v>2</v>
      </c>
      <c r="L2341" s="103">
        <v>1</v>
      </c>
      <c r="M2341" s="103" t="s">
        <v>932</v>
      </c>
      <c r="O2341" s="112" t="s">
        <v>828</v>
      </c>
      <c r="T2341" s="112"/>
    </row>
    <row r="2342" spans="1:20">
      <c r="A2342" s="103" t="s">
        <v>930</v>
      </c>
      <c r="B2342" s="149">
        <v>42</v>
      </c>
      <c r="C2342" s="136">
        <v>26045</v>
      </c>
      <c r="D2342" s="141">
        <f t="shared" si="127"/>
        <v>26045</v>
      </c>
      <c r="E2342" s="103" t="s">
        <v>1042</v>
      </c>
      <c r="F2342" s="111" t="s">
        <v>161</v>
      </c>
      <c r="G2342" s="111"/>
      <c r="H2342" s="103" t="s">
        <v>125</v>
      </c>
      <c r="I2342" s="111" t="s">
        <v>9</v>
      </c>
      <c r="J2342" s="112" t="str">
        <f t="shared" si="128"/>
        <v>L</v>
      </c>
      <c r="K2342" s="103">
        <v>2</v>
      </c>
      <c r="L2342" s="103">
        <v>4</v>
      </c>
      <c r="M2342" s="103" t="s">
        <v>2243</v>
      </c>
      <c r="O2342" s="112" t="s">
        <v>828</v>
      </c>
      <c r="P2342" s="103"/>
      <c r="T2342" s="112"/>
    </row>
    <row r="2343" spans="1:20">
      <c r="A2343" s="103" t="s">
        <v>930</v>
      </c>
      <c r="B2343" s="149">
        <v>41</v>
      </c>
      <c r="C2343" s="136">
        <v>26040</v>
      </c>
      <c r="D2343" s="141">
        <f t="shared" si="127"/>
        <v>26040</v>
      </c>
      <c r="E2343" s="103" t="s">
        <v>100</v>
      </c>
      <c r="H2343" s="103" t="s">
        <v>186</v>
      </c>
      <c r="I2343" s="111" t="s">
        <v>21</v>
      </c>
      <c r="J2343" s="112" t="str">
        <f t="shared" si="128"/>
        <v>W</v>
      </c>
      <c r="K2343" s="103">
        <v>3</v>
      </c>
      <c r="L2343" s="103">
        <v>1</v>
      </c>
      <c r="M2343" s="103" t="s">
        <v>1152</v>
      </c>
      <c r="O2343" s="112" t="s">
        <v>828</v>
      </c>
      <c r="P2343" s="103"/>
      <c r="T2343" s="112"/>
    </row>
    <row r="2344" spans="1:20">
      <c r="A2344" s="103" t="s">
        <v>930</v>
      </c>
      <c r="B2344" s="149">
        <v>40</v>
      </c>
      <c r="C2344" s="136">
        <v>26037</v>
      </c>
      <c r="D2344" s="141">
        <f t="shared" si="127"/>
        <v>26037</v>
      </c>
      <c r="E2344" s="103" t="s">
        <v>100</v>
      </c>
      <c r="H2344" s="103" t="s">
        <v>460</v>
      </c>
      <c r="I2344" s="111" t="s">
        <v>21</v>
      </c>
      <c r="J2344" s="112" t="str">
        <f t="shared" si="128"/>
        <v>W</v>
      </c>
      <c r="K2344" s="103">
        <v>4</v>
      </c>
      <c r="L2344" s="103">
        <v>3</v>
      </c>
      <c r="M2344" s="103" t="s">
        <v>2035</v>
      </c>
      <c r="O2344" s="112" t="s">
        <v>828</v>
      </c>
      <c r="T2344" s="112"/>
    </row>
    <row r="2345" spans="1:20">
      <c r="A2345" s="103" t="s">
        <v>930</v>
      </c>
      <c r="B2345" s="149">
        <v>39</v>
      </c>
      <c r="C2345" s="136">
        <v>26035</v>
      </c>
      <c r="D2345" s="141">
        <f t="shared" si="127"/>
        <v>26035</v>
      </c>
      <c r="E2345" s="103" t="s">
        <v>100</v>
      </c>
      <c r="H2345" s="103" t="s">
        <v>529</v>
      </c>
      <c r="I2345" s="111" t="s">
        <v>9</v>
      </c>
      <c r="J2345" s="112" t="str">
        <f t="shared" si="128"/>
        <v>W</v>
      </c>
      <c r="K2345" s="103">
        <v>2</v>
      </c>
      <c r="L2345" s="103">
        <v>1</v>
      </c>
      <c r="M2345" s="103" t="s">
        <v>2036</v>
      </c>
      <c r="O2345" s="112" t="s">
        <v>828</v>
      </c>
      <c r="T2345" s="112"/>
    </row>
    <row r="2346" spans="1:20">
      <c r="A2346" s="103" t="s">
        <v>930</v>
      </c>
      <c r="B2346" s="149">
        <v>38</v>
      </c>
      <c r="C2346" s="136">
        <v>26033</v>
      </c>
      <c r="D2346" s="141">
        <f t="shared" si="127"/>
        <v>26033</v>
      </c>
      <c r="E2346" s="103" t="s">
        <v>100</v>
      </c>
      <c r="H2346" s="103" t="s">
        <v>460</v>
      </c>
      <c r="I2346" s="111" t="s">
        <v>9</v>
      </c>
      <c r="J2346" s="112" t="str">
        <f t="shared" si="128"/>
        <v>L</v>
      </c>
      <c r="K2346" s="103">
        <v>1</v>
      </c>
      <c r="L2346" s="103">
        <v>2</v>
      </c>
      <c r="M2346" s="103" t="s">
        <v>834</v>
      </c>
      <c r="O2346" s="112" t="s">
        <v>828</v>
      </c>
      <c r="P2346" s="103"/>
      <c r="T2346" s="112"/>
    </row>
    <row r="2347" spans="1:20">
      <c r="A2347" s="103" t="s">
        <v>930</v>
      </c>
      <c r="B2347" s="149">
        <v>37</v>
      </c>
      <c r="C2347" s="136">
        <v>26032</v>
      </c>
      <c r="D2347" s="141">
        <f t="shared" si="127"/>
        <v>26032</v>
      </c>
      <c r="E2347" s="103" t="s">
        <v>100</v>
      </c>
      <c r="H2347" s="103" t="s">
        <v>529</v>
      </c>
      <c r="I2347" s="111" t="s">
        <v>21</v>
      </c>
      <c r="J2347" s="112" t="str">
        <f t="shared" si="128"/>
        <v>D</v>
      </c>
      <c r="K2347" s="103">
        <v>2</v>
      </c>
      <c r="L2347" s="103">
        <v>2</v>
      </c>
      <c r="M2347" s="103" t="s">
        <v>890</v>
      </c>
      <c r="O2347" s="112" t="s">
        <v>828</v>
      </c>
      <c r="T2347" s="112"/>
    </row>
    <row r="2348" spans="1:20">
      <c r="A2348" s="103" t="s">
        <v>930</v>
      </c>
      <c r="B2348" s="149">
        <v>36</v>
      </c>
      <c r="C2348" s="136">
        <v>26026</v>
      </c>
      <c r="D2348" s="141">
        <f t="shared" si="127"/>
        <v>26026</v>
      </c>
      <c r="E2348" s="103" t="s">
        <v>100</v>
      </c>
      <c r="H2348" s="103" t="s">
        <v>312</v>
      </c>
      <c r="I2348" s="111" t="s">
        <v>9</v>
      </c>
      <c r="J2348" s="112" t="str">
        <f t="shared" si="128"/>
        <v>D</v>
      </c>
      <c r="K2348" s="103">
        <v>2</v>
      </c>
      <c r="L2348" s="103">
        <v>2</v>
      </c>
      <c r="M2348" s="103" t="s">
        <v>933</v>
      </c>
      <c r="O2348" s="112" t="s">
        <v>828</v>
      </c>
      <c r="T2348" s="112"/>
    </row>
    <row r="2349" spans="1:20">
      <c r="A2349" s="103" t="s">
        <v>930</v>
      </c>
      <c r="B2349" s="149">
        <v>35</v>
      </c>
      <c r="C2349" s="136">
        <v>26023</v>
      </c>
      <c r="D2349" s="141">
        <f t="shared" si="127"/>
        <v>26023</v>
      </c>
      <c r="E2349" s="103" t="s">
        <v>1042</v>
      </c>
      <c r="F2349" s="111" t="s">
        <v>165</v>
      </c>
      <c r="G2349" s="111"/>
      <c r="H2349" s="103" t="s">
        <v>934</v>
      </c>
      <c r="I2349" s="111" t="s">
        <v>9</v>
      </c>
      <c r="J2349" s="112" t="str">
        <f t="shared" si="128"/>
        <v>W</v>
      </c>
      <c r="K2349" s="103">
        <v>2</v>
      </c>
      <c r="L2349" s="103">
        <v>1</v>
      </c>
      <c r="M2349" s="103" t="s">
        <v>2037</v>
      </c>
      <c r="O2349" s="112" t="s">
        <v>828</v>
      </c>
      <c r="T2349" s="112"/>
    </row>
    <row r="2350" spans="1:20">
      <c r="A2350" s="103" t="s">
        <v>930</v>
      </c>
      <c r="B2350" s="149">
        <v>34</v>
      </c>
      <c r="C2350" s="136">
        <v>26019</v>
      </c>
      <c r="D2350" s="141">
        <f t="shared" si="127"/>
        <v>26019</v>
      </c>
      <c r="E2350" s="103" t="s">
        <v>100</v>
      </c>
      <c r="H2350" s="103" t="s">
        <v>935</v>
      </c>
      <c r="I2350" s="111" t="s">
        <v>9</v>
      </c>
      <c r="J2350" s="112" t="str">
        <f t="shared" si="128"/>
        <v>W</v>
      </c>
      <c r="K2350" s="103">
        <v>1</v>
      </c>
      <c r="L2350" s="103">
        <v>0</v>
      </c>
      <c r="M2350" s="103" t="s">
        <v>897</v>
      </c>
      <c r="O2350" s="112" t="s">
        <v>828</v>
      </c>
      <c r="P2350" s="103"/>
      <c r="T2350" s="112"/>
    </row>
    <row r="2351" spans="1:20">
      <c r="A2351" s="103" t="s">
        <v>930</v>
      </c>
      <c r="B2351" s="149">
        <v>33</v>
      </c>
      <c r="C2351" s="136">
        <v>26012</v>
      </c>
      <c r="D2351" s="141">
        <f t="shared" ref="D2351:D2414" si="129">C2351</f>
        <v>26012</v>
      </c>
      <c r="E2351" s="103" t="s">
        <v>100</v>
      </c>
      <c r="H2351" s="103" t="s">
        <v>504</v>
      </c>
      <c r="I2351" s="111" t="s">
        <v>21</v>
      </c>
      <c r="J2351" s="112" t="str">
        <f t="shared" si="128"/>
        <v>W</v>
      </c>
      <c r="K2351" s="103">
        <v>2</v>
      </c>
      <c r="L2351" s="103">
        <v>1</v>
      </c>
      <c r="M2351" s="103" t="s">
        <v>931</v>
      </c>
      <c r="O2351" s="112" t="s">
        <v>828</v>
      </c>
      <c r="T2351" s="112"/>
    </row>
    <row r="2352" spans="1:20">
      <c r="A2352" s="103" t="s">
        <v>930</v>
      </c>
      <c r="B2352" s="149">
        <v>32</v>
      </c>
      <c r="C2352" s="136">
        <v>26008</v>
      </c>
      <c r="D2352" s="141">
        <f t="shared" si="129"/>
        <v>26008</v>
      </c>
      <c r="E2352" s="103" t="s">
        <v>100</v>
      </c>
      <c r="H2352" s="103" t="s">
        <v>94</v>
      </c>
      <c r="I2352" s="111" t="s">
        <v>9</v>
      </c>
      <c r="J2352" s="112" t="str">
        <f t="shared" si="128"/>
        <v>L</v>
      </c>
      <c r="K2352" s="103">
        <v>4</v>
      </c>
      <c r="L2352" s="103">
        <v>5</v>
      </c>
      <c r="M2352" s="103" t="s">
        <v>936</v>
      </c>
      <c r="O2352" s="112" t="s">
        <v>828</v>
      </c>
      <c r="T2352" s="112"/>
    </row>
    <row r="2353" spans="1:20">
      <c r="A2353" s="103" t="s">
        <v>930</v>
      </c>
      <c r="B2353" s="149">
        <v>31</v>
      </c>
      <c r="C2353" s="136">
        <v>26005</v>
      </c>
      <c r="D2353" s="141">
        <f t="shared" si="129"/>
        <v>26005</v>
      </c>
      <c r="E2353" s="103" t="s">
        <v>100</v>
      </c>
      <c r="H2353" s="103" t="s">
        <v>125</v>
      </c>
      <c r="I2353" s="111" t="s">
        <v>9</v>
      </c>
      <c r="J2353" s="112" t="str">
        <f t="shared" si="128"/>
        <v>L</v>
      </c>
      <c r="K2353" s="103">
        <v>1</v>
      </c>
      <c r="L2353" s="103">
        <v>2</v>
      </c>
      <c r="M2353" s="103" t="s">
        <v>852</v>
      </c>
      <c r="O2353" s="112" t="s">
        <v>828</v>
      </c>
      <c r="T2353" s="112"/>
    </row>
    <row r="2354" spans="1:20">
      <c r="A2354" s="103" t="s">
        <v>930</v>
      </c>
      <c r="B2354" s="149">
        <v>30</v>
      </c>
      <c r="C2354" s="136">
        <v>25998</v>
      </c>
      <c r="D2354" s="141">
        <f t="shared" si="129"/>
        <v>25998</v>
      </c>
      <c r="E2354" s="103" t="s">
        <v>100</v>
      </c>
      <c r="H2354" s="103" t="s">
        <v>108</v>
      </c>
      <c r="I2354" s="111" t="s">
        <v>9</v>
      </c>
      <c r="J2354" s="112" t="str">
        <f t="shared" si="128"/>
        <v>L</v>
      </c>
      <c r="K2354" s="103">
        <v>0</v>
      </c>
      <c r="L2354" s="103">
        <v>4</v>
      </c>
      <c r="M2354" s="103" t="s">
        <v>25</v>
      </c>
      <c r="O2354" s="112" t="s">
        <v>828</v>
      </c>
      <c r="P2354" s="103"/>
      <c r="T2354" s="112"/>
    </row>
    <row r="2355" spans="1:20">
      <c r="A2355" s="103" t="s">
        <v>930</v>
      </c>
      <c r="B2355" s="149">
        <v>29</v>
      </c>
      <c r="C2355" s="136">
        <v>25991</v>
      </c>
      <c r="D2355" s="141">
        <f t="shared" si="129"/>
        <v>25991</v>
      </c>
      <c r="E2355" s="103" t="s">
        <v>100</v>
      </c>
      <c r="H2355" s="103" t="s">
        <v>807</v>
      </c>
      <c r="I2355" s="111" t="s">
        <v>21</v>
      </c>
      <c r="J2355" s="112" t="str">
        <f t="shared" si="128"/>
        <v>L</v>
      </c>
      <c r="K2355" s="103">
        <v>0</v>
      </c>
      <c r="L2355" s="103">
        <v>2</v>
      </c>
      <c r="M2355" s="103" t="s">
        <v>25</v>
      </c>
      <c r="O2355" s="112" t="s">
        <v>828</v>
      </c>
      <c r="T2355" s="112"/>
    </row>
    <row r="2356" spans="1:20">
      <c r="A2356" s="103" t="s">
        <v>930</v>
      </c>
      <c r="B2356" s="149">
        <v>28</v>
      </c>
      <c r="C2356" s="136">
        <v>25984</v>
      </c>
      <c r="D2356" s="141">
        <f t="shared" si="129"/>
        <v>25984</v>
      </c>
      <c r="E2356" s="103" t="s">
        <v>100</v>
      </c>
      <c r="H2356" s="103" t="s">
        <v>807</v>
      </c>
      <c r="I2356" s="111" t="s">
        <v>9</v>
      </c>
      <c r="J2356" s="112" t="str">
        <f t="shared" si="128"/>
        <v>W</v>
      </c>
      <c r="K2356" s="103">
        <v>3</v>
      </c>
      <c r="L2356" s="103">
        <v>0</v>
      </c>
      <c r="M2356" s="103" t="s">
        <v>1153</v>
      </c>
      <c r="O2356" s="112" t="s">
        <v>828</v>
      </c>
      <c r="P2356" s="103"/>
      <c r="T2356" s="112"/>
    </row>
    <row r="2357" spans="1:20">
      <c r="A2357" s="103" t="s">
        <v>930</v>
      </c>
      <c r="B2357" s="149">
        <v>27</v>
      </c>
      <c r="C2357" s="136">
        <v>25977</v>
      </c>
      <c r="D2357" s="141">
        <f t="shared" si="129"/>
        <v>25977</v>
      </c>
      <c r="E2357" s="103" t="s">
        <v>100</v>
      </c>
      <c r="H2357" s="103" t="s">
        <v>580</v>
      </c>
      <c r="I2357" s="111" t="s">
        <v>21</v>
      </c>
      <c r="J2357" s="112" t="str">
        <f t="shared" si="128"/>
        <v>W</v>
      </c>
      <c r="K2357" s="103">
        <v>3</v>
      </c>
      <c r="L2357" s="103">
        <v>2</v>
      </c>
      <c r="M2357" s="103" t="s">
        <v>2089</v>
      </c>
      <c r="O2357" s="112" t="s">
        <v>828</v>
      </c>
      <c r="P2357" s="103"/>
      <c r="T2357" s="112"/>
    </row>
    <row r="2358" spans="1:20">
      <c r="A2358" s="103" t="s">
        <v>930</v>
      </c>
      <c r="B2358" s="149">
        <v>26</v>
      </c>
      <c r="C2358" s="136">
        <v>25970</v>
      </c>
      <c r="D2358" s="141">
        <f t="shared" si="129"/>
        <v>25970</v>
      </c>
      <c r="E2358" s="103" t="s">
        <v>100</v>
      </c>
      <c r="H2358" s="103" t="s">
        <v>1033</v>
      </c>
      <c r="I2358" s="111" t="s">
        <v>21</v>
      </c>
      <c r="J2358" s="112" t="str">
        <f t="shared" si="128"/>
        <v>D</v>
      </c>
      <c r="K2358" s="103">
        <v>2</v>
      </c>
      <c r="L2358" s="103">
        <v>2</v>
      </c>
      <c r="M2358" s="103" t="s">
        <v>2090</v>
      </c>
      <c r="O2358" s="112" t="s">
        <v>828</v>
      </c>
      <c r="P2358" s="103"/>
      <c r="T2358" s="112"/>
    </row>
    <row r="2359" spans="1:20">
      <c r="A2359" s="103" t="s">
        <v>930</v>
      </c>
      <c r="B2359" s="149">
        <v>25</v>
      </c>
      <c r="C2359" s="136">
        <v>25956</v>
      </c>
      <c r="D2359" s="141">
        <f t="shared" si="129"/>
        <v>25956</v>
      </c>
      <c r="E2359" s="103" t="s">
        <v>100</v>
      </c>
      <c r="H2359" s="103" t="s">
        <v>312</v>
      </c>
      <c r="I2359" s="111" t="s">
        <v>21</v>
      </c>
      <c r="J2359" s="112" t="str">
        <f t="shared" si="128"/>
        <v>W</v>
      </c>
      <c r="K2359" s="103">
        <v>6</v>
      </c>
      <c r="L2359" s="103">
        <v>4</v>
      </c>
      <c r="M2359" s="103" t="s">
        <v>2242</v>
      </c>
      <c r="N2359" s="103">
        <v>168</v>
      </c>
      <c r="O2359" s="112" t="s">
        <v>828</v>
      </c>
      <c r="T2359" s="112"/>
    </row>
    <row r="2360" spans="1:20">
      <c r="A2360" s="103" t="s">
        <v>930</v>
      </c>
      <c r="B2360" s="149">
        <v>24</v>
      </c>
      <c r="C2360" s="136">
        <v>25949</v>
      </c>
      <c r="D2360" s="141">
        <f t="shared" si="129"/>
        <v>25949</v>
      </c>
      <c r="E2360" s="103" t="s">
        <v>100</v>
      </c>
      <c r="H2360" s="103" t="s">
        <v>934</v>
      </c>
      <c r="I2360" s="111" t="s">
        <v>9</v>
      </c>
      <c r="J2360" s="112" t="str">
        <f t="shared" si="128"/>
        <v>L</v>
      </c>
      <c r="K2360" s="103">
        <v>0</v>
      </c>
      <c r="L2360" s="103">
        <v>2</v>
      </c>
      <c r="M2360" s="103" t="s">
        <v>25</v>
      </c>
      <c r="O2360" s="112" t="s">
        <v>828</v>
      </c>
      <c r="T2360" s="112"/>
    </row>
    <row r="2361" spans="1:20">
      <c r="A2361" s="103" t="s">
        <v>930</v>
      </c>
      <c r="B2361" s="149">
        <v>23</v>
      </c>
      <c r="C2361" s="136">
        <v>25942</v>
      </c>
      <c r="D2361" s="141">
        <f t="shared" si="129"/>
        <v>25942</v>
      </c>
      <c r="E2361" s="103" t="s">
        <v>100</v>
      </c>
      <c r="H2361" s="103" t="s">
        <v>49</v>
      </c>
      <c r="I2361" s="111" t="s">
        <v>9</v>
      </c>
      <c r="J2361" s="112" t="str">
        <f t="shared" si="128"/>
        <v>D</v>
      </c>
      <c r="K2361" s="103">
        <v>1</v>
      </c>
      <c r="L2361" s="103">
        <v>1</v>
      </c>
      <c r="M2361" s="103" t="s">
        <v>937</v>
      </c>
      <c r="O2361" s="112" t="s">
        <v>828</v>
      </c>
      <c r="T2361" s="112"/>
    </row>
    <row r="2362" spans="1:20">
      <c r="A2362" s="103" t="s">
        <v>930</v>
      </c>
      <c r="B2362" s="149">
        <v>22</v>
      </c>
      <c r="C2362" s="136">
        <v>25928</v>
      </c>
      <c r="D2362" s="141">
        <f t="shared" si="129"/>
        <v>25928</v>
      </c>
      <c r="E2362" s="103" t="s">
        <v>100</v>
      </c>
      <c r="H2362" s="103" t="s">
        <v>580</v>
      </c>
      <c r="I2362" s="111" t="s">
        <v>9</v>
      </c>
      <c r="J2362" s="112" t="str">
        <f t="shared" si="128"/>
        <v>L</v>
      </c>
      <c r="K2362" s="103">
        <v>1</v>
      </c>
      <c r="L2362" s="103">
        <v>3</v>
      </c>
      <c r="M2362" s="103" t="s">
        <v>938</v>
      </c>
      <c r="O2362" s="112" t="s">
        <v>828</v>
      </c>
      <c r="P2362" s="103"/>
      <c r="T2362" s="112"/>
    </row>
    <row r="2363" spans="1:20">
      <c r="A2363" s="103" t="s">
        <v>930</v>
      </c>
      <c r="B2363" s="149">
        <v>21</v>
      </c>
      <c r="C2363" s="136">
        <v>25921</v>
      </c>
      <c r="D2363" s="141">
        <f t="shared" si="129"/>
        <v>25921</v>
      </c>
      <c r="E2363" s="103" t="s">
        <v>100</v>
      </c>
      <c r="H2363" s="103" t="s">
        <v>934</v>
      </c>
      <c r="I2363" s="111" t="s">
        <v>21</v>
      </c>
      <c r="J2363" s="112" t="str">
        <f t="shared" si="128"/>
        <v>L</v>
      </c>
      <c r="K2363" s="103">
        <v>0</v>
      </c>
      <c r="L2363" s="103">
        <v>1</v>
      </c>
      <c r="M2363" s="103" t="s">
        <v>25</v>
      </c>
      <c r="O2363" s="112" t="s">
        <v>828</v>
      </c>
      <c r="T2363" s="112"/>
    </row>
    <row r="2364" spans="1:20">
      <c r="A2364" s="103" t="s">
        <v>930</v>
      </c>
      <c r="B2364" s="149">
        <v>20</v>
      </c>
      <c r="C2364" s="136">
        <v>25915</v>
      </c>
      <c r="D2364" s="141">
        <f t="shared" si="129"/>
        <v>25915</v>
      </c>
      <c r="E2364" s="103" t="s">
        <v>100</v>
      </c>
      <c r="H2364" s="103" t="s">
        <v>226</v>
      </c>
      <c r="I2364" s="111" t="s">
        <v>9</v>
      </c>
      <c r="J2364" s="112" t="str">
        <f t="shared" si="128"/>
        <v>L</v>
      </c>
      <c r="K2364" s="103">
        <v>0</v>
      </c>
      <c r="L2364" s="103">
        <v>2</v>
      </c>
      <c r="M2364" s="103" t="s">
        <v>25</v>
      </c>
      <c r="O2364" s="112" t="s">
        <v>828</v>
      </c>
      <c r="P2364" s="103"/>
      <c r="T2364" s="112"/>
    </row>
    <row r="2365" spans="1:20">
      <c r="A2365" s="103" t="s">
        <v>930</v>
      </c>
      <c r="B2365" s="149">
        <v>19</v>
      </c>
      <c r="C2365" s="136">
        <v>25907</v>
      </c>
      <c r="D2365" s="141">
        <f t="shared" si="129"/>
        <v>25907</v>
      </c>
      <c r="E2365" s="103" t="s">
        <v>100</v>
      </c>
      <c r="H2365" s="103" t="s">
        <v>94</v>
      </c>
      <c r="I2365" s="111" t="s">
        <v>21</v>
      </c>
      <c r="J2365" s="112" t="str">
        <f t="shared" si="128"/>
        <v>L</v>
      </c>
      <c r="K2365" s="103">
        <v>1</v>
      </c>
      <c r="L2365" s="103">
        <v>2</v>
      </c>
      <c r="M2365" s="103" t="s">
        <v>939</v>
      </c>
      <c r="N2365" s="103">
        <v>218</v>
      </c>
      <c r="O2365" s="112" t="s">
        <v>828</v>
      </c>
      <c r="T2365" s="112"/>
    </row>
    <row r="2366" spans="1:20">
      <c r="A2366" s="103" t="s">
        <v>930</v>
      </c>
      <c r="B2366" s="149">
        <v>18</v>
      </c>
      <c r="C2366" s="136">
        <v>25900</v>
      </c>
      <c r="D2366" s="141">
        <f t="shared" si="129"/>
        <v>25900</v>
      </c>
      <c r="E2366" s="103" t="s">
        <v>100</v>
      </c>
      <c r="H2366" s="103" t="s">
        <v>504</v>
      </c>
      <c r="I2366" s="111" t="s">
        <v>9</v>
      </c>
      <c r="J2366" s="112" t="str">
        <f t="shared" si="128"/>
        <v>W</v>
      </c>
      <c r="K2366" s="103">
        <v>2</v>
      </c>
      <c r="L2366" s="103">
        <v>1</v>
      </c>
      <c r="M2366" s="103" t="s">
        <v>940</v>
      </c>
      <c r="O2366" s="112" t="s">
        <v>828</v>
      </c>
      <c r="P2366" s="103"/>
      <c r="T2366" s="112"/>
    </row>
    <row r="2367" spans="1:20">
      <c r="A2367" s="103" t="s">
        <v>930</v>
      </c>
      <c r="B2367" s="149">
        <v>17</v>
      </c>
      <c r="C2367" s="136">
        <v>25893</v>
      </c>
      <c r="D2367" s="141">
        <f t="shared" si="129"/>
        <v>25893</v>
      </c>
      <c r="E2367" s="103" t="s">
        <v>100</v>
      </c>
      <c r="H2367" s="103" t="s">
        <v>108</v>
      </c>
      <c r="I2367" s="111" t="s">
        <v>21</v>
      </c>
      <c r="J2367" s="112" t="str">
        <f t="shared" si="128"/>
        <v>D</v>
      </c>
      <c r="K2367" s="103">
        <v>2</v>
      </c>
      <c r="L2367" s="103">
        <v>2</v>
      </c>
      <c r="M2367" s="103" t="s">
        <v>941</v>
      </c>
      <c r="N2367" s="103">
        <v>165</v>
      </c>
      <c r="O2367" s="112" t="s">
        <v>828</v>
      </c>
      <c r="T2367" s="112"/>
    </row>
    <row r="2368" spans="1:20">
      <c r="A2368" s="103" t="s">
        <v>930</v>
      </c>
      <c r="B2368" s="149">
        <v>16</v>
      </c>
      <c r="C2368" s="136">
        <v>25886</v>
      </c>
      <c r="D2368" s="141">
        <f t="shared" si="129"/>
        <v>25886</v>
      </c>
      <c r="E2368" s="103" t="s">
        <v>14</v>
      </c>
      <c r="F2368" s="111" t="s">
        <v>143</v>
      </c>
      <c r="G2368" s="111"/>
      <c r="H2368" s="103" t="s">
        <v>942</v>
      </c>
      <c r="I2368" s="111" t="s">
        <v>21</v>
      </c>
      <c r="J2368" s="112" t="str">
        <f t="shared" si="128"/>
        <v>L</v>
      </c>
      <c r="K2368" s="103">
        <v>3</v>
      </c>
      <c r="L2368" s="103">
        <v>4</v>
      </c>
      <c r="M2368" s="103" t="s">
        <v>1154</v>
      </c>
      <c r="N2368" s="103">
        <v>270</v>
      </c>
      <c r="O2368" s="112" t="s">
        <v>828</v>
      </c>
      <c r="P2368" s="103"/>
      <c r="T2368" s="112"/>
    </row>
    <row r="2369" spans="1:20">
      <c r="A2369" s="103" t="s">
        <v>930</v>
      </c>
      <c r="B2369" s="149">
        <v>15</v>
      </c>
      <c r="C2369" s="136">
        <v>25879</v>
      </c>
      <c r="D2369" s="141">
        <f t="shared" si="129"/>
        <v>25879</v>
      </c>
      <c r="E2369" s="103" t="s">
        <v>100</v>
      </c>
      <c r="H2369" s="103" t="s">
        <v>935</v>
      </c>
      <c r="I2369" s="111" t="s">
        <v>21</v>
      </c>
      <c r="J2369" s="112" t="str">
        <f t="shared" si="128"/>
        <v>W</v>
      </c>
      <c r="K2369" s="103">
        <v>3</v>
      </c>
      <c r="L2369" s="103">
        <v>2</v>
      </c>
      <c r="M2369" s="103" t="s">
        <v>2091</v>
      </c>
      <c r="O2369" s="112" t="s">
        <v>828</v>
      </c>
      <c r="T2369" s="112"/>
    </row>
    <row r="2370" spans="1:20">
      <c r="A2370" s="103" t="s">
        <v>930</v>
      </c>
      <c r="B2370" s="149">
        <v>14</v>
      </c>
      <c r="C2370" s="136">
        <v>25875</v>
      </c>
      <c r="D2370" s="141">
        <f t="shared" si="129"/>
        <v>25875</v>
      </c>
      <c r="E2370" s="103" t="s">
        <v>14</v>
      </c>
      <c r="F2370" s="111" t="s">
        <v>452</v>
      </c>
      <c r="G2370" s="111"/>
      <c r="H2370" s="103" t="s">
        <v>125</v>
      </c>
      <c r="I2370" s="111" t="s">
        <v>9</v>
      </c>
      <c r="J2370" s="112" t="str">
        <f t="shared" si="128"/>
        <v>W</v>
      </c>
      <c r="K2370" s="103">
        <v>2</v>
      </c>
      <c r="L2370" s="103">
        <v>1</v>
      </c>
      <c r="M2370" s="103" t="s">
        <v>943</v>
      </c>
      <c r="O2370" s="112" t="s">
        <v>828</v>
      </c>
      <c r="T2370" s="103" t="s">
        <v>1074</v>
      </c>
    </row>
    <row r="2371" spans="1:20">
      <c r="A2371" s="103" t="s">
        <v>930</v>
      </c>
      <c r="B2371" s="149">
        <v>13</v>
      </c>
      <c r="C2371" s="136">
        <v>25872</v>
      </c>
      <c r="D2371" s="141">
        <f t="shared" si="129"/>
        <v>25872</v>
      </c>
      <c r="E2371" s="103" t="s">
        <v>14</v>
      </c>
      <c r="F2371" s="111" t="s">
        <v>61</v>
      </c>
      <c r="G2371" s="111"/>
      <c r="H2371" s="103" t="s">
        <v>125</v>
      </c>
      <c r="I2371" s="111" t="s">
        <v>21</v>
      </c>
      <c r="J2371" s="112" t="str">
        <f t="shared" si="128"/>
        <v>D</v>
      </c>
      <c r="K2371" s="103">
        <v>2</v>
      </c>
      <c r="L2371" s="103">
        <v>2</v>
      </c>
      <c r="M2371" s="103" t="s">
        <v>2038</v>
      </c>
      <c r="O2371" s="112" t="s">
        <v>828</v>
      </c>
      <c r="T2371" s="112"/>
    </row>
    <row r="2372" spans="1:20">
      <c r="A2372" s="103" t="s">
        <v>930</v>
      </c>
      <c r="B2372" s="149">
        <v>12</v>
      </c>
      <c r="C2372" s="136">
        <v>25866</v>
      </c>
      <c r="D2372" s="141">
        <f t="shared" si="129"/>
        <v>25866</v>
      </c>
      <c r="E2372" s="103" t="s">
        <v>100</v>
      </c>
      <c r="H2372" s="103" t="s">
        <v>186</v>
      </c>
      <c r="I2372" s="111" t="s">
        <v>9</v>
      </c>
      <c r="J2372" s="112" t="str">
        <f t="shared" si="128"/>
        <v>L</v>
      </c>
      <c r="K2372" s="103">
        <v>0</v>
      </c>
      <c r="L2372" s="103">
        <v>4</v>
      </c>
      <c r="M2372" s="103" t="s">
        <v>25</v>
      </c>
      <c r="O2372" s="112" t="s">
        <v>828</v>
      </c>
      <c r="T2372" s="112"/>
    </row>
    <row r="2373" spans="1:20">
      <c r="A2373" s="103" t="s">
        <v>930</v>
      </c>
      <c r="B2373" s="149">
        <v>11</v>
      </c>
      <c r="C2373" s="136">
        <v>25860</v>
      </c>
      <c r="D2373" s="141">
        <f t="shared" si="129"/>
        <v>25860</v>
      </c>
      <c r="E2373" s="103" t="s">
        <v>1042</v>
      </c>
      <c r="F2373" s="111">
        <v>1</v>
      </c>
      <c r="G2373" s="111"/>
      <c r="H2373" s="103" t="s">
        <v>460</v>
      </c>
      <c r="I2373" s="111" t="s">
        <v>9</v>
      </c>
      <c r="J2373" s="112" t="str">
        <f t="shared" si="128"/>
        <v>W</v>
      </c>
      <c r="K2373" s="103">
        <v>3</v>
      </c>
      <c r="L2373" s="103">
        <v>2</v>
      </c>
      <c r="M2373" s="103" t="s">
        <v>2092</v>
      </c>
      <c r="N2373" s="103">
        <v>466</v>
      </c>
      <c r="O2373" s="112" t="s">
        <v>828</v>
      </c>
      <c r="P2373" s="103"/>
      <c r="T2373" s="112"/>
    </row>
    <row r="2374" spans="1:20">
      <c r="A2374" s="103" t="s">
        <v>930</v>
      </c>
      <c r="B2374" s="149">
        <v>10</v>
      </c>
      <c r="C2374" s="136">
        <v>25858</v>
      </c>
      <c r="D2374" s="141">
        <f t="shared" si="129"/>
        <v>25858</v>
      </c>
      <c r="E2374" s="103" t="s">
        <v>100</v>
      </c>
      <c r="H2374" s="103" t="s">
        <v>49</v>
      </c>
      <c r="I2374" s="111" t="s">
        <v>21</v>
      </c>
      <c r="J2374" s="112" t="str">
        <f t="shared" si="128"/>
        <v>W</v>
      </c>
      <c r="K2374" s="103">
        <v>2</v>
      </c>
      <c r="L2374" s="103">
        <v>0</v>
      </c>
      <c r="M2374" s="103" t="s">
        <v>920</v>
      </c>
      <c r="O2374" s="112" t="s">
        <v>828</v>
      </c>
      <c r="T2374" s="103" t="s">
        <v>1075</v>
      </c>
    </row>
    <row r="2375" spans="1:20">
      <c r="A2375" s="103" t="s">
        <v>930</v>
      </c>
      <c r="B2375" s="149">
        <v>9</v>
      </c>
      <c r="C2375" s="136">
        <v>25851</v>
      </c>
      <c r="D2375" s="141">
        <f t="shared" si="129"/>
        <v>25851</v>
      </c>
      <c r="E2375" s="103" t="s">
        <v>12</v>
      </c>
      <c r="F2375" s="111" t="s">
        <v>143</v>
      </c>
      <c r="G2375" s="111"/>
      <c r="H2375" s="103" t="s">
        <v>529</v>
      </c>
      <c r="I2375" s="111" t="s">
        <v>9</v>
      </c>
      <c r="J2375" s="112" t="str">
        <f t="shared" si="128"/>
        <v>L</v>
      </c>
      <c r="K2375" s="103">
        <v>0</v>
      </c>
      <c r="L2375" s="103">
        <v>1</v>
      </c>
      <c r="M2375" s="103" t="s">
        <v>25</v>
      </c>
      <c r="O2375" s="112" t="s">
        <v>828</v>
      </c>
      <c r="T2375" s="112"/>
    </row>
    <row r="2376" spans="1:20">
      <c r="A2376" s="103" t="s">
        <v>930</v>
      </c>
      <c r="B2376" s="149">
        <v>8</v>
      </c>
      <c r="C2376" s="136">
        <v>25844</v>
      </c>
      <c r="D2376" s="141">
        <f t="shared" si="129"/>
        <v>25844</v>
      </c>
      <c r="E2376" s="103" t="s">
        <v>856</v>
      </c>
      <c r="F2376" s="111">
        <v>1</v>
      </c>
      <c r="G2376" s="111"/>
      <c r="H2376" s="103" t="s">
        <v>226</v>
      </c>
      <c r="I2376" s="111" t="s">
        <v>9</v>
      </c>
      <c r="J2376" s="112" t="str">
        <f t="shared" si="128"/>
        <v>L</v>
      </c>
      <c r="K2376" s="103">
        <v>1</v>
      </c>
      <c r="L2376" s="103">
        <v>6</v>
      </c>
      <c r="M2376" s="103" t="s">
        <v>1155</v>
      </c>
      <c r="O2376" s="112" t="s">
        <v>828</v>
      </c>
      <c r="P2376" s="103"/>
      <c r="T2376" s="112"/>
    </row>
    <row r="2377" spans="1:20">
      <c r="A2377" s="103" t="s">
        <v>930</v>
      </c>
      <c r="B2377" s="149">
        <v>7</v>
      </c>
      <c r="C2377" s="136">
        <v>25838</v>
      </c>
      <c r="D2377" s="141">
        <f t="shared" si="129"/>
        <v>25838</v>
      </c>
      <c r="E2377" s="103" t="s">
        <v>100</v>
      </c>
      <c r="H2377" s="103" t="s">
        <v>901</v>
      </c>
      <c r="I2377" s="111" t="s">
        <v>21</v>
      </c>
      <c r="J2377" s="112" t="str">
        <f t="shared" si="128"/>
        <v>D</v>
      </c>
      <c r="K2377" s="103">
        <v>0</v>
      </c>
      <c r="L2377" s="103">
        <v>0</v>
      </c>
      <c r="M2377" s="103" t="s">
        <v>25</v>
      </c>
      <c r="O2377" s="112" t="s">
        <v>828</v>
      </c>
      <c r="T2377" s="112"/>
    </row>
    <row r="2378" spans="1:20">
      <c r="A2378" s="103" t="s">
        <v>930</v>
      </c>
      <c r="B2378" s="149">
        <v>6</v>
      </c>
      <c r="C2378" s="136">
        <v>25830</v>
      </c>
      <c r="D2378" s="141">
        <f t="shared" si="129"/>
        <v>25830</v>
      </c>
      <c r="E2378" s="103" t="s">
        <v>12</v>
      </c>
      <c r="F2378" s="111" t="s">
        <v>61</v>
      </c>
      <c r="G2378" s="111"/>
      <c r="H2378" s="103" t="s">
        <v>580</v>
      </c>
      <c r="I2378" s="111" t="s">
        <v>9</v>
      </c>
      <c r="J2378" s="112" t="str">
        <f t="shared" si="128"/>
        <v>W</v>
      </c>
      <c r="K2378" s="103">
        <v>2</v>
      </c>
      <c r="L2378" s="103">
        <v>1</v>
      </c>
      <c r="M2378" s="103" t="s">
        <v>944</v>
      </c>
      <c r="O2378" s="112" t="s">
        <v>828</v>
      </c>
      <c r="T2378" s="112"/>
    </row>
    <row r="2379" spans="1:20">
      <c r="A2379" s="103" t="s">
        <v>930</v>
      </c>
      <c r="B2379" s="149">
        <v>5</v>
      </c>
      <c r="C2379" s="136">
        <v>25823</v>
      </c>
      <c r="D2379" s="141">
        <f t="shared" si="129"/>
        <v>25823</v>
      </c>
      <c r="E2379" s="103" t="s">
        <v>100</v>
      </c>
      <c r="H2379" s="103" t="s">
        <v>1033</v>
      </c>
      <c r="I2379" s="111" t="s">
        <v>9</v>
      </c>
      <c r="J2379" s="112" t="str">
        <f t="shared" si="128"/>
        <v>W</v>
      </c>
      <c r="K2379" s="103">
        <v>1</v>
      </c>
      <c r="L2379" s="103">
        <v>0</v>
      </c>
      <c r="M2379" s="103" t="s">
        <v>834</v>
      </c>
      <c r="O2379" s="112" t="s">
        <v>828</v>
      </c>
      <c r="T2379" s="112"/>
    </row>
    <row r="2380" spans="1:20">
      <c r="A2380" s="103" t="s">
        <v>930</v>
      </c>
      <c r="B2380" s="149">
        <v>4</v>
      </c>
      <c r="C2380" s="136">
        <v>25816</v>
      </c>
      <c r="D2380" s="141">
        <f t="shared" si="129"/>
        <v>25816</v>
      </c>
      <c r="E2380" s="103" t="s">
        <v>12</v>
      </c>
      <c r="F2380" s="111" t="s">
        <v>256</v>
      </c>
      <c r="G2380" s="111"/>
      <c r="H2380" s="103" t="s">
        <v>186</v>
      </c>
      <c r="I2380" s="111" t="s">
        <v>21</v>
      </c>
      <c r="J2380" s="112" t="str">
        <f t="shared" si="128"/>
        <v>W</v>
      </c>
      <c r="K2380" s="103">
        <v>5</v>
      </c>
      <c r="L2380" s="103">
        <v>1</v>
      </c>
      <c r="M2380" s="103" t="s">
        <v>945</v>
      </c>
      <c r="O2380" s="112" t="s">
        <v>828</v>
      </c>
      <c r="T2380" s="112"/>
    </row>
    <row r="2381" spans="1:20">
      <c r="A2381" s="103" t="s">
        <v>930</v>
      </c>
      <c r="B2381" s="149">
        <v>3</v>
      </c>
      <c r="C2381" s="136">
        <v>25809</v>
      </c>
      <c r="D2381" s="141">
        <f t="shared" si="129"/>
        <v>25809</v>
      </c>
      <c r="E2381" s="103" t="s">
        <v>100</v>
      </c>
      <c r="H2381" s="103" t="s">
        <v>901</v>
      </c>
      <c r="I2381" s="111" t="s">
        <v>9</v>
      </c>
      <c r="J2381" s="112" t="str">
        <f t="shared" si="128"/>
        <v>W</v>
      </c>
      <c r="K2381" s="103">
        <v>4</v>
      </c>
      <c r="L2381" s="103">
        <v>2</v>
      </c>
      <c r="M2381" s="103" t="s">
        <v>2093</v>
      </c>
      <c r="O2381" s="112" t="s">
        <v>828</v>
      </c>
      <c r="P2381" s="103"/>
      <c r="T2381" s="112"/>
    </row>
    <row r="2382" spans="1:20">
      <c r="A2382" s="103" t="s">
        <v>930</v>
      </c>
      <c r="B2382" s="149">
        <v>2</v>
      </c>
      <c r="C2382" s="136">
        <v>25802</v>
      </c>
      <c r="D2382" s="141">
        <f t="shared" si="129"/>
        <v>25802</v>
      </c>
      <c r="E2382" s="103" t="s">
        <v>100</v>
      </c>
      <c r="H2382" s="103" t="s">
        <v>125</v>
      </c>
      <c r="I2382" s="111" t="s">
        <v>21</v>
      </c>
      <c r="J2382" s="112" t="str">
        <f t="shared" si="128"/>
        <v>W</v>
      </c>
      <c r="K2382" s="103">
        <v>2</v>
      </c>
      <c r="L2382" s="103">
        <v>0</v>
      </c>
      <c r="M2382" s="103" t="s">
        <v>932</v>
      </c>
      <c r="O2382" s="112" t="s">
        <v>828</v>
      </c>
      <c r="T2382" s="112"/>
    </row>
    <row r="2383" spans="1:20">
      <c r="A2383" s="103" t="s">
        <v>930</v>
      </c>
      <c r="B2383" s="149">
        <v>1</v>
      </c>
      <c r="C2383" s="136">
        <v>25795</v>
      </c>
      <c r="D2383" s="141">
        <f t="shared" si="129"/>
        <v>25795</v>
      </c>
      <c r="E2383" s="103" t="s">
        <v>100</v>
      </c>
      <c r="H2383" s="103" t="s">
        <v>843</v>
      </c>
      <c r="I2383" s="111" t="s">
        <v>9</v>
      </c>
      <c r="J2383" s="112" t="str">
        <f t="shared" si="128"/>
        <v>W</v>
      </c>
      <c r="K2383" s="103">
        <v>1</v>
      </c>
      <c r="L2383" s="103">
        <v>0</v>
      </c>
      <c r="M2383" s="103" t="s">
        <v>834</v>
      </c>
      <c r="O2383" s="112" t="s">
        <v>828</v>
      </c>
      <c r="P2383" s="103"/>
      <c r="T2383" s="112"/>
    </row>
    <row r="2384" spans="1:20">
      <c r="A2384" s="103" t="s">
        <v>946</v>
      </c>
      <c r="B2384" s="149">
        <v>46</v>
      </c>
      <c r="C2384" s="136">
        <v>25688</v>
      </c>
      <c r="D2384" s="141">
        <f t="shared" si="129"/>
        <v>25688</v>
      </c>
      <c r="E2384" s="103" t="s">
        <v>100</v>
      </c>
      <c r="H2384" s="103" t="s">
        <v>504</v>
      </c>
      <c r="I2384" s="111" t="s">
        <v>21</v>
      </c>
      <c r="J2384" s="112" t="str">
        <f t="shared" si="128"/>
        <v>L</v>
      </c>
      <c r="K2384" s="103">
        <v>0</v>
      </c>
      <c r="L2384" s="103">
        <v>6</v>
      </c>
      <c r="M2384" s="103" t="s">
        <v>25</v>
      </c>
      <c r="O2384" s="112" t="s">
        <v>962</v>
      </c>
      <c r="Q2384" s="116" t="s">
        <v>1468</v>
      </c>
      <c r="T2384" s="112"/>
    </row>
    <row r="2385" spans="1:20">
      <c r="A2385" s="103" t="s">
        <v>946</v>
      </c>
      <c r="B2385" s="149">
        <v>45</v>
      </c>
      <c r="C2385" s="136">
        <v>25684</v>
      </c>
      <c r="D2385" s="141">
        <f t="shared" si="129"/>
        <v>25684</v>
      </c>
      <c r="E2385" s="103" t="s">
        <v>100</v>
      </c>
      <c r="H2385" s="103" t="s">
        <v>226</v>
      </c>
      <c r="I2385" s="111" t="s">
        <v>9</v>
      </c>
      <c r="J2385" s="112" t="str">
        <f t="shared" si="128"/>
        <v>L</v>
      </c>
      <c r="K2385" s="103">
        <v>0</v>
      </c>
      <c r="L2385" s="103">
        <v>2</v>
      </c>
      <c r="M2385" s="103" t="s">
        <v>25</v>
      </c>
      <c r="O2385" s="112" t="s">
        <v>962</v>
      </c>
      <c r="Q2385" s="116" t="s">
        <v>1468</v>
      </c>
      <c r="T2385" s="112"/>
    </row>
    <row r="2386" spans="1:20">
      <c r="A2386" s="103" t="s">
        <v>946</v>
      </c>
      <c r="B2386" s="149">
        <v>44</v>
      </c>
      <c r="C2386" s="136">
        <v>25673</v>
      </c>
      <c r="D2386" s="141">
        <f t="shared" si="129"/>
        <v>25673</v>
      </c>
      <c r="E2386" s="103" t="s">
        <v>100</v>
      </c>
      <c r="H2386" s="103" t="s">
        <v>901</v>
      </c>
      <c r="I2386" s="111" t="s">
        <v>9</v>
      </c>
      <c r="J2386" s="112" t="str">
        <f t="shared" si="128"/>
        <v>D</v>
      </c>
      <c r="K2386" s="103">
        <v>0</v>
      </c>
      <c r="L2386" s="103">
        <v>0</v>
      </c>
      <c r="M2386" s="103" t="s">
        <v>25</v>
      </c>
      <c r="O2386" s="112" t="s">
        <v>962</v>
      </c>
      <c r="Q2386" s="116" t="s">
        <v>1468</v>
      </c>
      <c r="T2386" s="112"/>
    </row>
    <row r="2387" spans="1:20">
      <c r="A2387" s="103" t="s">
        <v>946</v>
      </c>
      <c r="B2387" s="149">
        <v>43</v>
      </c>
      <c r="C2387" s="136">
        <v>25663</v>
      </c>
      <c r="D2387" s="141">
        <f t="shared" si="129"/>
        <v>25663</v>
      </c>
      <c r="E2387" s="103" t="s">
        <v>100</v>
      </c>
      <c r="H2387" s="103" t="s">
        <v>108</v>
      </c>
      <c r="I2387" s="111" t="s">
        <v>9</v>
      </c>
      <c r="J2387" s="112" t="str">
        <f t="shared" si="128"/>
        <v>W</v>
      </c>
      <c r="K2387" s="103">
        <v>4</v>
      </c>
      <c r="L2387" s="103">
        <v>2</v>
      </c>
      <c r="M2387" s="103" t="s">
        <v>947</v>
      </c>
      <c r="O2387" s="112" t="s">
        <v>962</v>
      </c>
      <c r="Q2387" s="116" t="s">
        <v>1468</v>
      </c>
      <c r="T2387" s="112"/>
    </row>
    <row r="2388" spans="1:20">
      <c r="A2388" s="103" t="s">
        <v>946</v>
      </c>
      <c r="B2388" s="149">
        <v>42</v>
      </c>
      <c r="C2388" s="136">
        <v>25657</v>
      </c>
      <c r="D2388" s="141">
        <f t="shared" si="129"/>
        <v>25657</v>
      </c>
      <c r="E2388" s="103" t="s">
        <v>100</v>
      </c>
      <c r="H2388" s="103" t="s">
        <v>529</v>
      </c>
      <c r="I2388" s="111" t="s">
        <v>9</v>
      </c>
      <c r="J2388" s="112" t="str">
        <f t="shared" si="128"/>
        <v>L</v>
      </c>
      <c r="K2388" s="103">
        <v>0</v>
      </c>
      <c r="L2388" s="103">
        <v>5</v>
      </c>
      <c r="M2388" s="103" t="s">
        <v>25</v>
      </c>
      <c r="O2388" s="112" t="s">
        <v>962</v>
      </c>
      <c r="P2388" s="103"/>
      <c r="Q2388" s="116" t="s">
        <v>1468</v>
      </c>
      <c r="T2388" s="112"/>
    </row>
    <row r="2389" spans="1:20">
      <c r="A2389" s="103" t="s">
        <v>946</v>
      </c>
      <c r="B2389" s="149">
        <v>41</v>
      </c>
      <c r="C2389" s="136">
        <v>25655</v>
      </c>
      <c r="D2389" s="141">
        <f t="shared" si="129"/>
        <v>25655</v>
      </c>
      <c r="E2389" s="103" t="s">
        <v>100</v>
      </c>
      <c r="H2389" s="103" t="s">
        <v>843</v>
      </c>
      <c r="I2389" s="111" t="s">
        <v>21</v>
      </c>
      <c r="J2389" s="112" t="str">
        <f t="shared" si="128"/>
        <v>W</v>
      </c>
      <c r="K2389" s="103">
        <v>3</v>
      </c>
      <c r="L2389" s="103">
        <v>1</v>
      </c>
      <c r="M2389" s="103" t="s">
        <v>948</v>
      </c>
      <c r="O2389" s="112" t="s">
        <v>962</v>
      </c>
      <c r="P2389" s="103"/>
      <c r="Q2389" s="116" t="s">
        <v>1468</v>
      </c>
      <c r="T2389" s="112"/>
    </row>
    <row r="2390" spans="1:20">
      <c r="A2390" s="103" t="s">
        <v>946</v>
      </c>
      <c r="B2390" s="149">
        <v>40</v>
      </c>
      <c r="C2390" s="136">
        <v>25654</v>
      </c>
      <c r="D2390" s="141">
        <f t="shared" si="129"/>
        <v>25654</v>
      </c>
      <c r="E2390" s="103" t="s">
        <v>100</v>
      </c>
      <c r="H2390" s="103" t="s">
        <v>529</v>
      </c>
      <c r="I2390" s="111" t="s">
        <v>21</v>
      </c>
      <c r="J2390" s="112" t="str">
        <f t="shared" si="128"/>
        <v>L</v>
      </c>
      <c r="K2390" s="103">
        <v>0</v>
      </c>
      <c r="L2390" s="103">
        <v>1</v>
      </c>
      <c r="M2390" s="103" t="s">
        <v>25</v>
      </c>
      <c r="O2390" s="112" t="s">
        <v>962</v>
      </c>
      <c r="P2390" s="103"/>
      <c r="Q2390" s="116"/>
      <c r="T2390" s="112"/>
    </row>
    <row r="2391" spans="1:20">
      <c r="A2391" s="103" t="s">
        <v>946</v>
      </c>
      <c r="B2391" s="149">
        <v>39</v>
      </c>
      <c r="C2391" s="136">
        <v>25648</v>
      </c>
      <c r="D2391" s="141">
        <f t="shared" si="129"/>
        <v>25648</v>
      </c>
      <c r="E2391" s="103" t="s">
        <v>100</v>
      </c>
      <c r="H2391" s="103" t="s">
        <v>934</v>
      </c>
      <c r="I2391" s="111" t="s">
        <v>21</v>
      </c>
      <c r="J2391" s="112" t="str">
        <f t="shared" si="128"/>
        <v>L</v>
      </c>
      <c r="K2391" s="103">
        <v>0</v>
      </c>
      <c r="L2391" s="103">
        <v>4</v>
      </c>
      <c r="M2391" s="103" t="s">
        <v>25</v>
      </c>
      <c r="O2391" s="112" t="s">
        <v>962</v>
      </c>
      <c r="P2391" s="103"/>
      <c r="Q2391" s="116" t="s">
        <v>1468</v>
      </c>
      <c r="T2391" s="112"/>
    </row>
    <row r="2392" spans="1:20">
      <c r="A2392" s="103" t="s">
        <v>946</v>
      </c>
      <c r="B2392" s="149">
        <v>38</v>
      </c>
      <c r="C2392" s="136">
        <v>25642</v>
      </c>
      <c r="D2392" s="141">
        <f t="shared" si="129"/>
        <v>25642</v>
      </c>
      <c r="E2392" s="103" t="s">
        <v>100</v>
      </c>
      <c r="H2392" s="103" t="s">
        <v>226</v>
      </c>
      <c r="I2392" s="111" t="s">
        <v>21</v>
      </c>
      <c r="J2392" s="112" t="str">
        <f t="shared" si="128"/>
        <v>W</v>
      </c>
      <c r="K2392" s="103">
        <v>4</v>
      </c>
      <c r="L2392" s="103">
        <v>0</v>
      </c>
      <c r="M2392" s="103" t="s">
        <v>1727</v>
      </c>
      <c r="N2392" s="103">
        <v>429</v>
      </c>
      <c r="O2392" s="112" t="s">
        <v>962</v>
      </c>
      <c r="P2392" s="103"/>
      <c r="Q2392" s="116" t="s">
        <v>1468</v>
      </c>
      <c r="T2392" s="112"/>
    </row>
    <row r="2393" spans="1:20">
      <c r="A2393" s="103" t="s">
        <v>946</v>
      </c>
      <c r="B2393" s="149">
        <v>37</v>
      </c>
      <c r="C2393" s="136">
        <v>25627</v>
      </c>
      <c r="D2393" s="141">
        <f t="shared" si="129"/>
        <v>25627</v>
      </c>
      <c r="E2393" s="103" t="s">
        <v>100</v>
      </c>
      <c r="H2393" s="103" t="s">
        <v>460</v>
      </c>
      <c r="I2393" s="111" t="s">
        <v>21</v>
      </c>
      <c r="J2393" s="112" t="str">
        <f t="shared" si="128"/>
        <v>L</v>
      </c>
      <c r="K2393" s="103">
        <v>0</v>
      </c>
      <c r="L2393" s="103">
        <v>2</v>
      </c>
      <c r="M2393" s="103" t="s">
        <v>25</v>
      </c>
      <c r="O2393" s="112" t="s">
        <v>962</v>
      </c>
      <c r="Q2393" s="116" t="s">
        <v>1468</v>
      </c>
      <c r="T2393" s="112"/>
    </row>
    <row r="2394" spans="1:20">
      <c r="A2394" s="103" t="s">
        <v>946</v>
      </c>
      <c r="B2394" s="149">
        <v>36</v>
      </c>
      <c r="C2394" s="136">
        <v>25620</v>
      </c>
      <c r="D2394" s="141">
        <f t="shared" si="129"/>
        <v>25620</v>
      </c>
      <c r="E2394" s="103" t="s">
        <v>100</v>
      </c>
      <c r="H2394" s="103" t="s">
        <v>312</v>
      </c>
      <c r="I2394" s="111" t="s">
        <v>9</v>
      </c>
      <c r="J2394" s="112" t="str">
        <f t="shared" si="128"/>
        <v>L</v>
      </c>
      <c r="K2394" s="103">
        <v>2</v>
      </c>
      <c r="L2394" s="103">
        <v>3</v>
      </c>
      <c r="M2394" s="103" t="s">
        <v>949</v>
      </c>
      <c r="O2394" s="112" t="s">
        <v>962</v>
      </c>
      <c r="Q2394" s="116" t="s">
        <v>1468</v>
      </c>
      <c r="T2394" s="112"/>
    </row>
    <row r="2395" spans="1:20">
      <c r="A2395" s="103" t="s">
        <v>946</v>
      </c>
      <c r="B2395" s="149">
        <v>35</v>
      </c>
      <c r="C2395" s="136">
        <v>25606</v>
      </c>
      <c r="D2395" s="141">
        <f t="shared" si="129"/>
        <v>25606</v>
      </c>
      <c r="E2395" s="103" t="s">
        <v>100</v>
      </c>
      <c r="H2395" s="103" t="s">
        <v>807</v>
      </c>
      <c r="I2395" s="111" t="s">
        <v>9</v>
      </c>
      <c r="J2395" s="112" t="str">
        <f t="shared" si="128"/>
        <v>W</v>
      </c>
      <c r="K2395" s="103">
        <v>2</v>
      </c>
      <c r="L2395" s="103">
        <v>1</v>
      </c>
      <c r="M2395" s="103" t="s">
        <v>950</v>
      </c>
      <c r="O2395" s="112" t="s">
        <v>962</v>
      </c>
      <c r="P2395" s="103"/>
      <c r="Q2395" s="116" t="s">
        <v>1468</v>
      </c>
      <c r="T2395" s="112"/>
    </row>
    <row r="2396" spans="1:20">
      <c r="A2396" s="103" t="s">
        <v>946</v>
      </c>
      <c r="B2396" s="149">
        <v>34</v>
      </c>
      <c r="C2396" s="136">
        <v>25600</v>
      </c>
      <c r="D2396" s="141">
        <f t="shared" si="129"/>
        <v>25600</v>
      </c>
      <c r="E2396" s="103" t="s">
        <v>100</v>
      </c>
      <c r="H2396" s="103" t="s">
        <v>901</v>
      </c>
      <c r="I2396" s="111" t="s">
        <v>21</v>
      </c>
      <c r="J2396" s="112" t="str">
        <f t="shared" si="128"/>
        <v>W</v>
      </c>
      <c r="K2396" s="103">
        <v>2</v>
      </c>
      <c r="L2396" s="103">
        <v>0</v>
      </c>
      <c r="M2396" s="103" t="s">
        <v>950</v>
      </c>
      <c r="O2396" s="112" t="s">
        <v>962</v>
      </c>
      <c r="Q2396" s="116" t="s">
        <v>1468</v>
      </c>
      <c r="T2396" s="112"/>
    </row>
    <row r="2397" spans="1:20">
      <c r="A2397" s="103" t="s">
        <v>946</v>
      </c>
      <c r="B2397" s="149">
        <v>33</v>
      </c>
      <c r="C2397" s="136">
        <v>25592</v>
      </c>
      <c r="D2397" s="141">
        <f t="shared" si="129"/>
        <v>25592</v>
      </c>
      <c r="E2397" s="103" t="s">
        <v>100</v>
      </c>
      <c r="H2397" s="103" t="s">
        <v>49</v>
      </c>
      <c r="I2397" s="111" t="s">
        <v>9</v>
      </c>
      <c r="J2397" s="112" t="str">
        <f t="shared" si="128"/>
        <v>W</v>
      </c>
      <c r="K2397" s="103">
        <v>2</v>
      </c>
      <c r="L2397" s="103">
        <v>0</v>
      </c>
      <c r="M2397" s="103" t="s">
        <v>951</v>
      </c>
      <c r="O2397" s="112" t="s">
        <v>962</v>
      </c>
      <c r="Q2397" s="116" t="s">
        <v>1468</v>
      </c>
      <c r="T2397" s="112"/>
    </row>
    <row r="2398" spans="1:20">
      <c r="A2398" s="103" t="s">
        <v>946</v>
      </c>
      <c r="B2398" s="149">
        <v>32</v>
      </c>
      <c r="C2398" s="136">
        <v>25586</v>
      </c>
      <c r="D2398" s="141">
        <f t="shared" si="129"/>
        <v>25586</v>
      </c>
      <c r="E2398" s="103" t="s">
        <v>100</v>
      </c>
      <c r="H2398" s="103" t="s">
        <v>94</v>
      </c>
      <c r="I2398" s="111" t="s">
        <v>9</v>
      </c>
      <c r="J2398" s="112" t="str">
        <f t="shared" ref="J2398:J2461" si="130">IF(K2398&gt;L2398,"W",IF(K2398&lt;L2398,"L","D"))</f>
        <v>L</v>
      </c>
      <c r="K2398" s="103">
        <v>1</v>
      </c>
      <c r="L2398" s="103">
        <v>4</v>
      </c>
      <c r="M2398" s="103" t="s">
        <v>952</v>
      </c>
      <c r="O2398" s="112" t="s">
        <v>962</v>
      </c>
      <c r="P2398" s="103"/>
      <c r="Q2398" s="116" t="s">
        <v>1468</v>
      </c>
      <c r="T2398" s="112"/>
    </row>
    <row r="2399" spans="1:20">
      <c r="A2399" s="103" t="s">
        <v>946</v>
      </c>
      <c r="B2399" s="149">
        <v>31</v>
      </c>
      <c r="C2399" s="136">
        <v>25579</v>
      </c>
      <c r="D2399" s="141">
        <f t="shared" si="129"/>
        <v>25579</v>
      </c>
      <c r="E2399" s="103" t="s">
        <v>100</v>
      </c>
      <c r="H2399" s="103" t="s">
        <v>125</v>
      </c>
      <c r="I2399" s="111" t="s">
        <v>21</v>
      </c>
      <c r="J2399" s="112" t="str">
        <f t="shared" si="130"/>
        <v>W</v>
      </c>
      <c r="K2399" s="103">
        <v>6</v>
      </c>
      <c r="L2399" s="103">
        <v>1</v>
      </c>
      <c r="M2399" s="103" t="s">
        <v>1733</v>
      </c>
      <c r="N2399" s="103">
        <v>187</v>
      </c>
      <c r="O2399" s="112" t="s">
        <v>962</v>
      </c>
      <c r="P2399" s="103"/>
      <c r="Q2399" s="116" t="s">
        <v>1468</v>
      </c>
      <c r="T2399" s="112"/>
    </row>
    <row r="2400" spans="1:20">
      <c r="A2400" s="103" t="s">
        <v>946</v>
      </c>
      <c r="B2400" s="149">
        <v>30</v>
      </c>
      <c r="C2400" s="136">
        <v>25571</v>
      </c>
      <c r="D2400" s="141">
        <f t="shared" si="129"/>
        <v>25571</v>
      </c>
      <c r="E2400" s="103" t="s">
        <v>100</v>
      </c>
      <c r="H2400" s="103" t="s">
        <v>1033</v>
      </c>
      <c r="I2400" s="111" t="s">
        <v>21</v>
      </c>
      <c r="J2400" s="112" t="str">
        <f t="shared" si="130"/>
        <v>W</v>
      </c>
      <c r="K2400" s="103">
        <v>4</v>
      </c>
      <c r="L2400" s="103">
        <v>2</v>
      </c>
      <c r="M2400" s="103" t="s">
        <v>1732</v>
      </c>
      <c r="O2400" s="112" t="s">
        <v>962</v>
      </c>
      <c r="Q2400" s="116" t="s">
        <v>1468</v>
      </c>
      <c r="T2400" s="112"/>
    </row>
    <row r="2401" spans="1:20">
      <c r="A2401" s="103" t="s">
        <v>946</v>
      </c>
      <c r="B2401" s="149">
        <v>29</v>
      </c>
      <c r="C2401" s="136">
        <v>25564</v>
      </c>
      <c r="D2401" s="141">
        <f t="shared" si="129"/>
        <v>25564</v>
      </c>
      <c r="E2401" s="103" t="s">
        <v>100</v>
      </c>
      <c r="H2401" s="103" t="s">
        <v>504</v>
      </c>
      <c r="I2401" s="111" t="s">
        <v>9</v>
      </c>
      <c r="J2401" s="112" t="str">
        <f t="shared" si="130"/>
        <v>L</v>
      </c>
      <c r="K2401" s="103">
        <v>1</v>
      </c>
      <c r="L2401" s="103">
        <v>2</v>
      </c>
      <c r="M2401" s="103" t="s">
        <v>1731</v>
      </c>
      <c r="O2401" s="112" t="s">
        <v>962</v>
      </c>
      <c r="Q2401" s="116" t="s">
        <v>1468</v>
      </c>
      <c r="T2401" s="112"/>
    </row>
    <row r="2402" spans="1:20">
      <c r="A2402" s="103" t="s">
        <v>946</v>
      </c>
      <c r="B2402" s="149">
        <v>28</v>
      </c>
      <c r="C2402" s="136">
        <v>25563</v>
      </c>
      <c r="D2402" s="141">
        <f t="shared" si="129"/>
        <v>25563</v>
      </c>
      <c r="E2402" s="103" t="s">
        <v>100</v>
      </c>
      <c r="H2402" s="103" t="s">
        <v>580</v>
      </c>
      <c r="I2402" s="111" t="s">
        <v>21</v>
      </c>
      <c r="J2402" s="112" t="str">
        <f t="shared" si="130"/>
        <v>W</v>
      </c>
      <c r="K2402" s="103">
        <v>4</v>
      </c>
      <c r="L2402" s="103">
        <v>0</v>
      </c>
      <c r="M2402" s="103" t="s">
        <v>953</v>
      </c>
      <c r="O2402" s="112" t="s">
        <v>962</v>
      </c>
      <c r="Q2402" s="116" t="s">
        <v>1468</v>
      </c>
      <c r="T2402" s="112"/>
    </row>
    <row r="2403" spans="1:20">
      <c r="A2403" s="103" t="s">
        <v>946</v>
      </c>
      <c r="B2403" s="149">
        <v>27</v>
      </c>
      <c r="C2403" s="136">
        <v>25558</v>
      </c>
      <c r="D2403" s="141">
        <f t="shared" si="129"/>
        <v>25558</v>
      </c>
      <c r="E2403" s="103" t="s">
        <v>100</v>
      </c>
      <c r="H2403" s="103" t="s">
        <v>580</v>
      </c>
      <c r="I2403" s="111" t="s">
        <v>9</v>
      </c>
      <c r="J2403" s="112" t="str">
        <f t="shared" si="130"/>
        <v>L</v>
      </c>
      <c r="K2403" s="103">
        <v>2</v>
      </c>
      <c r="L2403" s="103">
        <v>3</v>
      </c>
      <c r="M2403" s="103" t="s">
        <v>950</v>
      </c>
      <c r="O2403" s="112" t="s">
        <v>962</v>
      </c>
      <c r="P2403" s="103"/>
      <c r="Q2403" s="116" t="s">
        <v>1468</v>
      </c>
      <c r="T2403" s="112"/>
    </row>
    <row r="2404" spans="1:20">
      <c r="A2404" s="103" t="s">
        <v>946</v>
      </c>
      <c r="B2404" s="149">
        <v>26</v>
      </c>
      <c r="C2404" s="136">
        <v>25550</v>
      </c>
      <c r="D2404" s="141">
        <f t="shared" si="129"/>
        <v>25550</v>
      </c>
      <c r="E2404" s="103" t="s">
        <v>100</v>
      </c>
      <c r="H2404" s="103" t="s">
        <v>807</v>
      </c>
      <c r="I2404" s="111" t="s">
        <v>21</v>
      </c>
      <c r="J2404" s="112" t="str">
        <f t="shared" si="130"/>
        <v>W</v>
      </c>
      <c r="K2404" s="103">
        <v>1</v>
      </c>
      <c r="L2404" s="103">
        <v>0</v>
      </c>
      <c r="M2404" s="103" t="s">
        <v>1731</v>
      </c>
      <c r="N2404" s="103">
        <v>174</v>
      </c>
      <c r="O2404" s="112" t="s">
        <v>962</v>
      </c>
      <c r="Q2404" s="116" t="s">
        <v>1468</v>
      </c>
      <c r="T2404" s="112"/>
    </row>
    <row r="2405" spans="1:20">
      <c r="A2405" s="103" t="s">
        <v>946</v>
      </c>
      <c r="B2405" s="149">
        <v>25</v>
      </c>
      <c r="C2405" s="136">
        <v>25543</v>
      </c>
      <c r="D2405" s="141">
        <f t="shared" si="129"/>
        <v>25543</v>
      </c>
      <c r="E2405" s="103" t="s">
        <v>100</v>
      </c>
      <c r="H2405" s="103" t="s">
        <v>934</v>
      </c>
      <c r="I2405" s="111" t="s">
        <v>9</v>
      </c>
      <c r="J2405" s="112" t="str">
        <f t="shared" si="130"/>
        <v>L</v>
      </c>
      <c r="K2405" s="103">
        <v>1</v>
      </c>
      <c r="L2405" s="103">
        <v>2</v>
      </c>
      <c r="M2405" s="103" t="s">
        <v>952</v>
      </c>
      <c r="O2405" s="112" t="s">
        <v>962</v>
      </c>
      <c r="P2405" s="103"/>
      <c r="Q2405" s="116" t="s">
        <v>1468</v>
      </c>
      <c r="T2405" s="112"/>
    </row>
    <row r="2406" spans="1:20">
      <c r="A2406" s="103" t="s">
        <v>946</v>
      </c>
      <c r="B2406" s="149">
        <v>24</v>
      </c>
      <c r="C2406" s="136">
        <v>25537</v>
      </c>
      <c r="D2406" s="141">
        <f t="shared" si="129"/>
        <v>25537</v>
      </c>
      <c r="E2406" s="103" t="s">
        <v>100</v>
      </c>
      <c r="H2406" s="103" t="s">
        <v>108</v>
      </c>
      <c r="I2406" s="111" t="s">
        <v>21</v>
      </c>
      <c r="J2406" s="112" t="str">
        <f t="shared" si="130"/>
        <v>W</v>
      </c>
      <c r="K2406" s="103">
        <v>2</v>
      </c>
      <c r="L2406" s="103">
        <v>1</v>
      </c>
      <c r="M2406" s="103" t="s">
        <v>1730</v>
      </c>
      <c r="N2406" s="103">
        <v>242</v>
      </c>
      <c r="O2406" s="112" t="s">
        <v>962</v>
      </c>
      <c r="Q2406" s="116" t="s">
        <v>1468</v>
      </c>
      <c r="T2406" s="112"/>
    </row>
    <row r="2407" spans="1:20">
      <c r="A2407" s="103" t="s">
        <v>946</v>
      </c>
      <c r="B2407" s="149">
        <v>23</v>
      </c>
      <c r="C2407" s="136">
        <v>25533</v>
      </c>
      <c r="D2407" s="141">
        <f t="shared" si="129"/>
        <v>25533</v>
      </c>
      <c r="E2407" s="103" t="s">
        <v>14</v>
      </c>
      <c r="F2407" s="111" t="s">
        <v>384</v>
      </c>
      <c r="H2407" s="103" t="s">
        <v>954</v>
      </c>
      <c r="I2407" s="111" t="s">
        <v>21</v>
      </c>
      <c r="J2407" s="112" t="str">
        <f t="shared" si="130"/>
        <v>L</v>
      </c>
      <c r="K2407" s="103">
        <v>1</v>
      </c>
      <c r="L2407" s="103">
        <v>4</v>
      </c>
      <c r="M2407" s="103" t="s">
        <v>834</v>
      </c>
      <c r="N2407" s="103">
        <v>462</v>
      </c>
      <c r="O2407" s="112" t="s">
        <v>962</v>
      </c>
      <c r="Q2407" s="111" t="s">
        <v>1468</v>
      </c>
      <c r="T2407" s="112"/>
    </row>
    <row r="2408" spans="1:20">
      <c r="A2408" s="103" t="s">
        <v>946</v>
      </c>
      <c r="B2408" s="149">
        <v>22</v>
      </c>
      <c r="C2408" s="136">
        <v>25529</v>
      </c>
      <c r="D2408" s="141">
        <f t="shared" si="129"/>
        <v>25529</v>
      </c>
      <c r="E2408" s="103" t="s">
        <v>14</v>
      </c>
      <c r="F2408" s="111" t="s">
        <v>143</v>
      </c>
      <c r="H2408" s="103" t="s">
        <v>954</v>
      </c>
      <c r="I2408" s="111" t="s">
        <v>9</v>
      </c>
      <c r="J2408" s="112" t="str">
        <f t="shared" si="130"/>
        <v>D</v>
      </c>
      <c r="K2408" s="103">
        <v>1</v>
      </c>
      <c r="L2408" s="103">
        <v>1</v>
      </c>
      <c r="M2408" s="103" t="s">
        <v>952</v>
      </c>
      <c r="O2408" s="112" t="s">
        <v>962</v>
      </c>
      <c r="Q2408" s="111" t="s">
        <v>1468</v>
      </c>
      <c r="T2408" s="112"/>
    </row>
    <row r="2409" spans="1:20">
      <c r="A2409" s="103" t="s">
        <v>946</v>
      </c>
      <c r="B2409" s="149">
        <v>21</v>
      </c>
      <c r="C2409" s="136">
        <v>25523</v>
      </c>
      <c r="D2409" s="141">
        <f t="shared" si="129"/>
        <v>25523</v>
      </c>
      <c r="E2409" s="103" t="s">
        <v>100</v>
      </c>
      <c r="H2409" s="103" t="s">
        <v>494</v>
      </c>
      <c r="I2409" s="111" t="s">
        <v>21</v>
      </c>
      <c r="J2409" s="112" t="str">
        <f t="shared" si="130"/>
        <v>W</v>
      </c>
      <c r="K2409" s="103">
        <v>3</v>
      </c>
      <c r="L2409" s="103">
        <v>0</v>
      </c>
      <c r="M2409" s="103" t="s">
        <v>955</v>
      </c>
      <c r="O2409" s="112" t="s">
        <v>962</v>
      </c>
      <c r="Q2409" s="116" t="s">
        <v>1468</v>
      </c>
      <c r="T2409" s="112"/>
    </row>
    <row r="2410" spans="1:20">
      <c r="A2410" s="103" t="s">
        <v>946</v>
      </c>
      <c r="B2410" s="149">
        <v>20</v>
      </c>
      <c r="C2410" s="136">
        <v>25515</v>
      </c>
      <c r="D2410" s="141">
        <f t="shared" si="129"/>
        <v>25515</v>
      </c>
      <c r="E2410" s="103" t="s">
        <v>14</v>
      </c>
      <c r="F2410" s="111" t="s">
        <v>61</v>
      </c>
      <c r="H2410" s="103" t="s">
        <v>956</v>
      </c>
      <c r="I2410" s="111" t="s">
        <v>21</v>
      </c>
      <c r="J2410" s="112" t="str">
        <f t="shared" si="130"/>
        <v>W</v>
      </c>
      <c r="K2410" s="103">
        <v>5</v>
      </c>
      <c r="L2410" s="103">
        <v>3</v>
      </c>
      <c r="M2410" s="103" t="s">
        <v>957</v>
      </c>
      <c r="O2410" s="112" t="s">
        <v>962</v>
      </c>
      <c r="Q2410" s="111" t="s">
        <v>1468</v>
      </c>
      <c r="T2410" s="112"/>
    </row>
    <row r="2411" spans="1:20">
      <c r="A2411" s="103" t="s">
        <v>946</v>
      </c>
      <c r="B2411" s="149">
        <v>19</v>
      </c>
      <c r="C2411" s="136">
        <v>25509</v>
      </c>
      <c r="D2411" s="141">
        <f t="shared" si="129"/>
        <v>25509</v>
      </c>
      <c r="E2411" s="103" t="s">
        <v>100</v>
      </c>
      <c r="H2411" s="103" t="s">
        <v>494</v>
      </c>
      <c r="I2411" s="111" t="s">
        <v>9</v>
      </c>
      <c r="J2411" s="112" t="str">
        <f t="shared" si="130"/>
        <v>W</v>
      </c>
      <c r="K2411" s="103">
        <v>5</v>
      </c>
      <c r="L2411" s="103">
        <v>3</v>
      </c>
      <c r="M2411" s="103" t="s">
        <v>1729</v>
      </c>
      <c r="N2411" s="103">
        <v>500</v>
      </c>
      <c r="O2411" s="112" t="s">
        <v>962</v>
      </c>
      <c r="Q2411" s="116" t="s">
        <v>1468</v>
      </c>
      <c r="T2411" s="112"/>
    </row>
    <row r="2412" spans="1:20">
      <c r="A2412" s="103" t="s">
        <v>946</v>
      </c>
      <c r="B2412" s="149">
        <v>18</v>
      </c>
      <c r="C2412" s="136">
        <v>25501</v>
      </c>
      <c r="D2412" s="141">
        <f t="shared" si="129"/>
        <v>25501</v>
      </c>
      <c r="E2412" s="103" t="s">
        <v>100</v>
      </c>
      <c r="H2412" s="103" t="s">
        <v>94</v>
      </c>
      <c r="I2412" s="111" t="s">
        <v>21</v>
      </c>
      <c r="J2412" s="112" t="str">
        <f t="shared" si="130"/>
        <v>D</v>
      </c>
      <c r="K2412" s="103">
        <v>1</v>
      </c>
      <c r="L2412" s="103">
        <v>1</v>
      </c>
      <c r="M2412" s="103" t="s">
        <v>834</v>
      </c>
      <c r="O2412" s="112" t="s">
        <v>962</v>
      </c>
      <c r="Q2412" s="116" t="s">
        <v>1468</v>
      </c>
      <c r="T2412" s="112"/>
    </row>
    <row r="2413" spans="1:20">
      <c r="A2413" s="103" t="s">
        <v>946</v>
      </c>
      <c r="B2413" s="149">
        <v>17</v>
      </c>
      <c r="C2413" s="136">
        <v>25498</v>
      </c>
      <c r="D2413" s="141">
        <f t="shared" si="129"/>
        <v>25498</v>
      </c>
      <c r="E2413" s="103" t="s">
        <v>100</v>
      </c>
      <c r="H2413" s="103" t="s">
        <v>1029</v>
      </c>
      <c r="I2413" s="111" t="s">
        <v>9</v>
      </c>
      <c r="J2413" s="112" t="str">
        <f t="shared" si="130"/>
        <v>L</v>
      </c>
      <c r="K2413" s="103">
        <v>0</v>
      </c>
      <c r="L2413" s="103">
        <v>1</v>
      </c>
      <c r="M2413" s="103" t="s">
        <v>25</v>
      </c>
      <c r="O2413" s="112" t="s">
        <v>962</v>
      </c>
      <c r="Q2413" s="116" t="s">
        <v>1468</v>
      </c>
      <c r="T2413" s="112"/>
    </row>
    <row r="2414" spans="1:20">
      <c r="A2414" s="103" t="s">
        <v>946</v>
      </c>
      <c r="B2414" s="149">
        <v>16</v>
      </c>
      <c r="C2414" s="136">
        <v>25494</v>
      </c>
      <c r="D2414" s="141">
        <f t="shared" si="129"/>
        <v>25494</v>
      </c>
      <c r="E2414" s="103" t="s">
        <v>100</v>
      </c>
      <c r="H2414" s="103" t="s">
        <v>451</v>
      </c>
      <c r="I2414" s="111" t="s">
        <v>9</v>
      </c>
      <c r="J2414" s="112" t="str">
        <f t="shared" si="130"/>
        <v>L</v>
      </c>
      <c r="K2414" s="103">
        <v>0</v>
      </c>
      <c r="L2414" s="103">
        <v>2</v>
      </c>
      <c r="M2414" s="103" t="s">
        <v>25</v>
      </c>
      <c r="O2414" s="112" t="s">
        <v>962</v>
      </c>
      <c r="P2414" s="103"/>
      <c r="Q2414" s="116" t="s">
        <v>1468</v>
      </c>
      <c r="T2414" s="112"/>
    </row>
    <row r="2415" spans="1:20">
      <c r="A2415" s="103" t="s">
        <v>946</v>
      </c>
      <c r="B2415" s="149">
        <v>15</v>
      </c>
      <c r="C2415" s="136">
        <v>25487</v>
      </c>
      <c r="D2415" s="141">
        <f t="shared" ref="D2415:D2478" si="131">C2415</f>
        <v>25487</v>
      </c>
      <c r="E2415" s="103" t="s">
        <v>100</v>
      </c>
      <c r="H2415" s="103" t="s">
        <v>1029</v>
      </c>
      <c r="I2415" s="111" t="s">
        <v>21</v>
      </c>
      <c r="J2415" s="112" t="str">
        <f t="shared" si="130"/>
        <v>W</v>
      </c>
      <c r="K2415" s="103">
        <v>2</v>
      </c>
      <c r="L2415" s="103">
        <v>0</v>
      </c>
      <c r="M2415" s="103" t="s">
        <v>875</v>
      </c>
      <c r="N2415" s="103">
        <v>279</v>
      </c>
      <c r="O2415" s="112" t="s">
        <v>962</v>
      </c>
      <c r="Q2415" s="116" t="s">
        <v>1468</v>
      </c>
      <c r="T2415" s="112"/>
    </row>
    <row r="2416" spans="1:20">
      <c r="A2416" s="103" t="s">
        <v>946</v>
      </c>
      <c r="B2416" s="149">
        <v>14</v>
      </c>
      <c r="C2416" s="136">
        <v>25484</v>
      </c>
      <c r="D2416" s="141">
        <f t="shared" si="131"/>
        <v>25484</v>
      </c>
      <c r="E2416" s="103" t="s">
        <v>12</v>
      </c>
      <c r="F2416" s="111" t="s">
        <v>384</v>
      </c>
      <c r="H2416" s="103" t="s">
        <v>506</v>
      </c>
      <c r="I2416" s="111" t="s">
        <v>9</v>
      </c>
      <c r="J2416" s="112" t="str">
        <f t="shared" si="130"/>
        <v>L</v>
      </c>
      <c r="K2416" s="103">
        <v>1</v>
      </c>
      <c r="L2416" s="103">
        <v>2</v>
      </c>
      <c r="M2416" s="103" t="s">
        <v>897</v>
      </c>
      <c r="O2416" s="112" t="s">
        <v>962</v>
      </c>
      <c r="Q2416" s="111" t="s">
        <v>1468</v>
      </c>
      <c r="T2416" s="112"/>
    </row>
    <row r="2417" spans="1:20">
      <c r="A2417" s="103" t="s">
        <v>946</v>
      </c>
      <c r="B2417" s="149">
        <v>13</v>
      </c>
      <c r="C2417" s="136">
        <v>25480</v>
      </c>
      <c r="D2417" s="141">
        <f t="shared" si="131"/>
        <v>25480</v>
      </c>
      <c r="E2417" s="103" t="s">
        <v>12</v>
      </c>
      <c r="F2417" s="111" t="s">
        <v>143</v>
      </c>
      <c r="H2417" s="103" t="s">
        <v>506</v>
      </c>
      <c r="I2417" s="111" t="s">
        <v>21</v>
      </c>
      <c r="J2417" s="112" t="str">
        <f t="shared" si="130"/>
        <v>D</v>
      </c>
      <c r="K2417" s="103">
        <v>2</v>
      </c>
      <c r="L2417" s="103">
        <v>2</v>
      </c>
      <c r="M2417" s="103" t="s">
        <v>958</v>
      </c>
      <c r="O2417" s="112" t="s">
        <v>962</v>
      </c>
      <c r="Q2417" s="111" t="s">
        <v>1468</v>
      </c>
      <c r="T2417" s="112"/>
    </row>
    <row r="2418" spans="1:20">
      <c r="A2418" s="103" t="s">
        <v>946</v>
      </c>
      <c r="B2418" s="149">
        <v>12</v>
      </c>
      <c r="C2418" s="136">
        <v>25475</v>
      </c>
      <c r="D2418" s="141">
        <f t="shared" si="131"/>
        <v>25475</v>
      </c>
      <c r="E2418" s="103" t="s">
        <v>100</v>
      </c>
      <c r="H2418" s="103" t="s">
        <v>460</v>
      </c>
      <c r="I2418" s="111" t="s">
        <v>9</v>
      </c>
      <c r="J2418" s="112" t="str">
        <f t="shared" si="130"/>
        <v>L</v>
      </c>
      <c r="K2418" s="103">
        <v>2</v>
      </c>
      <c r="L2418" s="103">
        <v>3</v>
      </c>
      <c r="M2418" s="103" t="s">
        <v>951</v>
      </c>
      <c r="O2418" s="112" t="s">
        <v>962</v>
      </c>
      <c r="Q2418" s="116" t="s">
        <v>1468</v>
      </c>
      <c r="T2418" s="112"/>
    </row>
    <row r="2419" spans="1:20">
      <c r="A2419" s="103" t="s">
        <v>946</v>
      </c>
      <c r="B2419" s="149">
        <v>11</v>
      </c>
      <c r="C2419" s="136">
        <v>25473</v>
      </c>
      <c r="D2419" s="141">
        <f t="shared" si="131"/>
        <v>25473</v>
      </c>
      <c r="E2419" s="103" t="s">
        <v>100</v>
      </c>
      <c r="H2419" s="103" t="s">
        <v>1033</v>
      </c>
      <c r="I2419" s="111" t="s">
        <v>9</v>
      </c>
      <c r="J2419" s="112" t="str">
        <f t="shared" si="130"/>
        <v>W</v>
      </c>
      <c r="K2419" s="103">
        <v>3</v>
      </c>
      <c r="L2419" s="103">
        <v>0</v>
      </c>
      <c r="M2419" s="103" t="s">
        <v>959</v>
      </c>
      <c r="O2419" s="112" t="s">
        <v>962</v>
      </c>
      <c r="Q2419" s="116" t="s">
        <v>1468</v>
      </c>
      <c r="T2419" s="112"/>
    </row>
    <row r="2420" spans="1:20">
      <c r="A2420" s="103" t="s">
        <v>946</v>
      </c>
      <c r="B2420" s="149">
        <v>10</v>
      </c>
      <c r="C2420" s="136">
        <v>25470</v>
      </c>
      <c r="D2420" s="141">
        <f t="shared" si="131"/>
        <v>25470</v>
      </c>
      <c r="E2420" s="103" t="s">
        <v>12</v>
      </c>
      <c r="F2420" s="111" t="s">
        <v>452</v>
      </c>
      <c r="H2420" s="103" t="s">
        <v>341</v>
      </c>
      <c r="I2420" s="111" t="s">
        <v>21</v>
      </c>
      <c r="J2420" s="112" t="str">
        <f t="shared" si="130"/>
        <v>W</v>
      </c>
      <c r="K2420" s="103">
        <v>2</v>
      </c>
      <c r="L2420" s="103">
        <v>1</v>
      </c>
      <c r="M2420" s="103" t="s">
        <v>952</v>
      </c>
      <c r="O2420" s="112" t="s">
        <v>962</v>
      </c>
      <c r="Q2420" s="111" t="s">
        <v>1468</v>
      </c>
      <c r="T2420" s="112"/>
    </row>
    <row r="2421" spans="1:20">
      <c r="A2421" s="103" t="s">
        <v>946</v>
      </c>
      <c r="B2421" s="149">
        <v>9</v>
      </c>
      <c r="C2421" s="136">
        <v>25466</v>
      </c>
      <c r="D2421" s="141">
        <f t="shared" si="131"/>
        <v>25466</v>
      </c>
      <c r="E2421" s="103" t="s">
        <v>12</v>
      </c>
      <c r="F2421" s="111" t="s">
        <v>61</v>
      </c>
      <c r="H2421" s="103" t="s">
        <v>341</v>
      </c>
      <c r="I2421" s="111" t="s">
        <v>9</v>
      </c>
      <c r="J2421" s="112" t="str">
        <f t="shared" si="130"/>
        <v>D</v>
      </c>
      <c r="K2421" s="103">
        <v>1</v>
      </c>
      <c r="L2421" s="103">
        <v>1</v>
      </c>
      <c r="M2421" s="103" t="s">
        <v>952</v>
      </c>
      <c r="O2421" s="112" t="s">
        <v>962</v>
      </c>
      <c r="Q2421" s="111" t="s">
        <v>1468</v>
      </c>
      <c r="T2421" s="112"/>
    </row>
    <row r="2422" spans="1:20">
      <c r="A2422" s="103" t="s">
        <v>946</v>
      </c>
      <c r="B2422" s="149">
        <v>8</v>
      </c>
      <c r="C2422" s="136">
        <v>25463</v>
      </c>
      <c r="D2422" s="141">
        <f t="shared" si="131"/>
        <v>25463</v>
      </c>
      <c r="E2422" s="103" t="s">
        <v>100</v>
      </c>
      <c r="H2422" s="103" t="s">
        <v>186</v>
      </c>
      <c r="I2422" s="111" t="s">
        <v>9</v>
      </c>
      <c r="J2422" s="112" t="str">
        <f t="shared" si="130"/>
        <v>L</v>
      </c>
      <c r="K2422" s="103">
        <v>2</v>
      </c>
      <c r="L2422" s="103">
        <v>3</v>
      </c>
      <c r="M2422" s="103" t="s">
        <v>940</v>
      </c>
      <c r="O2422" s="112" t="s">
        <v>962</v>
      </c>
      <c r="Q2422" s="116" t="s">
        <v>1468</v>
      </c>
      <c r="T2422" s="112"/>
    </row>
    <row r="2423" spans="1:20">
      <c r="A2423" s="103" t="s">
        <v>946</v>
      </c>
      <c r="B2423" s="149">
        <v>7</v>
      </c>
      <c r="C2423" s="136">
        <v>25453</v>
      </c>
      <c r="D2423" s="141">
        <f t="shared" si="131"/>
        <v>25453</v>
      </c>
      <c r="E2423" s="103" t="s">
        <v>100</v>
      </c>
      <c r="H2423" s="103" t="s">
        <v>125</v>
      </c>
      <c r="I2423" s="111" t="s">
        <v>9</v>
      </c>
      <c r="J2423" s="112" t="str">
        <f t="shared" si="130"/>
        <v>W</v>
      </c>
      <c r="K2423" s="103">
        <v>3</v>
      </c>
      <c r="L2423" s="103">
        <v>0</v>
      </c>
      <c r="M2423" s="103" t="s">
        <v>960</v>
      </c>
      <c r="O2423" s="112" t="s">
        <v>962</v>
      </c>
      <c r="Q2423" s="116" t="s">
        <v>1468</v>
      </c>
      <c r="T2423" s="112"/>
    </row>
    <row r="2424" spans="1:20">
      <c r="A2424" s="103" t="s">
        <v>946</v>
      </c>
      <c r="B2424" s="149">
        <v>6</v>
      </c>
      <c r="C2424" s="136">
        <v>25448</v>
      </c>
      <c r="D2424" s="141">
        <f t="shared" si="131"/>
        <v>25448</v>
      </c>
      <c r="E2424" s="103" t="s">
        <v>856</v>
      </c>
      <c r="F2424" s="111">
        <v>1</v>
      </c>
      <c r="H2424" s="103" t="s">
        <v>124</v>
      </c>
      <c r="I2424" s="111" t="s">
        <v>9</v>
      </c>
      <c r="J2424" s="112" t="str">
        <f t="shared" si="130"/>
        <v>L</v>
      </c>
      <c r="K2424" s="103">
        <v>0</v>
      </c>
      <c r="L2424" s="103">
        <v>1</v>
      </c>
      <c r="M2424" s="103" t="s">
        <v>25</v>
      </c>
      <c r="O2424" s="112" t="s">
        <v>962</v>
      </c>
      <c r="Q2424" s="111" t="s">
        <v>1468</v>
      </c>
      <c r="T2424" s="112"/>
    </row>
    <row r="2425" spans="1:20">
      <c r="A2425" s="103" t="s">
        <v>946</v>
      </c>
      <c r="B2425" s="149">
        <v>5</v>
      </c>
      <c r="C2425" s="136">
        <v>25445</v>
      </c>
      <c r="D2425" s="141">
        <f t="shared" si="131"/>
        <v>25445</v>
      </c>
      <c r="E2425" s="103" t="s">
        <v>100</v>
      </c>
      <c r="H2425" s="103" t="s">
        <v>312</v>
      </c>
      <c r="I2425" s="111" t="s">
        <v>21</v>
      </c>
      <c r="J2425" s="112" t="str">
        <f t="shared" si="130"/>
        <v>L</v>
      </c>
      <c r="K2425" s="103">
        <v>0</v>
      </c>
      <c r="L2425" s="103">
        <v>1</v>
      </c>
      <c r="M2425" s="103" t="s">
        <v>25</v>
      </c>
      <c r="O2425" s="112" t="s">
        <v>962</v>
      </c>
      <c r="P2425" s="103"/>
      <c r="Q2425" s="116"/>
      <c r="T2425" s="112"/>
    </row>
    <row r="2426" spans="1:20">
      <c r="A2426" s="103" t="s">
        <v>946</v>
      </c>
      <c r="B2426" s="149">
        <v>4</v>
      </c>
      <c r="C2426" s="136">
        <v>25442</v>
      </c>
      <c r="D2426" s="141">
        <f t="shared" si="131"/>
        <v>25442</v>
      </c>
      <c r="E2426" s="103" t="s">
        <v>100</v>
      </c>
      <c r="H2426" s="103" t="s">
        <v>186</v>
      </c>
      <c r="I2426" s="111" t="s">
        <v>21</v>
      </c>
      <c r="J2426" s="112" t="str">
        <f t="shared" si="130"/>
        <v>L</v>
      </c>
      <c r="K2426" s="103">
        <v>1</v>
      </c>
      <c r="L2426" s="103">
        <v>2</v>
      </c>
      <c r="M2426" s="103" t="s">
        <v>897</v>
      </c>
      <c r="N2426" s="103">
        <v>479</v>
      </c>
      <c r="O2426" s="112" t="s">
        <v>962</v>
      </c>
      <c r="Q2426" s="116" t="s">
        <v>1468</v>
      </c>
      <c r="T2426" s="112"/>
    </row>
    <row r="2427" spans="1:20">
      <c r="A2427" s="103" t="s">
        <v>946</v>
      </c>
      <c r="B2427" s="149">
        <v>3</v>
      </c>
      <c r="C2427" s="136">
        <v>25438</v>
      </c>
      <c r="D2427" s="141">
        <f t="shared" si="131"/>
        <v>25438</v>
      </c>
      <c r="E2427" s="103" t="s">
        <v>100</v>
      </c>
      <c r="H2427" s="103" t="s">
        <v>843</v>
      </c>
      <c r="I2427" s="111" t="s">
        <v>9</v>
      </c>
      <c r="J2427" s="112" t="str">
        <f t="shared" si="130"/>
        <v>L</v>
      </c>
      <c r="K2427" s="103">
        <v>0</v>
      </c>
      <c r="L2427" s="103">
        <v>1</v>
      </c>
      <c r="M2427" s="103" t="s">
        <v>25</v>
      </c>
      <c r="O2427" s="112" t="s">
        <v>962</v>
      </c>
      <c r="P2427" s="103"/>
      <c r="Q2427" s="116"/>
      <c r="T2427" s="112"/>
    </row>
    <row r="2428" spans="1:20">
      <c r="A2428" s="103" t="s">
        <v>946</v>
      </c>
      <c r="B2428" s="149">
        <v>2</v>
      </c>
      <c r="C2428" s="136">
        <v>25432</v>
      </c>
      <c r="D2428" s="141">
        <f t="shared" si="131"/>
        <v>25432</v>
      </c>
      <c r="E2428" s="103" t="s">
        <v>100</v>
      </c>
      <c r="H2428" s="103" t="s">
        <v>49</v>
      </c>
      <c r="I2428" s="111" t="s">
        <v>21</v>
      </c>
      <c r="J2428" s="112" t="str">
        <f t="shared" si="130"/>
        <v>D</v>
      </c>
      <c r="K2428" s="103">
        <v>2</v>
      </c>
      <c r="L2428" s="103">
        <v>2</v>
      </c>
      <c r="M2428" s="103" t="s">
        <v>961</v>
      </c>
      <c r="N2428" s="103">
        <v>705</v>
      </c>
      <c r="O2428" s="112" t="s">
        <v>962</v>
      </c>
      <c r="P2428" s="103"/>
      <c r="Q2428" s="116" t="s">
        <v>1468</v>
      </c>
      <c r="T2428" s="112"/>
    </row>
    <row r="2429" spans="1:20">
      <c r="A2429" s="103" t="s">
        <v>946</v>
      </c>
      <c r="B2429" s="149">
        <v>1</v>
      </c>
      <c r="C2429" s="136">
        <v>25424</v>
      </c>
      <c r="D2429" s="141">
        <f t="shared" si="131"/>
        <v>25424</v>
      </c>
      <c r="E2429" s="103" t="s">
        <v>100</v>
      </c>
      <c r="H2429" s="103" t="s">
        <v>451</v>
      </c>
      <c r="I2429" s="111" t="s">
        <v>21</v>
      </c>
      <c r="J2429" s="112" t="str">
        <f t="shared" si="130"/>
        <v>W</v>
      </c>
      <c r="K2429" s="103">
        <v>6</v>
      </c>
      <c r="L2429" s="103">
        <v>1</v>
      </c>
      <c r="M2429" s="103" t="s">
        <v>1728</v>
      </c>
      <c r="N2429" s="103">
        <v>323</v>
      </c>
      <c r="O2429" s="103" t="s">
        <v>962</v>
      </c>
      <c r="P2429" s="103"/>
      <c r="Q2429" s="116" t="s">
        <v>1468</v>
      </c>
      <c r="T2429" s="112"/>
    </row>
    <row r="2430" spans="1:20">
      <c r="A2430" s="103" t="s">
        <v>963</v>
      </c>
      <c r="B2430" s="149">
        <v>40</v>
      </c>
      <c r="C2430" s="136">
        <v>25326</v>
      </c>
      <c r="D2430" s="141">
        <f t="shared" si="131"/>
        <v>25326</v>
      </c>
      <c r="E2430" s="103" t="s">
        <v>100</v>
      </c>
      <c r="H2430" s="103" t="s">
        <v>451</v>
      </c>
      <c r="I2430" s="111" t="s">
        <v>9</v>
      </c>
      <c r="J2430" s="112" t="str">
        <f t="shared" si="130"/>
        <v>W</v>
      </c>
      <c r="K2430" s="103">
        <v>4</v>
      </c>
      <c r="L2430" s="103">
        <v>3</v>
      </c>
      <c r="M2430" s="103" t="s">
        <v>1765</v>
      </c>
      <c r="O2430" s="103" t="s">
        <v>964</v>
      </c>
      <c r="P2430" s="103"/>
      <c r="T2430" s="112"/>
    </row>
    <row r="2431" spans="1:20">
      <c r="A2431" s="103" t="s">
        <v>963</v>
      </c>
      <c r="B2431" s="149">
        <v>39</v>
      </c>
      <c r="C2431" s="136">
        <v>25316</v>
      </c>
      <c r="D2431" s="141">
        <f t="shared" si="131"/>
        <v>25316</v>
      </c>
      <c r="E2431" s="103" t="s">
        <v>100</v>
      </c>
      <c r="H2431" s="103" t="s">
        <v>901</v>
      </c>
      <c r="I2431" s="111" t="s">
        <v>9</v>
      </c>
      <c r="J2431" s="112" t="str">
        <f t="shared" si="130"/>
        <v>W</v>
      </c>
      <c r="K2431" s="103">
        <v>2</v>
      </c>
      <c r="L2431" s="103">
        <v>0</v>
      </c>
      <c r="M2431" s="103" t="s">
        <v>965</v>
      </c>
      <c r="O2431" s="103" t="s">
        <v>964</v>
      </c>
      <c r="P2431" s="103"/>
      <c r="T2431" s="112"/>
    </row>
    <row r="2432" spans="1:20">
      <c r="A2432" s="103" t="s">
        <v>963</v>
      </c>
      <c r="B2432" s="149">
        <v>38</v>
      </c>
      <c r="C2432" s="136">
        <v>25312</v>
      </c>
      <c r="D2432" s="141">
        <f t="shared" si="131"/>
        <v>25312</v>
      </c>
      <c r="E2432" s="103" t="s">
        <v>100</v>
      </c>
      <c r="H2432" s="103" t="s">
        <v>807</v>
      </c>
      <c r="I2432" s="111" t="s">
        <v>9</v>
      </c>
      <c r="J2432" s="112" t="str">
        <f t="shared" si="130"/>
        <v>L</v>
      </c>
      <c r="K2432" s="103">
        <v>1</v>
      </c>
      <c r="L2432" s="103">
        <v>4</v>
      </c>
      <c r="M2432" s="103" t="s">
        <v>1104</v>
      </c>
      <c r="O2432" s="103" t="s">
        <v>964</v>
      </c>
      <c r="P2432" s="103"/>
      <c r="T2432" s="112"/>
    </row>
    <row r="2433" spans="1:20">
      <c r="A2433" s="103" t="s">
        <v>963</v>
      </c>
      <c r="B2433" s="149">
        <v>37</v>
      </c>
      <c r="C2433" s="136">
        <v>25308</v>
      </c>
      <c r="D2433" s="141">
        <f t="shared" si="131"/>
        <v>25308</v>
      </c>
      <c r="E2433" s="103" t="s">
        <v>100</v>
      </c>
      <c r="H2433" s="103" t="s">
        <v>94</v>
      </c>
      <c r="I2433" s="111" t="s">
        <v>9</v>
      </c>
      <c r="J2433" s="112" t="str">
        <f t="shared" si="130"/>
        <v>L</v>
      </c>
      <c r="K2433" s="103">
        <v>1</v>
      </c>
      <c r="L2433" s="103">
        <v>4</v>
      </c>
      <c r="M2433" s="103" t="s">
        <v>952</v>
      </c>
      <c r="O2433" s="103" t="s">
        <v>964</v>
      </c>
      <c r="P2433" s="103"/>
      <c r="T2433" s="112"/>
    </row>
    <row r="2434" spans="1:20">
      <c r="A2434" s="103" t="s">
        <v>963</v>
      </c>
      <c r="B2434" s="149">
        <v>36</v>
      </c>
      <c r="C2434" s="136">
        <v>25305</v>
      </c>
      <c r="D2434" s="141">
        <f t="shared" si="131"/>
        <v>25305</v>
      </c>
      <c r="E2434" s="103" t="s">
        <v>856</v>
      </c>
      <c r="F2434" s="111" t="s">
        <v>161</v>
      </c>
      <c r="G2434" s="111"/>
      <c r="H2434" s="103" t="s">
        <v>186</v>
      </c>
      <c r="I2434" s="111" t="s">
        <v>9</v>
      </c>
      <c r="J2434" s="112" t="str">
        <f t="shared" si="130"/>
        <v>L</v>
      </c>
      <c r="K2434" s="103">
        <v>0</v>
      </c>
      <c r="L2434" s="103">
        <v>1</v>
      </c>
      <c r="M2434" s="103" t="s">
        <v>25</v>
      </c>
      <c r="O2434" s="103" t="s">
        <v>964</v>
      </c>
      <c r="P2434" s="103"/>
      <c r="T2434" s="112"/>
    </row>
    <row r="2435" spans="1:20">
      <c r="A2435" s="103" t="s">
        <v>963</v>
      </c>
      <c r="B2435" s="149">
        <v>35</v>
      </c>
      <c r="C2435" s="136">
        <v>25300</v>
      </c>
      <c r="D2435" s="141">
        <f t="shared" si="131"/>
        <v>25300</v>
      </c>
      <c r="E2435" s="103" t="s">
        <v>100</v>
      </c>
      <c r="H2435" s="103" t="s">
        <v>529</v>
      </c>
      <c r="I2435" s="111" t="s">
        <v>9</v>
      </c>
      <c r="J2435" s="112" t="str">
        <f t="shared" si="130"/>
        <v>L</v>
      </c>
      <c r="K2435" s="103">
        <v>0</v>
      </c>
      <c r="L2435" s="103">
        <v>1</v>
      </c>
      <c r="M2435" s="103" t="s">
        <v>25</v>
      </c>
      <c r="O2435" s="103" t="s">
        <v>964</v>
      </c>
      <c r="T2435" s="112"/>
    </row>
    <row r="2436" spans="1:20">
      <c r="A2436" s="103" t="s">
        <v>963</v>
      </c>
      <c r="B2436" s="149">
        <v>34</v>
      </c>
      <c r="C2436" s="136">
        <v>25298</v>
      </c>
      <c r="D2436" s="141">
        <f t="shared" si="131"/>
        <v>25298</v>
      </c>
      <c r="E2436" s="103" t="s">
        <v>100</v>
      </c>
      <c r="H2436" s="103" t="s">
        <v>843</v>
      </c>
      <c r="I2436" s="111" t="s">
        <v>21</v>
      </c>
      <c r="J2436" s="112" t="str">
        <f t="shared" si="130"/>
        <v>D</v>
      </c>
      <c r="K2436" s="103">
        <v>1</v>
      </c>
      <c r="L2436" s="103">
        <v>1</v>
      </c>
      <c r="M2436" s="103" t="s">
        <v>952</v>
      </c>
      <c r="O2436" s="103" t="s">
        <v>964</v>
      </c>
      <c r="T2436" s="112"/>
    </row>
    <row r="2437" spans="1:20">
      <c r="A2437" s="103" t="s">
        <v>963</v>
      </c>
      <c r="B2437" s="149">
        <v>33</v>
      </c>
      <c r="C2437" s="136">
        <v>25297</v>
      </c>
      <c r="D2437" s="141">
        <f t="shared" si="131"/>
        <v>25297</v>
      </c>
      <c r="E2437" s="103" t="s">
        <v>100</v>
      </c>
      <c r="H2437" s="103" t="s">
        <v>529</v>
      </c>
      <c r="I2437" s="111" t="s">
        <v>21</v>
      </c>
      <c r="J2437" s="112" t="str">
        <f t="shared" si="130"/>
        <v>L</v>
      </c>
      <c r="K2437" s="103">
        <v>1</v>
      </c>
      <c r="L2437" s="103">
        <v>2</v>
      </c>
      <c r="M2437" s="103" t="s">
        <v>834</v>
      </c>
      <c r="O2437" s="103" t="s">
        <v>964</v>
      </c>
      <c r="P2437" s="103"/>
      <c r="T2437" s="112"/>
    </row>
    <row r="2438" spans="1:20">
      <c r="A2438" s="103" t="s">
        <v>963</v>
      </c>
      <c r="B2438" s="149">
        <v>32</v>
      </c>
      <c r="C2438" s="136">
        <v>25291</v>
      </c>
      <c r="D2438" s="141">
        <f t="shared" si="131"/>
        <v>25291</v>
      </c>
      <c r="E2438" s="103" t="s">
        <v>100</v>
      </c>
      <c r="H2438" s="103" t="s">
        <v>226</v>
      </c>
      <c r="I2438" s="111" t="s">
        <v>9</v>
      </c>
      <c r="J2438" s="112" t="str">
        <f t="shared" si="130"/>
        <v>L</v>
      </c>
      <c r="K2438" s="103">
        <v>0</v>
      </c>
      <c r="L2438" s="103">
        <v>2</v>
      </c>
      <c r="M2438" s="103" t="s">
        <v>25</v>
      </c>
      <c r="O2438" s="103" t="s">
        <v>964</v>
      </c>
      <c r="P2438" s="103"/>
      <c r="T2438" s="112"/>
    </row>
    <row r="2439" spans="1:20">
      <c r="A2439" s="103" t="s">
        <v>963</v>
      </c>
      <c r="B2439" s="149">
        <v>31</v>
      </c>
      <c r="C2439" s="136">
        <v>25288</v>
      </c>
      <c r="D2439" s="141">
        <f t="shared" si="131"/>
        <v>25288</v>
      </c>
      <c r="E2439" s="103" t="s">
        <v>100</v>
      </c>
      <c r="H2439" s="103" t="s">
        <v>504</v>
      </c>
      <c r="I2439" s="111" t="s">
        <v>9</v>
      </c>
      <c r="J2439" s="112" t="str">
        <f t="shared" si="130"/>
        <v>L</v>
      </c>
      <c r="K2439" s="103">
        <v>0</v>
      </c>
      <c r="L2439" s="103">
        <v>1</v>
      </c>
      <c r="M2439" s="103" t="s">
        <v>25</v>
      </c>
      <c r="O2439" s="103" t="s">
        <v>964</v>
      </c>
      <c r="P2439" s="103"/>
      <c r="T2439" s="112"/>
    </row>
    <row r="2440" spans="1:20">
      <c r="A2440" s="103" t="s">
        <v>963</v>
      </c>
      <c r="B2440" s="149">
        <v>30</v>
      </c>
      <c r="C2440" s="136">
        <v>25284</v>
      </c>
      <c r="D2440" s="141">
        <f t="shared" si="131"/>
        <v>25284</v>
      </c>
      <c r="E2440" s="103" t="s">
        <v>100</v>
      </c>
      <c r="H2440" s="103" t="s">
        <v>843</v>
      </c>
      <c r="I2440" s="111" t="s">
        <v>9</v>
      </c>
      <c r="J2440" s="112" t="str">
        <f t="shared" si="130"/>
        <v>D</v>
      </c>
      <c r="K2440" s="103">
        <v>1</v>
      </c>
      <c r="L2440" s="103">
        <v>1</v>
      </c>
      <c r="M2440" s="103" t="s">
        <v>966</v>
      </c>
      <c r="O2440" s="103" t="s">
        <v>964</v>
      </c>
      <c r="P2440" s="103"/>
      <c r="T2440" s="112"/>
    </row>
    <row r="2441" spans="1:20">
      <c r="A2441" s="103" t="s">
        <v>963</v>
      </c>
      <c r="B2441" s="149">
        <v>29</v>
      </c>
      <c r="C2441" s="136">
        <v>25277</v>
      </c>
      <c r="D2441" s="141">
        <f t="shared" si="131"/>
        <v>25277</v>
      </c>
      <c r="E2441" s="103" t="s">
        <v>100</v>
      </c>
      <c r="H2441" s="103" t="s">
        <v>807</v>
      </c>
      <c r="I2441" s="111" t="s">
        <v>21</v>
      </c>
      <c r="J2441" s="112" t="str">
        <f t="shared" si="130"/>
        <v>W</v>
      </c>
      <c r="K2441" s="103">
        <v>2</v>
      </c>
      <c r="L2441" s="103">
        <v>1</v>
      </c>
      <c r="M2441" s="103" t="s">
        <v>1764</v>
      </c>
      <c r="N2441" s="103">
        <v>405</v>
      </c>
      <c r="O2441" s="103" t="s">
        <v>964</v>
      </c>
      <c r="P2441" s="103"/>
      <c r="T2441" s="112"/>
    </row>
    <row r="2442" spans="1:20">
      <c r="A2442" s="103" t="s">
        <v>963</v>
      </c>
      <c r="B2442" s="149">
        <v>28</v>
      </c>
      <c r="C2442" s="136">
        <v>25270</v>
      </c>
      <c r="D2442" s="141">
        <f t="shared" si="131"/>
        <v>25270</v>
      </c>
      <c r="E2442" s="103" t="s">
        <v>100</v>
      </c>
      <c r="H2442" s="103" t="s">
        <v>186</v>
      </c>
      <c r="I2442" s="111" t="s">
        <v>21</v>
      </c>
      <c r="J2442" s="112" t="str">
        <f t="shared" si="130"/>
        <v>D</v>
      </c>
      <c r="K2442" s="103">
        <v>2</v>
      </c>
      <c r="L2442" s="103">
        <v>2</v>
      </c>
      <c r="M2442" s="103" t="s">
        <v>1763</v>
      </c>
      <c r="N2442" s="103">
        <v>618</v>
      </c>
      <c r="O2442" s="103" t="s">
        <v>964</v>
      </c>
      <c r="P2442" s="103"/>
      <c r="T2442" s="112"/>
    </row>
    <row r="2443" spans="1:20">
      <c r="A2443" s="103" t="s">
        <v>963</v>
      </c>
      <c r="B2443" s="149">
        <v>27</v>
      </c>
      <c r="C2443" s="136">
        <v>25263</v>
      </c>
      <c r="D2443" s="141">
        <f t="shared" si="131"/>
        <v>25263</v>
      </c>
      <c r="E2443" s="103" t="s">
        <v>100</v>
      </c>
      <c r="H2443" s="103" t="s">
        <v>186</v>
      </c>
      <c r="I2443" s="111" t="s">
        <v>9</v>
      </c>
      <c r="J2443" s="112" t="str">
        <f t="shared" si="130"/>
        <v>L</v>
      </c>
      <c r="K2443" s="103">
        <v>1</v>
      </c>
      <c r="L2443" s="103">
        <v>3</v>
      </c>
      <c r="M2443" s="103" t="s">
        <v>967</v>
      </c>
      <c r="O2443" s="103" t="s">
        <v>964</v>
      </c>
      <c r="T2443" s="112"/>
    </row>
    <row r="2444" spans="1:20">
      <c r="A2444" s="103" t="s">
        <v>963</v>
      </c>
      <c r="B2444" s="149">
        <v>26</v>
      </c>
      <c r="C2444" s="136">
        <v>25249</v>
      </c>
      <c r="D2444" s="141">
        <f t="shared" si="131"/>
        <v>25249</v>
      </c>
      <c r="E2444" s="103" t="s">
        <v>100</v>
      </c>
      <c r="H2444" s="103" t="s">
        <v>312</v>
      </c>
      <c r="I2444" s="111" t="s">
        <v>21</v>
      </c>
      <c r="J2444" s="112" t="str">
        <f t="shared" si="130"/>
        <v>L</v>
      </c>
      <c r="K2444" s="103">
        <v>0</v>
      </c>
      <c r="L2444" s="103">
        <v>1</v>
      </c>
      <c r="M2444" s="103" t="s">
        <v>25</v>
      </c>
      <c r="O2444" s="103" t="s">
        <v>964</v>
      </c>
      <c r="T2444" s="112"/>
    </row>
    <row r="2445" spans="1:20">
      <c r="A2445" s="103" t="s">
        <v>963</v>
      </c>
      <c r="B2445" s="149">
        <v>25</v>
      </c>
      <c r="C2445" s="136">
        <v>25235</v>
      </c>
      <c r="D2445" s="141">
        <f t="shared" si="131"/>
        <v>25235</v>
      </c>
      <c r="E2445" s="103" t="s">
        <v>100</v>
      </c>
      <c r="H2445" s="103" t="s">
        <v>460</v>
      </c>
      <c r="I2445" s="111" t="s">
        <v>21</v>
      </c>
      <c r="J2445" s="112" t="str">
        <f t="shared" si="130"/>
        <v>D</v>
      </c>
      <c r="K2445" s="103">
        <v>0</v>
      </c>
      <c r="L2445" s="103">
        <v>0</v>
      </c>
      <c r="M2445" s="103" t="s">
        <v>25</v>
      </c>
      <c r="O2445" s="103" t="s">
        <v>964</v>
      </c>
      <c r="T2445" s="112"/>
    </row>
    <row r="2446" spans="1:20">
      <c r="A2446" s="103" t="s">
        <v>963</v>
      </c>
      <c r="B2446" s="149">
        <v>24</v>
      </c>
      <c r="C2446" s="136">
        <v>25228</v>
      </c>
      <c r="D2446" s="141">
        <f t="shared" si="131"/>
        <v>25228</v>
      </c>
      <c r="E2446" s="103" t="s">
        <v>100</v>
      </c>
      <c r="H2446" s="103" t="s">
        <v>1033</v>
      </c>
      <c r="I2446" s="111" t="s">
        <v>21</v>
      </c>
      <c r="J2446" s="112" t="str">
        <f t="shared" si="130"/>
        <v>L</v>
      </c>
      <c r="K2446" s="103">
        <v>0</v>
      </c>
      <c r="L2446" s="103">
        <v>1</v>
      </c>
      <c r="M2446" s="103" t="s">
        <v>25</v>
      </c>
      <c r="O2446" s="103" t="s">
        <v>964</v>
      </c>
      <c r="T2446" s="112"/>
    </row>
    <row r="2447" spans="1:20">
      <c r="A2447" s="103" t="s">
        <v>963</v>
      </c>
      <c r="B2447" s="149">
        <v>23</v>
      </c>
      <c r="C2447" s="136">
        <v>25214</v>
      </c>
      <c r="D2447" s="141">
        <f t="shared" si="131"/>
        <v>25214</v>
      </c>
      <c r="E2447" s="103" t="s">
        <v>100</v>
      </c>
      <c r="H2447" s="103" t="s">
        <v>494</v>
      </c>
      <c r="I2447" s="111" t="s">
        <v>21</v>
      </c>
      <c r="J2447" s="112" t="str">
        <f t="shared" si="130"/>
        <v>W</v>
      </c>
      <c r="K2447" s="103">
        <v>3</v>
      </c>
      <c r="L2447" s="103">
        <v>1</v>
      </c>
      <c r="M2447" s="103" t="s">
        <v>1762</v>
      </c>
      <c r="O2447" s="103" t="s">
        <v>964</v>
      </c>
      <c r="P2447" s="103"/>
      <c r="T2447" s="112"/>
    </row>
    <row r="2448" spans="1:20">
      <c r="A2448" s="103" t="s">
        <v>963</v>
      </c>
      <c r="B2448" s="149">
        <v>22</v>
      </c>
      <c r="C2448" s="136">
        <v>25207</v>
      </c>
      <c r="D2448" s="141">
        <f t="shared" si="131"/>
        <v>25207</v>
      </c>
      <c r="E2448" s="103" t="s">
        <v>100</v>
      </c>
      <c r="H2448" s="103" t="s">
        <v>460</v>
      </c>
      <c r="I2448" s="111" t="s">
        <v>9</v>
      </c>
      <c r="J2448" s="112" t="str">
        <f t="shared" si="130"/>
        <v>W</v>
      </c>
      <c r="K2448" s="103">
        <v>2</v>
      </c>
      <c r="L2448" s="103">
        <v>1</v>
      </c>
      <c r="M2448" s="103" t="s">
        <v>1761</v>
      </c>
      <c r="O2448" s="103" t="s">
        <v>964</v>
      </c>
      <c r="T2448" s="112"/>
    </row>
    <row r="2449" spans="1:20">
      <c r="A2449" s="103" t="s">
        <v>963</v>
      </c>
      <c r="B2449" s="149">
        <v>21</v>
      </c>
      <c r="C2449" s="136">
        <v>25198</v>
      </c>
      <c r="D2449" s="141">
        <f t="shared" si="131"/>
        <v>25198</v>
      </c>
      <c r="E2449" s="103" t="s">
        <v>100</v>
      </c>
      <c r="H2449" s="103" t="s">
        <v>934</v>
      </c>
      <c r="I2449" s="111" t="s">
        <v>21</v>
      </c>
      <c r="J2449" s="112" t="str">
        <f t="shared" si="130"/>
        <v>W</v>
      </c>
      <c r="K2449" s="103">
        <v>3</v>
      </c>
      <c r="L2449" s="103">
        <v>2</v>
      </c>
      <c r="M2449" s="103" t="s">
        <v>1760</v>
      </c>
      <c r="O2449" s="103" t="s">
        <v>964</v>
      </c>
      <c r="P2449" s="103"/>
      <c r="T2449" s="112"/>
    </row>
    <row r="2450" spans="1:20">
      <c r="A2450" s="103" t="s">
        <v>963</v>
      </c>
      <c r="B2450" s="149">
        <v>20</v>
      </c>
      <c r="C2450" s="136">
        <v>25186</v>
      </c>
      <c r="D2450" s="141">
        <f t="shared" si="131"/>
        <v>25186</v>
      </c>
      <c r="E2450" s="103" t="s">
        <v>100</v>
      </c>
      <c r="H2450" s="103" t="s">
        <v>934</v>
      </c>
      <c r="I2450" s="111" t="s">
        <v>9</v>
      </c>
      <c r="J2450" s="112" t="str">
        <f t="shared" si="130"/>
        <v>L</v>
      </c>
      <c r="K2450" s="103">
        <v>0</v>
      </c>
      <c r="L2450" s="103">
        <v>2</v>
      </c>
      <c r="M2450" s="103" t="s">
        <v>25</v>
      </c>
      <c r="O2450" s="103" t="s">
        <v>964</v>
      </c>
      <c r="P2450" s="103"/>
      <c r="T2450" s="112"/>
    </row>
    <row r="2451" spans="1:20">
      <c r="A2451" s="103" t="s">
        <v>963</v>
      </c>
      <c r="B2451" s="149">
        <v>19</v>
      </c>
      <c r="C2451" s="136">
        <v>25180</v>
      </c>
      <c r="D2451" s="141">
        <f t="shared" si="131"/>
        <v>25180</v>
      </c>
      <c r="E2451" s="103" t="s">
        <v>100</v>
      </c>
      <c r="H2451" s="103" t="s">
        <v>580</v>
      </c>
      <c r="I2451" s="111" t="s">
        <v>9</v>
      </c>
      <c r="J2451" s="112" t="str">
        <f t="shared" si="130"/>
        <v>D</v>
      </c>
      <c r="K2451" s="103">
        <v>1</v>
      </c>
      <c r="L2451" s="103">
        <v>1</v>
      </c>
      <c r="M2451" s="103" t="s">
        <v>966</v>
      </c>
      <c r="O2451" s="103" t="s">
        <v>964</v>
      </c>
      <c r="P2451" s="103"/>
      <c r="T2451" s="103" t="s">
        <v>1076</v>
      </c>
    </row>
    <row r="2452" spans="1:20">
      <c r="A2452" s="103" t="s">
        <v>963</v>
      </c>
      <c r="B2452" s="149">
        <v>18</v>
      </c>
      <c r="C2452" s="136">
        <v>25172</v>
      </c>
      <c r="D2452" s="141">
        <f t="shared" si="131"/>
        <v>25172</v>
      </c>
      <c r="E2452" s="103" t="s">
        <v>100</v>
      </c>
      <c r="H2452" s="103" t="s">
        <v>1033</v>
      </c>
      <c r="I2452" s="111" t="s">
        <v>9</v>
      </c>
      <c r="J2452" s="112" t="str">
        <f t="shared" si="130"/>
        <v>W</v>
      </c>
      <c r="K2452" s="103">
        <v>2</v>
      </c>
      <c r="L2452" s="103">
        <v>1</v>
      </c>
      <c r="M2452" s="103" t="s">
        <v>968</v>
      </c>
      <c r="O2452" s="103" t="s">
        <v>964</v>
      </c>
      <c r="T2452" s="112"/>
    </row>
    <row r="2453" spans="1:20">
      <c r="A2453" s="103" t="s">
        <v>963</v>
      </c>
      <c r="B2453" s="149">
        <v>17</v>
      </c>
      <c r="C2453" s="136">
        <v>25165</v>
      </c>
      <c r="D2453" s="141">
        <f t="shared" si="131"/>
        <v>25165</v>
      </c>
      <c r="E2453" s="103" t="s">
        <v>100</v>
      </c>
      <c r="H2453" s="103" t="s">
        <v>580</v>
      </c>
      <c r="I2453" s="111" t="s">
        <v>21</v>
      </c>
      <c r="J2453" s="112" t="str">
        <f t="shared" si="130"/>
        <v>D</v>
      </c>
      <c r="K2453" s="103">
        <v>1</v>
      </c>
      <c r="L2453" s="103">
        <v>1</v>
      </c>
      <c r="M2453" s="103" t="s">
        <v>969</v>
      </c>
      <c r="O2453" s="103" t="s">
        <v>964</v>
      </c>
      <c r="P2453" s="103"/>
      <c r="T2453" s="112"/>
    </row>
    <row r="2454" spans="1:20">
      <c r="A2454" s="103" t="s">
        <v>963</v>
      </c>
      <c r="B2454" s="149">
        <v>16</v>
      </c>
      <c r="C2454" s="136">
        <v>25158</v>
      </c>
      <c r="D2454" s="141">
        <f t="shared" si="131"/>
        <v>25158</v>
      </c>
      <c r="E2454" s="103" t="s">
        <v>100</v>
      </c>
      <c r="H2454" s="103" t="s">
        <v>312</v>
      </c>
      <c r="I2454" s="111" t="s">
        <v>9</v>
      </c>
      <c r="J2454" s="112" t="str">
        <f t="shared" si="130"/>
        <v>W</v>
      </c>
      <c r="K2454" s="103">
        <v>1</v>
      </c>
      <c r="L2454" s="103">
        <v>0</v>
      </c>
      <c r="M2454" s="103" t="s">
        <v>952</v>
      </c>
      <c r="O2454" s="103" t="s">
        <v>964</v>
      </c>
      <c r="T2454" s="112"/>
    </row>
    <row r="2455" spans="1:20">
      <c r="A2455" s="103" t="s">
        <v>963</v>
      </c>
      <c r="B2455" s="149">
        <v>15</v>
      </c>
      <c r="C2455" s="136">
        <v>25151</v>
      </c>
      <c r="D2455" s="141">
        <f t="shared" si="131"/>
        <v>25151</v>
      </c>
      <c r="E2455" s="103" t="s">
        <v>100</v>
      </c>
      <c r="H2455" s="103" t="s">
        <v>125</v>
      </c>
      <c r="I2455" s="111" t="s">
        <v>21</v>
      </c>
      <c r="J2455" s="112" t="str">
        <f t="shared" si="130"/>
        <v>D</v>
      </c>
      <c r="K2455" s="103">
        <v>0</v>
      </c>
      <c r="L2455" s="103">
        <v>0</v>
      </c>
      <c r="M2455" s="103" t="s">
        <v>25</v>
      </c>
      <c r="O2455" s="103" t="s">
        <v>964</v>
      </c>
      <c r="T2455" s="112"/>
    </row>
    <row r="2456" spans="1:20">
      <c r="A2456" s="103" t="s">
        <v>963</v>
      </c>
      <c r="B2456" s="149">
        <v>14</v>
      </c>
      <c r="C2456" s="136">
        <v>25144</v>
      </c>
      <c r="D2456" s="141">
        <f t="shared" si="131"/>
        <v>25144</v>
      </c>
      <c r="E2456" s="103" t="s">
        <v>100</v>
      </c>
      <c r="H2456" s="103" t="s">
        <v>108</v>
      </c>
      <c r="I2456" s="111" t="s">
        <v>21</v>
      </c>
      <c r="J2456" s="112" t="str">
        <f t="shared" si="130"/>
        <v>W</v>
      </c>
      <c r="K2456" s="103">
        <v>2</v>
      </c>
      <c r="L2456" s="103">
        <v>1</v>
      </c>
      <c r="M2456" s="103" t="s">
        <v>970</v>
      </c>
      <c r="O2456" s="103" t="s">
        <v>964</v>
      </c>
      <c r="P2456" s="103"/>
      <c r="T2456" s="112"/>
    </row>
    <row r="2457" spans="1:20">
      <c r="A2457" s="103" t="s">
        <v>963</v>
      </c>
      <c r="B2457" s="149">
        <v>13</v>
      </c>
      <c r="C2457" s="136">
        <v>25137</v>
      </c>
      <c r="D2457" s="141">
        <f t="shared" si="131"/>
        <v>25137</v>
      </c>
      <c r="E2457" s="103" t="s">
        <v>100</v>
      </c>
      <c r="H2457" s="103" t="s">
        <v>94</v>
      </c>
      <c r="I2457" s="111" t="s">
        <v>21</v>
      </c>
      <c r="J2457" s="112" t="str">
        <f t="shared" si="130"/>
        <v>W</v>
      </c>
      <c r="K2457" s="103">
        <v>2</v>
      </c>
      <c r="L2457" s="103">
        <v>0</v>
      </c>
      <c r="M2457" s="103" t="s">
        <v>970</v>
      </c>
      <c r="N2457" s="103">
        <v>347</v>
      </c>
      <c r="O2457" s="103" t="s">
        <v>964</v>
      </c>
      <c r="P2457" s="103"/>
      <c r="T2457" s="112"/>
    </row>
    <row r="2458" spans="1:20">
      <c r="A2458" s="103" t="s">
        <v>963</v>
      </c>
      <c r="B2458" s="149">
        <v>12</v>
      </c>
      <c r="C2458" s="136">
        <v>25130</v>
      </c>
      <c r="D2458" s="141">
        <f t="shared" si="131"/>
        <v>25130</v>
      </c>
      <c r="E2458" s="103" t="s">
        <v>856</v>
      </c>
      <c r="F2458" s="111">
        <v>2</v>
      </c>
      <c r="G2458" s="111"/>
      <c r="H2458" s="103" t="s">
        <v>226</v>
      </c>
      <c r="I2458" s="111" t="s">
        <v>21</v>
      </c>
      <c r="J2458" s="112" t="str">
        <f t="shared" si="130"/>
        <v>W</v>
      </c>
      <c r="K2458" s="103">
        <v>3</v>
      </c>
      <c r="L2458" s="103">
        <v>2</v>
      </c>
      <c r="M2458" s="103" t="s">
        <v>1759</v>
      </c>
      <c r="N2458" s="103">
        <v>329</v>
      </c>
      <c r="O2458" s="103" t="s">
        <v>964</v>
      </c>
      <c r="T2458" s="112"/>
    </row>
    <row r="2459" spans="1:20">
      <c r="A2459" s="103" t="s">
        <v>963</v>
      </c>
      <c r="B2459" s="149">
        <v>11</v>
      </c>
      <c r="C2459" s="136">
        <v>25123</v>
      </c>
      <c r="D2459" s="141">
        <f t="shared" si="131"/>
        <v>25123</v>
      </c>
      <c r="E2459" s="103" t="s">
        <v>100</v>
      </c>
      <c r="H2459" s="103" t="s">
        <v>901</v>
      </c>
      <c r="I2459" s="111" t="s">
        <v>21</v>
      </c>
      <c r="J2459" s="112" t="str">
        <f t="shared" si="130"/>
        <v>W</v>
      </c>
      <c r="K2459" s="103">
        <v>3</v>
      </c>
      <c r="L2459" s="103">
        <v>1</v>
      </c>
      <c r="M2459" s="103" t="s">
        <v>1758</v>
      </c>
      <c r="O2459" s="103" t="s">
        <v>964</v>
      </c>
      <c r="P2459" s="103"/>
      <c r="T2459" s="112"/>
    </row>
    <row r="2460" spans="1:20">
      <c r="A2460" s="103" t="s">
        <v>963</v>
      </c>
      <c r="B2460" s="149">
        <v>10</v>
      </c>
      <c r="C2460" s="136">
        <v>25116</v>
      </c>
      <c r="D2460" s="141">
        <f t="shared" si="131"/>
        <v>25116</v>
      </c>
      <c r="E2460" s="103" t="s">
        <v>12</v>
      </c>
      <c r="F2460" s="111" t="s">
        <v>143</v>
      </c>
      <c r="G2460" s="111"/>
      <c r="H2460" s="103" t="s">
        <v>689</v>
      </c>
      <c r="I2460" s="111" t="s">
        <v>21</v>
      </c>
      <c r="J2460" s="112" t="str">
        <f t="shared" si="130"/>
        <v>L</v>
      </c>
      <c r="K2460" s="103">
        <v>1</v>
      </c>
      <c r="L2460" s="103">
        <v>2</v>
      </c>
      <c r="M2460" s="103" t="s">
        <v>952</v>
      </c>
      <c r="O2460" s="103" t="s">
        <v>964</v>
      </c>
      <c r="T2460" s="112"/>
    </row>
    <row r="2461" spans="1:20">
      <c r="A2461" s="103" t="s">
        <v>963</v>
      </c>
      <c r="B2461" s="149">
        <v>9</v>
      </c>
      <c r="C2461" s="136">
        <v>25109</v>
      </c>
      <c r="D2461" s="141">
        <f t="shared" si="131"/>
        <v>25109</v>
      </c>
      <c r="E2461" s="103" t="s">
        <v>100</v>
      </c>
      <c r="H2461" s="103" t="s">
        <v>226</v>
      </c>
      <c r="I2461" s="111" t="s">
        <v>21</v>
      </c>
      <c r="J2461" s="112" t="str">
        <f t="shared" si="130"/>
        <v>W</v>
      </c>
      <c r="K2461" s="103">
        <v>4</v>
      </c>
      <c r="L2461" s="103">
        <v>2</v>
      </c>
      <c r="M2461" s="103" t="s">
        <v>971</v>
      </c>
      <c r="O2461" s="103" t="s">
        <v>964</v>
      </c>
      <c r="P2461" s="103"/>
      <c r="T2461" s="112"/>
    </row>
    <row r="2462" spans="1:20">
      <c r="A2462" s="103" t="s">
        <v>963</v>
      </c>
      <c r="B2462" s="149">
        <v>8</v>
      </c>
      <c r="C2462" s="136">
        <v>25102</v>
      </c>
      <c r="D2462" s="141">
        <f t="shared" si="131"/>
        <v>25102</v>
      </c>
      <c r="E2462" s="103" t="s">
        <v>12</v>
      </c>
      <c r="F2462" s="111" t="s">
        <v>61</v>
      </c>
      <c r="G2462" s="111"/>
      <c r="H2462" s="103" t="s">
        <v>506</v>
      </c>
      <c r="I2462" s="111" t="s">
        <v>9</v>
      </c>
      <c r="J2462" s="112" t="str">
        <f t="shared" ref="J2462:J2525" si="132">IF(K2462&gt;L2462,"W",IF(K2462&lt;L2462,"L","D"))</f>
        <v>W</v>
      </c>
      <c r="K2462" s="103">
        <v>4</v>
      </c>
      <c r="L2462" s="103">
        <v>2</v>
      </c>
      <c r="M2462" s="103" t="s">
        <v>1576</v>
      </c>
      <c r="O2462" s="103" t="s">
        <v>964</v>
      </c>
      <c r="T2462" s="112"/>
    </row>
    <row r="2463" spans="1:20">
      <c r="A2463" s="103" t="s">
        <v>963</v>
      </c>
      <c r="B2463" s="149">
        <v>7</v>
      </c>
      <c r="C2463" s="136">
        <v>25095</v>
      </c>
      <c r="D2463" s="141">
        <f t="shared" si="131"/>
        <v>25095</v>
      </c>
      <c r="E2463" s="103" t="s">
        <v>100</v>
      </c>
      <c r="H2463" s="103" t="s">
        <v>451</v>
      </c>
      <c r="I2463" s="111" t="s">
        <v>21</v>
      </c>
      <c r="J2463" s="112" t="str">
        <f t="shared" si="132"/>
        <v>W</v>
      </c>
      <c r="K2463" s="103">
        <v>2</v>
      </c>
      <c r="L2463" s="103">
        <v>1</v>
      </c>
      <c r="M2463" s="103" t="s">
        <v>1577</v>
      </c>
      <c r="O2463" s="103" t="s">
        <v>964</v>
      </c>
      <c r="P2463" s="103"/>
      <c r="T2463" s="112"/>
    </row>
    <row r="2464" spans="1:20">
      <c r="A2464" s="103" t="s">
        <v>963</v>
      </c>
      <c r="B2464" s="149">
        <v>6</v>
      </c>
      <c r="C2464" s="136">
        <v>25088</v>
      </c>
      <c r="D2464" s="141">
        <f t="shared" si="131"/>
        <v>25088</v>
      </c>
      <c r="E2464" s="103" t="s">
        <v>100</v>
      </c>
      <c r="H2464" s="103" t="s">
        <v>108</v>
      </c>
      <c r="I2464" s="111" t="s">
        <v>9</v>
      </c>
      <c r="J2464" s="112" t="str">
        <f t="shared" si="132"/>
        <v>D</v>
      </c>
      <c r="K2464" s="103">
        <v>0</v>
      </c>
      <c r="L2464" s="103">
        <v>0</v>
      </c>
      <c r="M2464" s="103" t="s">
        <v>25</v>
      </c>
      <c r="O2464" s="103" t="s">
        <v>972</v>
      </c>
      <c r="T2464" s="112"/>
    </row>
    <row r="2465" spans="1:20">
      <c r="A2465" s="103" t="s">
        <v>963</v>
      </c>
      <c r="B2465" s="149">
        <v>5</v>
      </c>
      <c r="C2465" s="136">
        <v>25085</v>
      </c>
      <c r="D2465" s="141">
        <f t="shared" si="131"/>
        <v>25085</v>
      </c>
      <c r="E2465" s="103" t="s">
        <v>100</v>
      </c>
      <c r="H2465" s="103" t="s">
        <v>49</v>
      </c>
      <c r="I2465" s="111" t="s">
        <v>21</v>
      </c>
      <c r="J2465" s="112" t="str">
        <f t="shared" si="132"/>
        <v>L</v>
      </c>
      <c r="K2465" s="103">
        <v>1</v>
      </c>
      <c r="L2465" s="103">
        <v>3</v>
      </c>
      <c r="M2465" s="103" t="s">
        <v>1756</v>
      </c>
      <c r="O2465" s="103" t="s">
        <v>972</v>
      </c>
      <c r="P2465" s="103"/>
      <c r="T2465" s="112"/>
    </row>
    <row r="2466" spans="1:20">
      <c r="A2466" s="103" t="s">
        <v>963</v>
      </c>
      <c r="B2466" s="149">
        <v>4</v>
      </c>
      <c r="C2466" s="136">
        <v>25081</v>
      </c>
      <c r="D2466" s="141">
        <f t="shared" si="131"/>
        <v>25081</v>
      </c>
      <c r="E2466" s="103" t="s">
        <v>100</v>
      </c>
      <c r="H2466" s="103" t="s">
        <v>494</v>
      </c>
      <c r="I2466" s="111" t="s">
        <v>9</v>
      </c>
      <c r="J2466" s="112" t="str">
        <f t="shared" si="132"/>
        <v>W</v>
      </c>
      <c r="K2466" s="103">
        <v>6</v>
      </c>
      <c r="L2466" s="103">
        <v>2</v>
      </c>
      <c r="M2466" s="103" t="s">
        <v>1757</v>
      </c>
      <c r="O2466" s="103" t="s">
        <v>972</v>
      </c>
      <c r="P2466" s="103"/>
      <c r="T2466" s="112"/>
    </row>
    <row r="2467" spans="1:20">
      <c r="A2467" s="103" t="s">
        <v>963</v>
      </c>
      <c r="B2467" s="149">
        <v>3</v>
      </c>
      <c r="C2467" s="136">
        <v>25078</v>
      </c>
      <c r="D2467" s="141">
        <f t="shared" si="131"/>
        <v>25078</v>
      </c>
      <c r="E2467" s="103" t="s">
        <v>100</v>
      </c>
      <c r="H2467" s="103" t="s">
        <v>49</v>
      </c>
      <c r="I2467" s="111" t="s">
        <v>9</v>
      </c>
      <c r="J2467" s="112" t="str">
        <f t="shared" si="132"/>
        <v>L</v>
      </c>
      <c r="K2467" s="103">
        <v>1</v>
      </c>
      <c r="L2467" s="103">
        <v>2</v>
      </c>
      <c r="M2467" s="103" t="s">
        <v>969</v>
      </c>
      <c r="O2467" s="103" t="s">
        <v>972</v>
      </c>
      <c r="T2467" s="112"/>
    </row>
    <row r="2468" spans="1:20">
      <c r="A2468" s="103" t="s">
        <v>963</v>
      </c>
      <c r="B2468" s="149">
        <v>2</v>
      </c>
      <c r="C2468" s="136">
        <v>25074</v>
      </c>
      <c r="D2468" s="141">
        <f t="shared" si="131"/>
        <v>25074</v>
      </c>
      <c r="E2468" s="103" t="s">
        <v>100</v>
      </c>
      <c r="H2468" s="103" t="s">
        <v>504</v>
      </c>
      <c r="I2468" s="111" t="s">
        <v>21</v>
      </c>
      <c r="J2468" s="112" t="str">
        <f t="shared" si="132"/>
        <v>D</v>
      </c>
      <c r="K2468" s="103">
        <v>1</v>
      </c>
      <c r="L2468" s="103">
        <v>1</v>
      </c>
      <c r="M2468" s="103" t="s">
        <v>1756</v>
      </c>
      <c r="O2468" s="103" t="s">
        <v>972</v>
      </c>
      <c r="P2468" s="103"/>
      <c r="T2468" s="112"/>
    </row>
    <row r="2469" spans="1:20">
      <c r="A2469" s="103" t="s">
        <v>963</v>
      </c>
      <c r="B2469" s="149">
        <v>1</v>
      </c>
      <c r="C2469" s="136">
        <v>25067</v>
      </c>
      <c r="D2469" s="141">
        <f t="shared" si="131"/>
        <v>25067</v>
      </c>
      <c r="E2469" s="103" t="s">
        <v>100</v>
      </c>
      <c r="H2469" s="103" t="s">
        <v>125</v>
      </c>
      <c r="I2469" s="111" t="s">
        <v>9</v>
      </c>
      <c r="J2469" s="112" t="str">
        <f t="shared" si="132"/>
        <v>L</v>
      </c>
      <c r="K2469" s="103">
        <v>0</v>
      </c>
      <c r="L2469" s="103">
        <v>2</v>
      </c>
      <c r="M2469" s="103" t="s">
        <v>25</v>
      </c>
      <c r="O2469" s="103" t="s">
        <v>972</v>
      </c>
      <c r="T2469" s="112"/>
    </row>
    <row r="2470" spans="1:20">
      <c r="A2470" s="103" t="s">
        <v>973</v>
      </c>
      <c r="B2470" s="149">
        <v>44</v>
      </c>
      <c r="C2470" s="136">
        <v>24962</v>
      </c>
      <c r="D2470" s="141">
        <f t="shared" si="131"/>
        <v>24962</v>
      </c>
      <c r="E2470" s="103" t="s">
        <v>100</v>
      </c>
      <c r="H2470" s="103" t="s">
        <v>1033</v>
      </c>
      <c r="I2470" s="111" t="s">
        <v>9</v>
      </c>
      <c r="J2470" s="112" t="str">
        <f t="shared" si="132"/>
        <v>D</v>
      </c>
      <c r="K2470" s="103">
        <v>0</v>
      </c>
      <c r="L2470" s="103">
        <v>0</v>
      </c>
      <c r="M2470" s="103" t="s">
        <v>25</v>
      </c>
      <c r="O2470" s="112" t="s">
        <v>972</v>
      </c>
      <c r="T2470" s="112"/>
    </row>
    <row r="2471" spans="1:20">
      <c r="A2471" s="103" t="s">
        <v>973</v>
      </c>
      <c r="B2471" s="149">
        <v>43</v>
      </c>
      <c r="C2471" s="136">
        <v>24959</v>
      </c>
      <c r="D2471" s="141">
        <f t="shared" si="131"/>
        <v>24959</v>
      </c>
      <c r="E2471" s="103" t="s">
        <v>100</v>
      </c>
      <c r="H2471" s="103" t="s">
        <v>934</v>
      </c>
      <c r="I2471" s="111" t="s">
        <v>21</v>
      </c>
      <c r="J2471" s="112" t="str">
        <f t="shared" si="132"/>
        <v>W</v>
      </c>
      <c r="K2471" s="103">
        <v>5</v>
      </c>
      <c r="L2471" s="103">
        <v>2</v>
      </c>
      <c r="M2471" s="103" t="s">
        <v>974</v>
      </c>
      <c r="N2471" s="112">
        <v>313</v>
      </c>
      <c r="O2471" s="112" t="s">
        <v>972</v>
      </c>
      <c r="T2471" s="112"/>
    </row>
    <row r="2472" spans="1:20">
      <c r="A2472" s="103" t="s">
        <v>973</v>
      </c>
      <c r="B2472" s="149">
        <v>42</v>
      </c>
      <c r="C2472" s="136">
        <v>24955</v>
      </c>
      <c r="D2472" s="141">
        <f t="shared" si="131"/>
        <v>24955</v>
      </c>
      <c r="E2472" s="103" t="s">
        <v>100</v>
      </c>
      <c r="H2472" s="103" t="s">
        <v>108</v>
      </c>
      <c r="I2472" s="111" t="s">
        <v>9</v>
      </c>
      <c r="J2472" s="112" t="str">
        <f t="shared" si="132"/>
        <v>L</v>
      </c>
      <c r="K2472" s="103">
        <v>1</v>
      </c>
      <c r="L2472" s="103">
        <v>3</v>
      </c>
      <c r="M2472" s="103" t="s">
        <v>975</v>
      </c>
      <c r="O2472" s="112" t="s">
        <v>972</v>
      </c>
      <c r="T2472" s="112"/>
    </row>
    <row r="2473" spans="1:20">
      <c r="A2473" s="103" t="s">
        <v>973</v>
      </c>
      <c r="B2473" s="149">
        <v>41</v>
      </c>
      <c r="C2473" s="136">
        <v>24951</v>
      </c>
      <c r="D2473" s="141">
        <f t="shared" si="131"/>
        <v>24951</v>
      </c>
      <c r="E2473" s="103" t="s">
        <v>100</v>
      </c>
      <c r="H2473" s="103" t="s">
        <v>901</v>
      </c>
      <c r="I2473" s="111" t="s">
        <v>9</v>
      </c>
      <c r="J2473" s="112" t="str">
        <f t="shared" si="132"/>
        <v>W</v>
      </c>
      <c r="K2473" s="103">
        <v>3</v>
      </c>
      <c r="L2473" s="103">
        <v>0</v>
      </c>
      <c r="M2473" s="103" t="s">
        <v>976</v>
      </c>
      <c r="O2473" s="112" t="s">
        <v>972</v>
      </c>
      <c r="T2473" s="112"/>
    </row>
    <row r="2474" spans="1:20">
      <c r="A2474" s="103" t="s">
        <v>973</v>
      </c>
      <c r="B2474" s="149">
        <v>40</v>
      </c>
      <c r="C2474" s="136">
        <v>24948</v>
      </c>
      <c r="D2474" s="141">
        <f t="shared" si="131"/>
        <v>24948</v>
      </c>
      <c r="E2474" s="103" t="s">
        <v>100</v>
      </c>
      <c r="H2474" s="103" t="s">
        <v>451</v>
      </c>
      <c r="I2474" s="111" t="s">
        <v>9</v>
      </c>
      <c r="J2474" s="112" t="str">
        <f t="shared" si="132"/>
        <v>W</v>
      </c>
      <c r="K2474" s="103">
        <v>2</v>
      </c>
      <c r="L2474" s="103">
        <v>0</v>
      </c>
      <c r="M2474" s="103" t="s">
        <v>1764</v>
      </c>
      <c r="O2474" s="112" t="s">
        <v>972</v>
      </c>
      <c r="T2474" s="112"/>
    </row>
    <row r="2475" spans="1:20">
      <c r="A2475" s="103" t="s">
        <v>973</v>
      </c>
      <c r="B2475" s="149">
        <v>39</v>
      </c>
      <c r="C2475" s="136">
        <v>24943</v>
      </c>
      <c r="D2475" s="141">
        <f t="shared" si="131"/>
        <v>24943</v>
      </c>
      <c r="E2475" s="103" t="s">
        <v>100</v>
      </c>
      <c r="H2475" s="103" t="s">
        <v>529</v>
      </c>
      <c r="I2475" s="111" t="s">
        <v>9</v>
      </c>
      <c r="J2475" s="112" t="str">
        <f t="shared" si="132"/>
        <v>L</v>
      </c>
      <c r="K2475" s="103">
        <v>0</v>
      </c>
      <c r="L2475" s="103">
        <v>3</v>
      </c>
      <c r="M2475" s="103" t="s">
        <v>25</v>
      </c>
      <c r="O2475" s="112" t="s">
        <v>972</v>
      </c>
      <c r="T2475" s="112"/>
    </row>
    <row r="2476" spans="1:20">
      <c r="A2476" s="103" t="s">
        <v>973</v>
      </c>
      <c r="B2476" s="149">
        <v>38</v>
      </c>
      <c r="C2476" s="136">
        <v>24941</v>
      </c>
      <c r="D2476" s="141">
        <f t="shared" si="131"/>
        <v>24941</v>
      </c>
      <c r="E2476" s="103" t="s">
        <v>100</v>
      </c>
      <c r="H2476" s="103" t="s">
        <v>504</v>
      </c>
      <c r="I2476" s="111" t="s">
        <v>21</v>
      </c>
      <c r="J2476" s="112" t="str">
        <f t="shared" si="132"/>
        <v>D</v>
      </c>
      <c r="K2476" s="103">
        <v>2</v>
      </c>
      <c r="L2476" s="103">
        <v>2</v>
      </c>
      <c r="M2476" s="103" t="s">
        <v>2128</v>
      </c>
      <c r="O2476" s="112" t="s">
        <v>972</v>
      </c>
      <c r="T2476" s="112"/>
    </row>
    <row r="2477" spans="1:20">
      <c r="A2477" s="103" t="s">
        <v>973</v>
      </c>
      <c r="B2477" s="149">
        <v>37</v>
      </c>
      <c r="C2477" s="136">
        <v>24940</v>
      </c>
      <c r="D2477" s="141">
        <f t="shared" si="131"/>
        <v>24940</v>
      </c>
      <c r="E2477" s="103" t="s">
        <v>100</v>
      </c>
      <c r="H2477" s="103" t="s">
        <v>94</v>
      </c>
      <c r="I2477" s="111" t="s">
        <v>21</v>
      </c>
      <c r="J2477" s="112" t="str">
        <f t="shared" si="132"/>
        <v>L</v>
      </c>
      <c r="K2477" s="103">
        <v>0</v>
      </c>
      <c r="L2477" s="103">
        <v>1</v>
      </c>
      <c r="M2477" s="103" t="s">
        <v>25</v>
      </c>
      <c r="O2477" s="112" t="s">
        <v>972</v>
      </c>
      <c r="T2477" s="112"/>
    </row>
    <row r="2478" spans="1:20">
      <c r="A2478" s="103" t="s">
        <v>973</v>
      </c>
      <c r="B2478" s="149">
        <v>36</v>
      </c>
      <c r="C2478" s="136">
        <v>24934</v>
      </c>
      <c r="D2478" s="141">
        <f t="shared" si="131"/>
        <v>24934</v>
      </c>
      <c r="E2478" s="103" t="s">
        <v>100</v>
      </c>
      <c r="H2478" s="103" t="s">
        <v>94</v>
      </c>
      <c r="I2478" s="111" t="s">
        <v>9</v>
      </c>
      <c r="J2478" s="112" t="str">
        <f t="shared" si="132"/>
        <v>L</v>
      </c>
      <c r="K2478" s="103">
        <v>0</v>
      </c>
      <c r="L2478" s="103">
        <v>2</v>
      </c>
      <c r="M2478" s="103" t="s">
        <v>25</v>
      </c>
      <c r="O2478" s="112" t="s">
        <v>972</v>
      </c>
      <c r="T2478" s="112"/>
    </row>
    <row r="2479" spans="1:20">
      <c r="A2479" s="103" t="s">
        <v>973</v>
      </c>
      <c r="B2479" s="149">
        <v>35</v>
      </c>
      <c r="C2479" s="136">
        <v>24931</v>
      </c>
      <c r="D2479" s="141">
        <f t="shared" ref="D2479:D2542" si="133">C2479</f>
        <v>24931</v>
      </c>
      <c r="E2479" s="103" t="s">
        <v>100</v>
      </c>
      <c r="H2479" s="103" t="s">
        <v>504</v>
      </c>
      <c r="I2479" s="111" t="s">
        <v>9</v>
      </c>
      <c r="J2479" s="112" t="str">
        <f t="shared" si="132"/>
        <v>L</v>
      </c>
      <c r="K2479" s="103">
        <v>0</v>
      </c>
      <c r="L2479" s="103">
        <v>5</v>
      </c>
      <c r="M2479" s="103" t="s">
        <v>25</v>
      </c>
      <c r="O2479" s="112" t="s">
        <v>972</v>
      </c>
      <c r="T2479" s="112"/>
    </row>
    <row r="2480" spans="1:20">
      <c r="A2480" s="103" t="s">
        <v>973</v>
      </c>
      <c r="B2480" s="149">
        <v>34</v>
      </c>
      <c r="C2480" s="136">
        <v>24927</v>
      </c>
      <c r="D2480" s="141">
        <f t="shared" si="133"/>
        <v>24927</v>
      </c>
      <c r="E2480" s="103" t="s">
        <v>100</v>
      </c>
      <c r="H2480" s="103" t="s">
        <v>460</v>
      </c>
      <c r="I2480" s="111" t="s">
        <v>9</v>
      </c>
      <c r="J2480" s="112" t="str">
        <f t="shared" si="132"/>
        <v>L</v>
      </c>
      <c r="K2480" s="103">
        <v>0</v>
      </c>
      <c r="L2480" s="103">
        <v>1</v>
      </c>
      <c r="M2480" s="103" t="s">
        <v>25</v>
      </c>
      <c r="O2480" s="112" t="s">
        <v>972</v>
      </c>
      <c r="T2480" s="112"/>
    </row>
    <row r="2481" spans="1:20">
      <c r="A2481" s="103" t="s">
        <v>973</v>
      </c>
      <c r="B2481" s="149">
        <v>33</v>
      </c>
      <c r="C2481" s="136">
        <v>24920</v>
      </c>
      <c r="D2481" s="141">
        <f t="shared" si="133"/>
        <v>24920</v>
      </c>
      <c r="E2481" s="103" t="s">
        <v>100</v>
      </c>
      <c r="H2481" s="103" t="s">
        <v>807</v>
      </c>
      <c r="I2481" s="111" t="s">
        <v>21</v>
      </c>
      <c r="J2481" s="112" t="str">
        <f t="shared" si="132"/>
        <v>W</v>
      </c>
      <c r="K2481" s="103">
        <v>5</v>
      </c>
      <c r="L2481" s="103">
        <v>0</v>
      </c>
      <c r="M2481" s="103" t="s">
        <v>2115</v>
      </c>
      <c r="O2481" s="112" t="s">
        <v>972</v>
      </c>
      <c r="T2481" s="112"/>
    </row>
    <row r="2482" spans="1:20">
      <c r="A2482" s="103" t="s">
        <v>973</v>
      </c>
      <c r="B2482" s="149">
        <v>32</v>
      </c>
      <c r="C2482" s="136">
        <v>24913</v>
      </c>
      <c r="D2482" s="141">
        <f t="shared" si="133"/>
        <v>24913</v>
      </c>
      <c r="E2482" s="103" t="s">
        <v>100</v>
      </c>
      <c r="H2482" s="103" t="s">
        <v>494</v>
      </c>
      <c r="I2482" s="111" t="s">
        <v>21</v>
      </c>
      <c r="J2482" s="112" t="str">
        <f t="shared" si="132"/>
        <v>W</v>
      </c>
      <c r="K2482" s="103">
        <v>1</v>
      </c>
      <c r="L2482" s="103">
        <v>0</v>
      </c>
      <c r="M2482" s="103" t="s">
        <v>977</v>
      </c>
      <c r="O2482" s="112" t="s">
        <v>972</v>
      </c>
      <c r="T2482" s="112"/>
    </row>
    <row r="2483" spans="1:20">
      <c r="A2483" s="103" t="s">
        <v>973</v>
      </c>
      <c r="B2483" s="149">
        <v>31</v>
      </c>
      <c r="C2483" s="136">
        <v>24906</v>
      </c>
      <c r="D2483" s="141">
        <f t="shared" si="133"/>
        <v>24906</v>
      </c>
      <c r="E2483" s="103" t="s">
        <v>100</v>
      </c>
      <c r="H2483" s="103" t="s">
        <v>843</v>
      </c>
      <c r="I2483" s="111" t="s">
        <v>9</v>
      </c>
      <c r="J2483" s="112" t="str">
        <f t="shared" si="132"/>
        <v>W</v>
      </c>
      <c r="K2483" s="103">
        <v>4</v>
      </c>
      <c r="L2483" s="103">
        <v>1</v>
      </c>
      <c r="M2483" s="103" t="s">
        <v>2112</v>
      </c>
      <c r="O2483" s="112" t="s">
        <v>972</v>
      </c>
      <c r="T2483" s="112"/>
    </row>
    <row r="2484" spans="1:20">
      <c r="A2484" s="103" t="s">
        <v>973</v>
      </c>
      <c r="B2484" s="149">
        <v>30</v>
      </c>
      <c r="C2484" s="136">
        <v>24899</v>
      </c>
      <c r="D2484" s="141">
        <f t="shared" si="133"/>
        <v>24899</v>
      </c>
      <c r="E2484" s="103" t="s">
        <v>100</v>
      </c>
      <c r="H2484" s="103" t="s">
        <v>186</v>
      </c>
      <c r="I2484" s="111" t="s">
        <v>21</v>
      </c>
      <c r="J2484" s="112" t="str">
        <f t="shared" si="132"/>
        <v>D</v>
      </c>
      <c r="K2484" s="103">
        <v>1</v>
      </c>
      <c r="L2484" s="103">
        <v>1</v>
      </c>
      <c r="M2484" s="103" t="s">
        <v>978</v>
      </c>
      <c r="O2484" s="112" t="s">
        <v>972</v>
      </c>
      <c r="T2484" s="112"/>
    </row>
    <row r="2485" spans="1:20">
      <c r="A2485" s="103" t="s">
        <v>973</v>
      </c>
      <c r="B2485" s="149">
        <v>29</v>
      </c>
      <c r="C2485" s="136">
        <v>24892</v>
      </c>
      <c r="D2485" s="141">
        <f t="shared" si="133"/>
        <v>24892</v>
      </c>
      <c r="E2485" s="103" t="s">
        <v>100</v>
      </c>
      <c r="H2485" s="103" t="s">
        <v>186</v>
      </c>
      <c r="I2485" s="111" t="s">
        <v>9</v>
      </c>
      <c r="J2485" s="112" t="str">
        <f t="shared" si="132"/>
        <v>L</v>
      </c>
      <c r="K2485" s="103">
        <v>0</v>
      </c>
      <c r="L2485" s="103">
        <v>2</v>
      </c>
      <c r="M2485" s="103" t="s">
        <v>25</v>
      </c>
      <c r="O2485" s="112" t="s">
        <v>972</v>
      </c>
      <c r="T2485" s="112"/>
    </row>
    <row r="2486" spans="1:20">
      <c r="A2486" s="103" t="s">
        <v>973</v>
      </c>
      <c r="B2486" s="149">
        <v>28</v>
      </c>
      <c r="C2486" s="136">
        <v>24885</v>
      </c>
      <c r="D2486" s="141">
        <f t="shared" si="133"/>
        <v>24885</v>
      </c>
      <c r="E2486" s="103" t="s">
        <v>100</v>
      </c>
      <c r="H2486" s="103" t="s">
        <v>1033</v>
      </c>
      <c r="I2486" s="111" t="s">
        <v>21</v>
      </c>
      <c r="J2486" s="112" t="str">
        <f t="shared" si="132"/>
        <v>W</v>
      </c>
      <c r="K2486" s="103">
        <v>2</v>
      </c>
      <c r="L2486" s="103">
        <v>1</v>
      </c>
      <c r="M2486" s="103" t="s">
        <v>979</v>
      </c>
      <c r="O2486" s="112" t="s">
        <v>972</v>
      </c>
      <c r="T2486" s="112"/>
    </row>
    <row r="2487" spans="1:20">
      <c r="A2487" s="103" t="s">
        <v>973</v>
      </c>
      <c r="B2487" s="149">
        <v>27</v>
      </c>
      <c r="C2487" s="136">
        <v>24878</v>
      </c>
      <c r="D2487" s="141">
        <f t="shared" si="133"/>
        <v>24878</v>
      </c>
      <c r="E2487" s="103" t="s">
        <v>100</v>
      </c>
      <c r="H2487" s="103" t="s">
        <v>1142</v>
      </c>
      <c r="I2487" s="111" t="s">
        <v>9</v>
      </c>
      <c r="J2487" s="112" t="str">
        <f t="shared" si="132"/>
        <v>D</v>
      </c>
      <c r="K2487" s="103">
        <v>3</v>
      </c>
      <c r="L2487" s="103">
        <v>3</v>
      </c>
      <c r="M2487" s="103" t="s">
        <v>980</v>
      </c>
      <c r="O2487" s="112" t="s">
        <v>972</v>
      </c>
      <c r="T2487" s="112"/>
    </row>
    <row r="2488" spans="1:20">
      <c r="A2488" s="103" t="s">
        <v>973</v>
      </c>
      <c r="B2488" s="149">
        <v>26</v>
      </c>
      <c r="C2488" s="136">
        <v>24871</v>
      </c>
      <c r="D2488" s="141">
        <f t="shared" si="133"/>
        <v>24871</v>
      </c>
      <c r="E2488" s="103" t="s">
        <v>100</v>
      </c>
      <c r="H2488" s="103" t="s">
        <v>922</v>
      </c>
      <c r="I2488" s="111" t="s">
        <v>21</v>
      </c>
      <c r="J2488" s="112" t="str">
        <f t="shared" si="132"/>
        <v>L</v>
      </c>
      <c r="K2488" s="103">
        <v>0</v>
      </c>
      <c r="L2488" s="103">
        <v>1</v>
      </c>
      <c r="M2488" s="103" t="s">
        <v>25</v>
      </c>
      <c r="O2488" s="112" t="s">
        <v>972</v>
      </c>
      <c r="T2488" s="112"/>
    </row>
    <row r="2489" spans="1:20">
      <c r="A2489" s="103" t="s">
        <v>973</v>
      </c>
      <c r="B2489" s="149">
        <v>25</v>
      </c>
      <c r="C2489" s="136">
        <v>24860</v>
      </c>
      <c r="D2489" s="141">
        <f t="shared" si="133"/>
        <v>24860</v>
      </c>
      <c r="E2489" s="103" t="s">
        <v>100</v>
      </c>
      <c r="H2489" s="103" t="s">
        <v>49</v>
      </c>
      <c r="I2489" s="111" t="s">
        <v>9</v>
      </c>
      <c r="J2489" s="112" t="str">
        <f t="shared" si="132"/>
        <v>W</v>
      </c>
      <c r="K2489" s="103">
        <v>3</v>
      </c>
      <c r="L2489" s="103">
        <v>0</v>
      </c>
      <c r="M2489" s="103" t="s">
        <v>981</v>
      </c>
      <c r="O2489" s="112" t="s">
        <v>972</v>
      </c>
      <c r="P2489" s="103"/>
      <c r="T2489" s="112"/>
    </row>
    <row r="2490" spans="1:20">
      <c r="A2490" s="103" t="s">
        <v>973</v>
      </c>
      <c r="B2490" s="149">
        <v>24</v>
      </c>
      <c r="C2490" s="136">
        <v>24857</v>
      </c>
      <c r="D2490" s="141">
        <f t="shared" si="133"/>
        <v>24857</v>
      </c>
      <c r="E2490" s="103" t="s">
        <v>100</v>
      </c>
      <c r="H2490" s="103" t="s">
        <v>982</v>
      </c>
      <c r="I2490" s="111" t="s">
        <v>21</v>
      </c>
      <c r="J2490" s="112" t="str">
        <f t="shared" si="132"/>
        <v>W</v>
      </c>
      <c r="K2490" s="103">
        <v>5</v>
      </c>
      <c r="L2490" s="103">
        <v>0</v>
      </c>
      <c r="M2490" s="103" t="s">
        <v>983</v>
      </c>
      <c r="N2490" s="103">
        <v>420</v>
      </c>
      <c r="O2490" s="112" t="s">
        <v>972</v>
      </c>
      <c r="T2490" s="112"/>
    </row>
    <row r="2491" spans="1:20">
      <c r="A2491" s="103" t="s">
        <v>973</v>
      </c>
      <c r="B2491" s="149">
        <v>23</v>
      </c>
      <c r="C2491" s="136">
        <v>24843</v>
      </c>
      <c r="D2491" s="141">
        <f t="shared" si="133"/>
        <v>24843</v>
      </c>
      <c r="E2491" s="103" t="s">
        <v>100</v>
      </c>
      <c r="H2491" s="103" t="s">
        <v>312</v>
      </c>
      <c r="I2491" s="111" t="s">
        <v>9</v>
      </c>
      <c r="J2491" s="112" t="str">
        <f t="shared" si="132"/>
        <v>D</v>
      </c>
      <c r="K2491" s="103">
        <v>2</v>
      </c>
      <c r="L2491" s="103">
        <v>2</v>
      </c>
      <c r="M2491" s="103" t="s">
        <v>2113</v>
      </c>
      <c r="O2491" s="112" t="s">
        <v>972</v>
      </c>
      <c r="P2491" s="103"/>
      <c r="T2491" s="112"/>
    </row>
    <row r="2492" spans="1:20">
      <c r="A2492" s="103" t="s">
        <v>973</v>
      </c>
      <c r="B2492" s="149">
        <v>22</v>
      </c>
      <c r="C2492" s="136">
        <v>24836</v>
      </c>
      <c r="D2492" s="141">
        <f t="shared" si="133"/>
        <v>24836</v>
      </c>
      <c r="E2492" s="103" t="s">
        <v>100</v>
      </c>
      <c r="H2492" s="103" t="s">
        <v>1142</v>
      </c>
      <c r="I2492" s="111" t="s">
        <v>21</v>
      </c>
      <c r="J2492" s="112" t="str">
        <f t="shared" si="132"/>
        <v>W</v>
      </c>
      <c r="K2492" s="103">
        <v>3</v>
      </c>
      <c r="L2492" s="103">
        <v>2</v>
      </c>
      <c r="M2492" s="103" t="s">
        <v>948</v>
      </c>
      <c r="N2492" s="103">
        <v>329</v>
      </c>
      <c r="O2492" s="112" t="s">
        <v>972</v>
      </c>
      <c r="T2492" s="112"/>
    </row>
    <row r="2493" spans="1:20">
      <c r="A2493" s="103" t="s">
        <v>973</v>
      </c>
      <c r="B2493" s="149">
        <v>21</v>
      </c>
      <c r="C2493" s="136">
        <v>24832</v>
      </c>
      <c r="D2493" s="141">
        <f t="shared" si="133"/>
        <v>24832</v>
      </c>
      <c r="E2493" s="103" t="s">
        <v>100</v>
      </c>
      <c r="H2493" s="103" t="s">
        <v>580</v>
      </c>
      <c r="I2493" s="111" t="s">
        <v>9</v>
      </c>
      <c r="J2493" s="112" t="str">
        <f t="shared" si="132"/>
        <v>W</v>
      </c>
      <c r="K2493" s="103">
        <v>2</v>
      </c>
      <c r="L2493" s="103">
        <v>0</v>
      </c>
      <c r="M2493" s="103" t="s">
        <v>984</v>
      </c>
      <c r="O2493" s="112" t="s">
        <v>972</v>
      </c>
      <c r="P2493" s="103"/>
      <c r="T2493" s="112"/>
    </row>
    <row r="2494" spans="1:20">
      <c r="A2494" s="103" t="s">
        <v>973</v>
      </c>
      <c r="B2494" s="149">
        <v>20</v>
      </c>
      <c r="C2494" s="136">
        <v>24822</v>
      </c>
      <c r="D2494" s="141">
        <f t="shared" si="133"/>
        <v>24822</v>
      </c>
      <c r="E2494" s="103" t="s">
        <v>100</v>
      </c>
      <c r="H2494" s="103" t="s">
        <v>312</v>
      </c>
      <c r="I2494" s="111" t="s">
        <v>21</v>
      </c>
      <c r="J2494" s="112" t="str">
        <f t="shared" si="132"/>
        <v>W</v>
      </c>
      <c r="K2494" s="103">
        <v>2</v>
      </c>
      <c r="L2494" s="103">
        <v>1</v>
      </c>
      <c r="M2494" s="103" t="s">
        <v>984</v>
      </c>
      <c r="N2494" s="103">
        <v>374</v>
      </c>
      <c r="O2494" s="112" t="s">
        <v>972</v>
      </c>
      <c r="T2494" s="112"/>
    </row>
    <row r="2495" spans="1:20">
      <c r="A2495" s="103" t="s">
        <v>973</v>
      </c>
      <c r="B2495" s="149">
        <v>19</v>
      </c>
      <c r="C2495" s="136">
        <v>24808</v>
      </c>
      <c r="D2495" s="141">
        <f t="shared" si="133"/>
        <v>24808</v>
      </c>
      <c r="E2495" s="103" t="s">
        <v>100</v>
      </c>
      <c r="H2495" s="103" t="s">
        <v>460</v>
      </c>
      <c r="I2495" s="111" t="s">
        <v>21</v>
      </c>
      <c r="J2495" s="112" t="str">
        <f t="shared" si="132"/>
        <v>W</v>
      </c>
      <c r="K2495" s="103">
        <v>3</v>
      </c>
      <c r="L2495" s="103">
        <v>1</v>
      </c>
      <c r="M2495" s="103" t="s">
        <v>985</v>
      </c>
      <c r="O2495" s="112" t="s">
        <v>972</v>
      </c>
      <c r="T2495" s="112" t="s">
        <v>2275</v>
      </c>
    </row>
    <row r="2496" spans="1:20">
      <c r="A2496" s="103" t="s">
        <v>973</v>
      </c>
      <c r="B2496" s="149">
        <v>18</v>
      </c>
      <c r="C2496" s="136">
        <v>24801</v>
      </c>
      <c r="D2496" s="141">
        <f t="shared" si="133"/>
        <v>24801</v>
      </c>
      <c r="E2496" s="103" t="s">
        <v>100</v>
      </c>
      <c r="H2496" s="103" t="s">
        <v>125</v>
      </c>
      <c r="I2496" s="111" t="s">
        <v>21</v>
      </c>
      <c r="J2496" s="112" t="str">
        <f t="shared" si="132"/>
        <v>W</v>
      </c>
      <c r="K2496" s="103">
        <v>4</v>
      </c>
      <c r="L2496" s="103">
        <v>1</v>
      </c>
      <c r="M2496" s="103" t="s">
        <v>986</v>
      </c>
      <c r="O2496" s="112" t="s">
        <v>972</v>
      </c>
      <c r="T2496" s="112"/>
    </row>
    <row r="2497" spans="1:20">
      <c r="A2497" s="103" t="s">
        <v>973</v>
      </c>
      <c r="B2497" s="149">
        <v>17</v>
      </c>
      <c r="C2497" s="136">
        <v>24794</v>
      </c>
      <c r="D2497" s="141">
        <f t="shared" si="133"/>
        <v>24794</v>
      </c>
      <c r="E2497" s="103" t="s">
        <v>100</v>
      </c>
      <c r="H2497" s="103" t="s">
        <v>922</v>
      </c>
      <c r="I2497" s="111" t="s">
        <v>9</v>
      </c>
      <c r="J2497" s="112" t="str">
        <f t="shared" si="132"/>
        <v>L</v>
      </c>
      <c r="K2497" s="103">
        <v>0</v>
      </c>
      <c r="L2497" s="103">
        <v>2</v>
      </c>
      <c r="M2497" s="103" t="s">
        <v>25</v>
      </c>
      <c r="O2497" s="112" t="s">
        <v>972</v>
      </c>
      <c r="T2497" s="112"/>
    </row>
    <row r="2498" spans="1:20">
      <c r="A2498" s="103" t="s">
        <v>973</v>
      </c>
      <c r="B2498" s="149">
        <v>16</v>
      </c>
      <c r="C2498" s="136">
        <v>24787</v>
      </c>
      <c r="D2498" s="141">
        <f t="shared" si="133"/>
        <v>24787</v>
      </c>
      <c r="E2498" s="103" t="s">
        <v>100</v>
      </c>
      <c r="H2498" s="103" t="s">
        <v>108</v>
      </c>
      <c r="I2498" s="111" t="s">
        <v>21</v>
      </c>
      <c r="J2498" s="112" t="str">
        <f t="shared" si="132"/>
        <v>W</v>
      </c>
      <c r="K2498" s="103">
        <v>5</v>
      </c>
      <c r="L2498" s="103">
        <v>0</v>
      </c>
      <c r="M2498" s="103" t="s">
        <v>987</v>
      </c>
      <c r="O2498" s="112" t="s">
        <v>972</v>
      </c>
      <c r="T2498" s="112"/>
    </row>
    <row r="2499" spans="1:20">
      <c r="A2499" s="103" t="s">
        <v>973</v>
      </c>
      <c r="B2499" s="149">
        <v>15</v>
      </c>
      <c r="C2499" s="136">
        <v>24773</v>
      </c>
      <c r="D2499" s="141">
        <f t="shared" si="133"/>
        <v>24773</v>
      </c>
      <c r="E2499" s="103" t="s">
        <v>12</v>
      </c>
      <c r="F2499" s="111" t="s">
        <v>988</v>
      </c>
      <c r="G2499" s="111"/>
      <c r="H2499" s="103" t="s">
        <v>310</v>
      </c>
      <c r="I2499" s="111" t="s">
        <v>9</v>
      </c>
      <c r="J2499" s="112" t="str">
        <f t="shared" si="132"/>
        <v>L</v>
      </c>
      <c r="K2499" s="103">
        <v>0</v>
      </c>
      <c r="L2499" s="103">
        <v>2</v>
      </c>
      <c r="M2499" s="103" t="s">
        <v>25</v>
      </c>
      <c r="O2499" s="112" t="s">
        <v>972</v>
      </c>
      <c r="T2499" s="112"/>
    </row>
    <row r="2500" spans="1:20">
      <c r="A2500" s="103" t="s">
        <v>973</v>
      </c>
      <c r="B2500" s="149">
        <v>14</v>
      </c>
      <c r="C2500" s="136">
        <v>24766</v>
      </c>
      <c r="D2500" s="141">
        <f t="shared" si="133"/>
        <v>24766</v>
      </c>
      <c r="E2500" s="103" t="s">
        <v>100</v>
      </c>
      <c r="H2500" s="103" t="s">
        <v>451</v>
      </c>
      <c r="I2500" s="111" t="s">
        <v>21</v>
      </c>
      <c r="J2500" s="112" t="str">
        <f t="shared" si="132"/>
        <v>L</v>
      </c>
      <c r="K2500" s="103">
        <v>0</v>
      </c>
      <c r="L2500" s="103">
        <v>2</v>
      </c>
      <c r="M2500" s="103" t="s">
        <v>25</v>
      </c>
      <c r="O2500" s="112" t="s">
        <v>972</v>
      </c>
      <c r="T2500" s="112"/>
    </row>
    <row r="2501" spans="1:20">
      <c r="A2501" s="103" t="s">
        <v>973</v>
      </c>
      <c r="B2501" s="149">
        <v>13</v>
      </c>
      <c r="C2501" s="136">
        <v>24759</v>
      </c>
      <c r="D2501" s="141">
        <f t="shared" si="133"/>
        <v>24759</v>
      </c>
      <c r="E2501" s="103" t="s">
        <v>100</v>
      </c>
      <c r="H2501" s="103" t="s">
        <v>807</v>
      </c>
      <c r="I2501" s="111" t="s">
        <v>9</v>
      </c>
      <c r="J2501" s="112" t="str">
        <f t="shared" si="132"/>
        <v>L</v>
      </c>
      <c r="K2501" s="103">
        <v>1</v>
      </c>
      <c r="L2501" s="103">
        <v>2</v>
      </c>
      <c r="M2501" s="103" t="s">
        <v>2114</v>
      </c>
      <c r="O2501" s="112" t="s">
        <v>972</v>
      </c>
      <c r="T2501" s="112"/>
    </row>
    <row r="2502" spans="1:20">
      <c r="A2502" s="103" t="s">
        <v>973</v>
      </c>
      <c r="B2502" s="149">
        <v>12</v>
      </c>
      <c r="C2502" s="136">
        <v>24752</v>
      </c>
      <c r="D2502" s="141">
        <f t="shared" si="133"/>
        <v>24752</v>
      </c>
      <c r="E2502" s="103" t="s">
        <v>856</v>
      </c>
      <c r="F2502" s="111">
        <v>2</v>
      </c>
      <c r="G2502" s="111"/>
      <c r="H2502" s="103" t="s">
        <v>529</v>
      </c>
      <c r="I2502" s="111" t="s">
        <v>21</v>
      </c>
      <c r="J2502" s="112" t="str">
        <f t="shared" si="132"/>
        <v>L</v>
      </c>
      <c r="K2502" s="103">
        <v>0</v>
      </c>
      <c r="L2502" s="103">
        <v>2</v>
      </c>
      <c r="M2502" s="103" t="s">
        <v>25</v>
      </c>
      <c r="O2502" s="112" t="s">
        <v>972</v>
      </c>
      <c r="T2502" s="112"/>
    </row>
    <row r="2503" spans="1:20">
      <c r="A2503" s="103" t="s">
        <v>973</v>
      </c>
      <c r="B2503" s="149">
        <v>11</v>
      </c>
      <c r="C2503" s="136">
        <v>24745</v>
      </c>
      <c r="D2503" s="141">
        <f t="shared" si="133"/>
        <v>24745</v>
      </c>
      <c r="E2503" s="103" t="s">
        <v>100</v>
      </c>
      <c r="H2503" s="103" t="s">
        <v>982</v>
      </c>
      <c r="I2503" s="111" t="s">
        <v>9</v>
      </c>
      <c r="J2503" s="112" t="str">
        <f t="shared" si="132"/>
        <v>W</v>
      </c>
      <c r="K2503" s="103">
        <v>2</v>
      </c>
      <c r="L2503" s="103">
        <v>0</v>
      </c>
      <c r="M2503" s="103" t="s">
        <v>989</v>
      </c>
      <c r="O2503" s="112" t="s">
        <v>972</v>
      </c>
      <c r="T2503" s="112"/>
    </row>
    <row r="2504" spans="1:20">
      <c r="A2504" s="103" t="s">
        <v>973</v>
      </c>
      <c r="B2504" s="149">
        <v>10</v>
      </c>
      <c r="C2504" s="136">
        <v>24738</v>
      </c>
      <c r="D2504" s="141">
        <f t="shared" si="133"/>
        <v>24738</v>
      </c>
      <c r="E2504" s="103" t="s">
        <v>100</v>
      </c>
      <c r="H2504" s="103" t="s">
        <v>49</v>
      </c>
      <c r="I2504" s="111" t="s">
        <v>21</v>
      </c>
      <c r="J2504" s="112" t="str">
        <f t="shared" si="132"/>
        <v>W</v>
      </c>
      <c r="K2504" s="103">
        <v>3</v>
      </c>
      <c r="L2504" s="103">
        <v>1</v>
      </c>
      <c r="M2504" s="103" t="s">
        <v>990</v>
      </c>
      <c r="N2504" s="103">
        <v>418</v>
      </c>
      <c r="O2504" s="112" t="s">
        <v>972</v>
      </c>
      <c r="P2504" s="103"/>
      <c r="T2504" s="112"/>
    </row>
    <row r="2505" spans="1:20">
      <c r="A2505" s="103" t="s">
        <v>973</v>
      </c>
      <c r="B2505" s="149">
        <v>9</v>
      </c>
      <c r="C2505" s="136">
        <v>24735</v>
      </c>
      <c r="D2505" s="141">
        <f t="shared" si="133"/>
        <v>24735</v>
      </c>
      <c r="E2505" s="103" t="s">
        <v>100</v>
      </c>
      <c r="H2505" s="103" t="s">
        <v>529</v>
      </c>
      <c r="I2505" s="111" t="s">
        <v>21</v>
      </c>
      <c r="J2505" s="112" t="str">
        <f t="shared" si="132"/>
        <v>D</v>
      </c>
      <c r="K2505" s="103">
        <v>1</v>
      </c>
      <c r="L2505" s="103">
        <v>1</v>
      </c>
      <c r="M2505" s="103" t="s">
        <v>991</v>
      </c>
      <c r="N2505" s="103">
        <v>410</v>
      </c>
      <c r="O2505" s="112" t="s">
        <v>972</v>
      </c>
      <c r="T2505" s="112"/>
    </row>
    <row r="2506" spans="1:20">
      <c r="A2506" s="103" t="s">
        <v>973</v>
      </c>
      <c r="B2506" s="149">
        <v>8</v>
      </c>
      <c r="C2506" s="136">
        <v>24731</v>
      </c>
      <c r="D2506" s="141">
        <f t="shared" si="133"/>
        <v>24731</v>
      </c>
      <c r="E2506" s="103" t="s">
        <v>100</v>
      </c>
      <c r="H2506" s="103" t="s">
        <v>494</v>
      </c>
      <c r="I2506" s="111" t="s">
        <v>9</v>
      </c>
      <c r="J2506" s="112" t="str">
        <f t="shared" si="132"/>
        <v>W</v>
      </c>
      <c r="K2506" s="103">
        <v>3</v>
      </c>
      <c r="L2506" s="103">
        <v>1</v>
      </c>
      <c r="M2506" s="103" t="s">
        <v>992</v>
      </c>
      <c r="O2506" s="112" t="s">
        <v>972</v>
      </c>
      <c r="P2506" s="103"/>
      <c r="T2506" s="112"/>
    </row>
    <row r="2507" spans="1:20">
      <c r="A2507" s="103" t="s">
        <v>973</v>
      </c>
      <c r="B2507" s="149">
        <v>7</v>
      </c>
      <c r="C2507" s="136">
        <v>24728</v>
      </c>
      <c r="D2507" s="141">
        <f t="shared" si="133"/>
        <v>24728</v>
      </c>
      <c r="E2507" s="103" t="s">
        <v>100</v>
      </c>
      <c r="H2507" s="103" t="s">
        <v>901</v>
      </c>
      <c r="I2507" s="111" t="s">
        <v>21</v>
      </c>
      <c r="J2507" s="112" t="str">
        <f t="shared" si="132"/>
        <v>W</v>
      </c>
      <c r="K2507" s="103">
        <v>1</v>
      </c>
      <c r="L2507" s="103">
        <v>0</v>
      </c>
      <c r="M2507" s="103" t="s">
        <v>967</v>
      </c>
      <c r="N2507" s="103">
        <v>454</v>
      </c>
      <c r="O2507" s="112" t="s">
        <v>972</v>
      </c>
      <c r="T2507" s="112"/>
    </row>
    <row r="2508" spans="1:20">
      <c r="A2508" s="103" t="s">
        <v>973</v>
      </c>
      <c r="B2508" s="149">
        <v>6</v>
      </c>
      <c r="C2508" s="136">
        <v>24724</v>
      </c>
      <c r="D2508" s="141">
        <f t="shared" si="133"/>
        <v>24724</v>
      </c>
      <c r="E2508" s="103" t="s">
        <v>100</v>
      </c>
      <c r="H2508" s="103" t="s">
        <v>843</v>
      </c>
      <c r="I2508" s="111" t="s">
        <v>21</v>
      </c>
      <c r="J2508" s="112" t="str">
        <f t="shared" si="132"/>
        <v>L</v>
      </c>
      <c r="K2508" s="103">
        <v>0</v>
      </c>
      <c r="L2508" s="103">
        <v>4</v>
      </c>
      <c r="M2508" s="103" t="s">
        <v>25</v>
      </c>
      <c r="O2508" s="112" t="s">
        <v>972</v>
      </c>
      <c r="T2508" s="112"/>
    </row>
    <row r="2509" spans="1:20">
      <c r="A2509" s="103" t="s">
        <v>973</v>
      </c>
      <c r="B2509" s="149">
        <v>5</v>
      </c>
      <c r="C2509" s="136">
        <v>24721</v>
      </c>
      <c r="D2509" s="141">
        <f t="shared" si="133"/>
        <v>24721</v>
      </c>
      <c r="E2509" s="103" t="s">
        <v>870</v>
      </c>
      <c r="F2509" s="111" t="s">
        <v>993</v>
      </c>
      <c r="G2509" s="111"/>
      <c r="H2509" s="103" t="s">
        <v>504</v>
      </c>
      <c r="I2509" s="111" t="s">
        <v>21</v>
      </c>
      <c r="J2509" s="112" t="str">
        <f t="shared" si="132"/>
        <v>L</v>
      </c>
      <c r="K2509" s="103">
        <v>0</v>
      </c>
      <c r="L2509" s="103">
        <v>1</v>
      </c>
      <c r="M2509" s="103" t="s">
        <v>25</v>
      </c>
      <c r="O2509" s="112" t="s">
        <v>972</v>
      </c>
      <c r="T2509" s="112"/>
    </row>
    <row r="2510" spans="1:20">
      <c r="A2510" s="103" t="s">
        <v>973</v>
      </c>
      <c r="B2510" s="149">
        <v>4</v>
      </c>
      <c r="C2510" s="136">
        <v>24717</v>
      </c>
      <c r="D2510" s="141">
        <f t="shared" si="133"/>
        <v>24717</v>
      </c>
      <c r="E2510" s="103" t="s">
        <v>100</v>
      </c>
      <c r="H2510" s="103" t="s">
        <v>934</v>
      </c>
      <c r="I2510" s="111" t="s">
        <v>9</v>
      </c>
      <c r="J2510" s="112" t="str">
        <f t="shared" si="132"/>
        <v>L</v>
      </c>
      <c r="K2510" s="103">
        <v>1</v>
      </c>
      <c r="L2510" s="103">
        <v>3</v>
      </c>
      <c r="M2510" s="103" t="s">
        <v>994</v>
      </c>
      <c r="O2510" s="112" t="s">
        <v>972</v>
      </c>
      <c r="T2510" s="112"/>
    </row>
    <row r="2511" spans="1:20">
      <c r="A2511" s="103" t="s">
        <v>973</v>
      </c>
      <c r="B2511" s="149">
        <v>3</v>
      </c>
      <c r="C2511" s="136">
        <v>24714</v>
      </c>
      <c r="D2511" s="141">
        <f t="shared" si="133"/>
        <v>24714</v>
      </c>
      <c r="E2511" s="103" t="s">
        <v>870</v>
      </c>
      <c r="F2511" s="111" t="s">
        <v>995</v>
      </c>
      <c r="G2511" s="111"/>
      <c r="H2511" s="103" t="s">
        <v>504</v>
      </c>
      <c r="I2511" s="111" t="s">
        <v>9</v>
      </c>
      <c r="J2511" s="112" t="str">
        <f t="shared" si="132"/>
        <v>W</v>
      </c>
      <c r="K2511" s="103">
        <v>2</v>
      </c>
      <c r="L2511" s="103">
        <v>1</v>
      </c>
      <c r="M2511" s="103" t="s">
        <v>996</v>
      </c>
      <c r="O2511" s="112" t="s">
        <v>972</v>
      </c>
      <c r="P2511" s="103"/>
      <c r="T2511" s="112"/>
    </row>
    <row r="2512" spans="1:20">
      <c r="A2512" s="103" t="s">
        <v>973</v>
      </c>
      <c r="B2512" s="149">
        <v>2</v>
      </c>
      <c r="C2512" s="136">
        <v>24710</v>
      </c>
      <c r="D2512" s="141">
        <f t="shared" si="133"/>
        <v>24710</v>
      </c>
      <c r="E2512" s="103" t="s">
        <v>100</v>
      </c>
      <c r="H2512" s="103" t="s">
        <v>580</v>
      </c>
      <c r="I2512" s="111" t="s">
        <v>21</v>
      </c>
      <c r="J2512" s="112" t="str">
        <f t="shared" si="132"/>
        <v>W</v>
      </c>
      <c r="K2512" s="103">
        <v>4</v>
      </c>
      <c r="L2512" s="103">
        <v>0</v>
      </c>
      <c r="M2512" s="103" t="s">
        <v>997</v>
      </c>
      <c r="N2512" s="103">
        <v>401</v>
      </c>
      <c r="O2512" s="112" t="s">
        <v>972</v>
      </c>
      <c r="T2512" s="112"/>
    </row>
    <row r="2513" spans="1:20">
      <c r="A2513" s="103" t="s">
        <v>973</v>
      </c>
      <c r="B2513" s="149">
        <v>1</v>
      </c>
      <c r="C2513" s="136">
        <v>24703</v>
      </c>
      <c r="D2513" s="141">
        <f t="shared" si="133"/>
        <v>24703</v>
      </c>
      <c r="E2513" s="103" t="s">
        <v>100</v>
      </c>
      <c r="H2513" s="103" t="s">
        <v>125</v>
      </c>
      <c r="I2513" s="111" t="s">
        <v>9</v>
      </c>
      <c r="J2513" s="112" t="str">
        <f t="shared" si="132"/>
        <v>L</v>
      </c>
      <c r="K2513" s="103">
        <v>0</v>
      </c>
      <c r="L2513" s="103">
        <v>4</v>
      </c>
      <c r="M2513" s="103" t="s">
        <v>25</v>
      </c>
      <c r="O2513" s="112" t="s">
        <v>972</v>
      </c>
      <c r="T2513" s="112"/>
    </row>
    <row r="2514" spans="1:20">
      <c r="A2514" s="103" t="s">
        <v>998</v>
      </c>
      <c r="B2514" s="149">
        <v>48</v>
      </c>
      <c r="C2514" s="136">
        <v>24598</v>
      </c>
      <c r="D2514" s="141">
        <f t="shared" si="133"/>
        <v>24598</v>
      </c>
      <c r="E2514" s="103" t="s">
        <v>100</v>
      </c>
      <c r="H2514" s="103" t="s">
        <v>504</v>
      </c>
      <c r="I2514" s="111" t="s">
        <v>9</v>
      </c>
      <c r="J2514" s="112" t="str">
        <f t="shared" si="132"/>
        <v>D</v>
      </c>
      <c r="K2514" s="103">
        <v>2</v>
      </c>
      <c r="L2514" s="103">
        <v>2</v>
      </c>
      <c r="M2514" s="103" t="s">
        <v>2039</v>
      </c>
      <c r="O2514" s="112" t="s">
        <v>1156</v>
      </c>
      <c r="T2514" s="112"/>
    </row>
    <row r="2515" spans="1:20">
      <c r="A2515" s="103" t="s">
        <v>998</v>
      </c>
      <c r="B2515" s="149">
        <v>47</v>
      </c>
      <c r="C2515" s="136">
        <v>24591</v>
      </c>
      <c r="D2515" s="141">
        <f t="shared" si="133"/>
        <v>24591</v>
      </c>
      <c r="E2515" s="103" t="s">
        <v>100</v>
      </c>
      <c r="H2515" s="103" t="s">
        <v>1033</v>
      </c>
      <c r="I2515" s="111" t="s">
        <v>9</v>
      </c>
      <c r="J2515" s="112" t="str">
        <f t="shared" si="132"/>
        <v>D</v>
      </c>
      <c r="K2515" s="103">
        <v>1</v>
      </c>
      <c r="L2515" s="103">
        <v>1</v>
      </c>
      <c r="M2515" s="103" t="s">
        <v>999</v>
      </c>
      <c r="O2515" s="112" t="s">
        <v>1156</v>
      </c>
      <c r="T2515" s="112"/>
    </row>
    <row r="2516" spans="1:20">
      <c r="A2516" s="103" t="s">
        <v>998</v>
      </c>
      <c r="B2516" s="149">
        <v>46</v>
      </c>
      <c r="C2516" s="136">
        <v>24588</v>
      </c>
      <c r="D2516" s="141">
        <f t="shared" si="133"/>
        <v>24588</v>
      </c>
      <c r="E2516" s="103" t="s">
        <v>100</v>
      </c>
      <c r="H2516" s="103" t="s">
        <v>580</v>
      </c>
      <c r="I2516" s="111" t="s">
        <v>21</v>
      </c>
      <c r="J2516" s="112" t="str">
        <f t="shared" si="132"/>
        <v>W</v>
      </c>
      <c r="K2516" s="103">
        <v>4</v>
      </c>
      <c r="L2516" s="103">
        <v>1</v>
      </c>
      <c r="M2516" s="103" t="s">
        <v>1801</v>
      </c>
      <c r="O2516" s="112" t="s">
        <v>1156</v>
      </c>
      <c r="T2516" s="112"/>
    </row>
    <row r="2517" spans="1:20">
      <c r="A2517" s="103" t="s">
        <v>998</v>
      </c>
      <c r="B2517" s="149">
        <v>45</v>
      </c>
      <c r="C2517" s="136">
        <v>24584</v>
      </c>
      <c r="D2517" s="141">
        <f t="shared" si="133"/>
        <v>24584</v>
      </c>
      <c r="E2517" s="103" t="s">
        <v>100</v>
      </c>
      <c r="H2517" s="103" t="s">
        <v>1031</v>
      </c>
      <c r="I2517" s="111" t="s">
        <v>9</v>
      </c>
      <c r="J2517" s="112" t="str">
        <f t="shared" si="132"/>
        <v>W</v>
      </c>
      <c r="K2517" s="103">
        <v>2</v>
      </c>
      <c r="L2517" s="103">
        <v>1</v>
      </c>
      <c r="M2517" s="103" t="s">
        <v>1000</v>
      </c>
      <c r="O2517" s="112" t="s">
        <v>1156</v>
      </c>
      <c r="P2517" s="103"/>
      <c r="T2517" s="112"/>
    </row>
    <row r="2518" spans="1:20">
      <c r="A2518" s="103" t="s">
        <v>998</v>
      </c>
      <c r="B2518" s="149">
        <v>44</v>
      </c>
      <c r="C2518" s="136">
        <v>24581</v>
      </c>
      <c r="D2518" s="141">
        <f t="shared" si="133"/>
        <v>24581</v>
      </c>
      <c r="E2518" s="103" t="s">
        <v>100</v>
      </c>
      <c r="H2518" s="103" t="s">
        <v>504</v>
      </c>
      <c r="I2518" s="111" t="s">
        <v>21</v>
      </c>
      <c r="J2518" s="112" t="str">
        <f t="shared" si="132"/>
        <v>D</v>
      </c>
      <c r="K2518" s="103">
        <v>1</v>
      </c>
      <c r="L2518" s="103">
        <v>1</v>
      </c>
      <c r="M2518" s="103" t="s">
        <v>809</v>
      </c>
      <c r="N2518" s="103">
        <v>1021</v>
      </c>
      <c r="O2518" s="112" t="s">
        <v>1156</v>
      </c>
      <c r="P2518" s="103"/>
      <c r="T2518" s="112"/>
    </row>
    <row r="2519" spans="1:20">
      <c r="A2519" s="103" t="s">
        <v>998</v>
      </c>
      <c r="B2519" s="149">
        <v>43</v>
      </c>
      <c r="C2519" s="136">
        <v>24577</v>
      </c>
      <c r="D2519" s="141">
        <f t="shared" si="133"/>
        <v>24577</v>
      </c>
      <c r="E2519" s="103" t="s">
        <v>100</v>
      </c>
      <c r="H2519" s="103" t="s">
        <v>94</v>
      </c>
      <c r="I2519" s="111" t="s">
        <v>21</v>
      </c>
      <c r="J2519" s="112" t="str">
        <f t="shared" si="132"/>
        <v>D</v>
      </c>
      <c r="K2519" s="103">
        <v>3</v>
      </c>
      <c r="L2519" s="103">
        <v>3</v>
      </c>
      <c r="M2519" s="103" t="s">
        <v>1088</v>
      </c>
      <c r="N2519" s="103">
        <v>837</v>
      </c>
      <c r="O2519" s="112" t="s">
        <v>1156</v>
      </c>
      <c r="P2519" s="103"/>
      <c r="T2519" s="112"/>
    </row>
    <row r="2520" spans="1:20">
      <c r="A2520" s="103" t="s">
        <v>998</v>
      </c>
      <c r="B2520" s="149">
        <v>42</v>
      </c>
      <c r="C2520" s="136">
        <v>24574</v>
      </c>
      <c r="D2520" s="141">
        <f t="shared" si="133"/>
        <v>24574</v>
      </c>
      <c r="E2520" s="103" t="s">
        <v>100</v>
      </c>
      <c r="H2520" s="103" t="s">
        <v>934</v>
      </c>
      <c r="I2520" s="111" t="s">
        <v>21</v>
      </c>
      <c r="J2520" s="112" t="str">
        <f t="shared" si="132"/>
        <v>W</v>
      </c>
      <c r="K2520" s="103">
        <v>3</v>
      </c>
      <c r="L2520" s="103">
        <v>0</v>
      </c>
      <c r="M2520" s="103" t="s">
        <v>1001</v>
      </c>
      <c r="N2520" s="103">
        <v>596</v>
      </c>
      <c r="O2520" s="112" t="s">
        <v>1156</v>
      </c>
      <c r="P2520" s="103"/>
      <c r="Q2520" s="115"/>
      <c r="T2520" s="112"/>
    </row>
    <row r="2521" spans="1:20">
      <c r="A2521" s="103" t="s">
        <v>998</v>
      </c>
      <c r="B2521" s="149">
        <v>41</v>
      </c>
      <c r="C2521" s="136">
        <v>24570</v>
      </c>
      <c r="D2521" s="141">
        <f t="shared" si="133"/>
        <v>24570</v>
      </c>
      <c r="E2521" s="103" t="s">
        <v>100</v>
      </c>
      <c r="H2521" s="103" t="s">
        <v>312</v>
      </c>
      <c r="I2521" s="111" t="s">
        <v>21</v>
      </c>
      <c r="J2521" s="112" t="str">
        <f t="shared" si="132"/>
        <v>W</v>
      </c>
      <c r="K2521" s="103">
        <v>1</v>
      </c>
      <c r="L2521" s="103">
        <v>0</v>
      </c>
      <c r="M2521" s="103" t="s">
        <v>1002</v>
      </c>
      <c r="N2521" s="103">
        <v>660</v>
      </c>
      <c r="O2521" s="112" t="s">
        <v>1156</v>
      </c>
      <c r="T2521" s="112"/>
    </row>
    <row r="2522" spans="1:20">
      <c r="A2522" s="103" t="s">
        <v>998</v>
      </c>
      <c r="B2522" s="149">
        <v>40</v>
      </c>
      <c r="C2522" s="136">
        <v>24567</v>
      </c>
      <c r="D2522" s="141">
        <f t="shared" si="133"/>
        <v>24567</v>
      </c>
      <c r="E2522" s="103" t="s">
        <v>100</v>
      </c>
      <c r="H2522" s="103" t="s">
        <v>94</v>
      </c>
      <c r="I2522" s="111" t="s">
        <v>9</v>
      </c>
      <c r="J2522" s="112" t="str">
        <f t="shared" si="132"/>
        <v>L</v>
      </c>
      <c r="K2522" s="103">
        <v>0</v>
      </c>
      <c r="L2522" s="103">
        <v>3</v>
      </c>
      <c r="M2522" s="103" t="s">
        <v>25</v>
      </c>
      <c r="O2522" s="112" t="s">
        <v>1156</v>
      </c>
      <c r="P2522" s="103"/>
      <c r="T2522" s="112"/>
    </row>
    <row r="2523" spans="1:20">
      <c r="A2523" s="103" t="s">
        <v>998</v>
      </c>
      <c r="B2523" s="149">
        <v>39</v>
      </c>
      <c r="C2523" s="136">
        <v>24563</v>
      </c>
      <c r="D2523" s="141">
        <f t="shared" si="133"/>
        <v>24563</v>
      </c>
      <c r="E2523" s="103" t="s">
        <v>100</v>
      </c>
      <c r="H2523" s="103" t="s">
        <v>494</v>
      </c>
      <c r="I2523" s="111" t="s">
        <v>21</v>
      </c>
      <c r="J2523" s="112" t="str">
        <f t="shared" si="132"/>
        <v>W</v>
      </c>
      <c r="K2523" s="103">
        <v>6</v>
      </c>
      <c r="L2523" s="103">
        <v>0</v>
      </c>
      <c r="M2523" s="103" t="s">
        <v>1052</v>
      </c>
      <c r="N2523" s="103">
        <v>519</v>
      </c>
      <c r="O2523" s="112" t="s">
        <v>1156</v>
      </c>
      <c r="T2523" s="112"/>
    </row>
    <row r="2524" spans="1:20">
      <c r="A2524" s="103" t="s">
        <v>998</v>
      </c>
      <c r="B2524" s="149">
        <v>38</v>
      </c>
      <c r="C2524" s="136">
        <v>24558</v>
      </c>
      <c r="D2524" s="141">
        <f t="shared" si="133"/>
        <v>24558</v>
      </c>
      <c r="E2524" s="103" t="s">
        <v>100</v>
      </c>
      <c r="H2524" s="103" t="s">
        <v>529</v>
      </c>
      <c r="I2524" s="111" t="s">
        <v>9</v>
      </c>
      <c r="J2524" s="112" t="str">
        <f t="shared" si="132"/>
        <v>W</v>
      </c>
      <c r="K2524" s="103">
        <v>4</v>
      </c>
      <c r="L2524" s="103">
        <v>0</v>
      </c>
      <c r="M2524" s="103" t="s">
        <v>1165</v>
      </c>
      <c r="N2524" s="103">
        <v>1400</v>
      </c>
      <c r="O2524" s="112" t="s">
        <v>1156</v>
      </c>
      <c r="T2524" s="112"/>
    </row>
    <row r="2525" spans="1:20">
      <c r="A2525" s="103" t="s">
        <v>998</v>
      </c>
      <c r="B2525" s="149">
        <v>37</v>
      </c>
      <c r="C2525" s="136">
        <v>24556</v>
      </c>
      <c r="D2525" s="141">
        <f t="shared" si="133"/>
        <v>24556</v>
      </c>
      <c r="E2525" s="103" t="s">
        <v>100</v>
      </c>
      <c r="H2525" s="103" t="s">
        <v>451</v>
      </c>
      <c r="I2525" s="111" t="s">
        <v>9</v>
      </c>
      <c r="J2525" s="112" t="str">
        <f t="shared" si="132"/>
        <v>W</v>
      </c>
      <c r="K2525" s="103">
        <v>6</v>
      </c>
      <c r="L2525" s="103">
        <v>1</v>
      </c>
      <c r="M2525" s="103" t="s">
        <v>1003</v>
      </c>
      <c r="O2525" s="112" t="s">
        <v>1156</v>
      </c>
      <c r="P2525" s="103"/>
      <c r="T2525" s="112"/>
    </row>
    <row r="2526" spans="1:20">
      <c r="A2526" s="103" t="s">
        <v>998</v>
      </c>
      <c r="B2526" s="149">
        <v>36</v>
      </c>
      <c r="C2526" s="136">
        <v>24555</v>
      </c>
      <c r="D2526" s="141">
        <f t="shared" si="133"/>
        <v>24555</v>
      </c>
      <c r="E2526" s="103" t="s">
        <v>100</v>
      </c>
      <c r="H2526" s="103" t="s">
        <v>982</v>
      </c>
      <c r="I2526" s="111" t="s">
        <v>21</v>
      </c>
      <c r="J2526" s="112" t="str">
        <f t="shared" ref="J2526:J2589" si="134">IF(K2526&gt;L2526,"W",IF(K2526&lt;L2526,"L","D"))</f>
        <v>W</v>
      </c>
      <c r="K2526" s="103">
        <v>3</v>
      </c>
      <c r="L2526" s="103">
        <v>0</v>
      </c>
      <c r="M2526" s="103" t="s">
        <v>1004</v>
      </c>
      <c r="N2526" s="103">
        <v>910</v>
      </c>
      <c r="O2526" s="112" t="s">
        <v>1156</v>
      </c>
      <c r="T2526" s="112"/>
    </row>
    <row r="2527" spans="1:20">
      <c r="A2527" s="103" t="s">
        <v>998</v>
      </c>
      <c r="B2527" s="149">
        <v>35</v>
      </c>
      <c r="C2527" s="136">
        <v>24549</v>
      </c>
      <c r="D2527" s="141">
        <f t="shared" si="133"/>
        <v>24549</v>
      </c>
      <c r="E2527" s="103" t="s">
        <v>100</v>
      </c>
      <c r="H2527" s="103" t="s">
        <v>108</v>
      </c>
      <c r="I2527" s="111" t="s">
        <v>9</v>
      </c>
      <c r="J2527" s="112" t="str">
        <f t="shared" si="134"/>
        <v>D</v>
      </c>
      <c r="K2527" s="103">
        <v>0</v>
      </c>
      <c r="L2527" s="103">
        <v>0</v>
      </c>
      <c r="M2527" s="103" t="s">
        <v>25</v>
      </c>
      <c r="O2527" s="112" t="s">
        <v>1156</v>
      </c>
      <c r="T2527" s="112"/>
    </row>
    <row r="2528" spans="1:20">
      <c r="A2528" s="103" t="s">
        <v>998</v>
      </c>
      <c r="B2528" s="149">
        <v>34</v>
      </c>
      <c r="C2528" s="136">
        <v>24547</v>
      </c>
      <c r="D2528" s="141">
        <f t="shared" si="133"/>
        <v>24547</v>
      </c>
      <c r="E2528" s="103" t="s">
        <v>100</v>
      </c>
      <c r="H2528" s="103" t="s">
        <v>494</v>
      </c>
      <c r="I2528" s="111" t="s">
        <v>9</v>
      </c>
      <c r="J2528" s="112" t="str">
        <f t="shared" si="134"/>
        <v>W</v>
      </c>
      <c r="K2528" s="103">
        <v>5</v>
      </c>
      <c r="L2528" s="103">
        <v>1</v>
      </c>
      <c r="M2528" s="103" t="s">
        <v>1005</v>
      </c>
      <c r="O2528" s="112" t="s">
        <v>1156</v>
      </c>
      <c r="T2528" s="112"/>
    </row>
    <row r="2529" spans="1:20">
      <c r="A2529" s="103" t="s">
        <v>998</v>
      </c>
      <c r="B2529" s="149">
        <v>33</v>
      </c>
      <c r="C2529" s="136">
        <v>24542</v>
      </c>
      <c r="D2529" s="141">
        <f t="shared" si="133"/>
        <v>24542</v>
      </c>
      <c r="E2529" s="103" t="s">
        <v>100</v>
      </c>
      <c r="H2529" s="103" t="s">
        <v>125</v>
      </c>
      <c r="I2529" s="111" t="s">
        <v>21</v>
      </c>
      <c r="J2529" s="112" t="str">
        <f t="shared" si="134"/>
        <v>L</v>
      </c>
      <c r="K2529" s="103">
        <v>0</v>
      </c>
      <c r="L2529" s="103">
        <v>3</v>
      </c>
      <c r="M2529" s="103" t="s">
        <v>25</v>
      </c>
      <c r="O2529" s="112" t="s">
        <v>1156</v>
      </c>
      <c r="T2529" s="112"/>
    </row>
    <row r="2530" spans="1:20">
      <c r="A2530" s="103" t="s">
        <v>998</v>
      </c>
      <c r="B2530" s="149">
        <v>32</v>
      </c>
      <c r="C2530" s="136">
        <v>24538</v>
      </c>
      <c r="D2530" s="141">
        <f t="shared" si="133"/>
        <v>24538</v>
      </c>
      <c r="E2530" s="103" t="s">
        <v>100</v>
      </c>
      <c r="H2530" s="103" t="s">
        <v>901</v>
      </c>
      <c r="I2530" s="111" t="s">
        <v>9</v>
      </c>
      <c r="J2530" s="112" t="str">
        <f t="shared" si="134"/>
        <v>W</v>
      </c>
      <c r="K2530" s="103">
        <v>2</v>
      </c>
      <c r="L2530" s="103">
        <v>1</v>
      </c>
      <c r="M2530" s="103" t="s">
        <v>1051</v>
      </c>
      <c r="O2530" s="112" t="s">
        <v>1156</v>
      </c>
      <c r="T2530" s="112"/>
    </row>
    <row r="2531" spans="1:20">
      <c r="A2531" s="103" t="s">
        <v>998</v>
      </c>
      <c r="B2531" s="149">
        <v>31</v>
      </c>
      <c r="C2531" s="136">
        <v>24535</v>
      </c>
      <c r="D2531" s="141">
        <f t="shared" si="133"/>
        <v>24535</v>
      </c>
      <c r="E2531" s="103" t="s">
        <v>100</v>
      </c>
      <c r="H2531" s="103" t="s">
        <v>982</v>
      </c>
      <c r="I2531" s="111" t="s">
        <v>9</v>
      </c>
      <c r="J2531" s="112" t="str">
        <f t="shared" si="134"/>
        <v>W</v>
      </c>
      <c r="K2531" s="103">
        <v>2</v>
      </c>
      <c r="L2531" s="103">
        <v>0</v>
      </c>
      <c r="M2531" s="103" t="s">
        <v>1006</v>
      </c>
      <c r="O2531" s="112" t="s">
        <v>1156</v>
      </c>
      <c r="T2531" s="112"/>
    </row>
    <row r="2532" spans="1:20">
      <c r="A2532" s="103" t="s">
        <v>998</v>
      </c>
      <c r="B2532" s="149">
        <v>30</v>
      </c>
      <c r="C2532" s="136">
        <v>24528</v>
      </c>
      <c r="D2532" s="141">
        <f t="shared" si="133"/>
        <v>24528</v>
      </c>
      <c r="E2532" s="103" t="s">
        <v>100</v>
      </c>
      <c r="H2532" s="103" t="s">
        <v>807</v>
      </c>
      <c r="I2532" s="111" t="s">
        <v>9</v>
      </c>
      <c r="J2532" s="112" t="str">
        <f t="shared" si="134"/>
        <v>W</v>
      </c>
      <c r="K2532" s="103">
        <v>3</v>
      </c>
      <c r="L2532" s="103">
        <v>2</v>
      </c>
      <c r="M2532" s="103" t="s">
        <v>1007</v>
      </c>
      <c r="O2532" s="112" t="s">
        <v>1156</v>
      </c>
      <c r="P2532" s="103"/>
      <c r="T2532" s="112"/>
    </row>
    <row r="2533" spans="1:20">
      <c r="A2533" s="103" t="s">
        <v>998</v>
      </c>
      <c r="B2533" s="149">
        <v>29</v>
      </c>
      <c r="C2533" s="136">
        <v>24521</v>
      </c>
      <c r="D2533" s="141">
        <f t="shared" si="133"/>
        <v>24521</v>
      </c>
      <c r="E2533" s="103" t="s">
        <v>100</v>
      </c>
      <c r="H2533" s="103" t="s">
        <v>1031</v>
      </c>
      <c r="I2533" s="111" t="s">
        <v>21</v>
      </c>
      <c r="J2533" s="112" t="str">
        <f t="shared" si="134"/>
        <v>W</v>
      </c>
      <c r="K2533" s="103">
        <v>3</v>
      </c>
      <c r="L2533" s="103">
        <v>1</v>
      </c>
      <c r="M2533" s="103" t="s">
        <v>1008</v>
      </c>
      <c r="N2533" s="103">
        <v>454</v>
      </c>
      <c r="O2533" s="112" t="s">
        <v>1156</v>
      </c>
      <c r="T2533" s="112"/>
    </row>
    <row r="2534" spans="1:20">
      <c r="A2534" s="103" t="s">
        <v>998</v>
      </c>
      <c r="B2534" s="149">
        <v>28</v>
      </c>
      <c r="C2534" s="136">
        <v>24514</v>
      </c>
      <c r="D2534" s="141">
        <f t="shared" si="133"/>
        <v>24514</v>
      </c>
      <c r="E2534" s="103" t="s">
        <v>100</v>
      </c>
      <c r="H2534" s="103" t="s">
        <v>843</v>
      </c>
      <c r="I2534" s="111" t="s">
        <v>21</v>
      </c>
      <c r="J2534" s="112" t="str">
        <f t="shared" si="134"/>
        <v>W</v>
      </c>
      <c r="K2534" s="103">
        <v>3</v>
      </c>
      <c r="L2534" s="103">
        <v>1</v>
      </c>
      <c r="M2534" s="103" t="s">
        <v>1009</v>
      </c>
      <c r="O2534" s="112" t="s">
        <v>1156</v>
      </c>
      <c r="T2534" s="112"/>
    </row>
    <row r="2535" spans="1:20">
      <c r="A2535" s="103" t="s">
        <v>998</v>
      </c>
      <c r="B2535" s="149">
        <v>27</v>
      </c>
      <c r="C2535" s="136">
        <v>24507</v>
      </c>
      <c r="D2535" s="141">
        <f t="shared" si="133"/>
        <v>24507</v>
      </c>
      <c r="E2535" s="103" t="s">
        <v>100</v>
      </c>
      <c r="H2535" s="103" t="s">
        <v>1029</v>
      </c>
      <c r="I2535" s="111" t="s">
        <v>9</v>
      </c>
      <c r="J2535" s="112" t="str">
        <f t="shared" si="134"/>
        <v>W</v>
      </c>
      <c r="K2535" s="103">
        <v>1</v>
      </c>
      <c r="L2535" s="103">
        <v>0</v>
      </c>
      <c r="M2535" s="103" t="s">
        <v>897</v>
      </c>
      <c r="O2535" s="112" t="s">
        <v>1156</v>
      </c>
      <c r="T2535" s="112"/>
    </row>
    <row r="2536" spans="1:20">
      <c r="A2536" s="103" t="s">
        <v>998</v>
      </c>
      <c r="B2536" s="149">
        <v>26</v>
      </c>
      <c r="C2536" s="136">
        <v>24493</v>
      </c>
      <c r="D2536" s="141">
        <f t="shared" si="133"/>
        <v>24493</v>
      </c>
      <c r="E2536" s="103" t="s">
        <v>100</v>
      </c>
      <c r="H2536" s="103" t="s">
        <v>807</v>
      </c>
      <c r="I2536" s="111" t="s">
        <v>21</v>
      </c>
      <c r="J2536" s="112" t="str">
        <f t="shared" si="134"/>
        <v>W</v>
      </c>
      <c r="K2536" s="103">
        <v>3</v>
      </c>
      <c r="L2536" s="103">
        <v>0</v>
      </c>
      <c r="M2536" s="103" t="s">
        <v>1010</v>
      </c>
      <c r="O2536" s="112" t="s">
        <v>836</v>
      </c>
      <c r="T2536" s="112"/>
    </row>
    <row r="2537" spans="1:20">
      <c r="A2537" s="103" t="s">
        <v>998</v>
      </c>
      <c r="B2537" s="149">
        <v>25</v>
      </c>
      <c r="C2537" s="136">
        <v>24486</v>
      </c>
      <c r="D2537" s="141">
        <f t="shared" si="133"/>
        <v>24486</v>
      </c>
      <c r="E2537" s="103" t="s">
        <v>100</v>
      </c>
      <c r="H2537" s="103" t="s">
        <v>843</v>
      </c>
      <c r="I2537" s="111" t="s">
        <v>9</v>
      </c>
      <c r="J2537" s="112" t="str">
        <f t="shared" si="134"/>
        <v>D</v>
      </c>
      <c r="K2537" s="103">
        <v>2</v>
      </c>
      <c r="L2537" s="103">
        <v>2</v>
      </c>
      <c r="M2537" s="103" t="s">
        <v>875</v>
      </c>
      <c r="O2537" s="112" t="s">
        <v>836</v>
      </c>
      <c r="T2537" s="112"/>
    </row>
    <row r="2538" spans="1:20">
      <c r="A2538" s="103" t="s">
        <v>998</v>
      </c>
      <c r="B2538" s="149">
        <v>24</v>
      </c>
      <c r="C2538" s="136">
        <v>24479</v>
      </c>
      <c r="D2538" s="141">
        <f t="shared" si="133"/>
        <v>24479</v>
      </c>
      <c r="E2538" s="103" t="s">
        <v>100</v>
      </c>
      <c r="H2538" s="103" t="s">
        <v>108</v>
      </c>
      <c r="I2538" s="111" t="s">
        <v>21</v>
      </c>
      <c r="J2538" s="112" t="str">
        <f t="shared" si="134"/>
        <v>W</v>
      </c>
      <c r="K2538" s="103">
        <v>4</v>
      </c>
      <c r="L2538" s="103">
        <v>2</v>
      </c>
      <c r="M2538" s="103" t="s">
        <v>1011</v>
      </c>
      <c r="O2538" s="112" t="s">
        <v>836</v>
      </c>
      <c r="T2538" s="112"/>
    </row>
    <row r="2539" spans="1:20">
      <c r="A2539" s="103" t="s">
        <v>998</v>
      </c>
      <c r="B2539" s="149">
        <v>23</v>
      </c>
      <c r="C2539" s="136">
        <v>24472</v>
      </c>
      <c r="D2539" s="141">
        <f t="shared" si="133"/>
        <v>24472</v>
      </c>
      <c r="E2539" s="103" t="s">
        <v>100</v>
      </c>
      <c r="H2539" s="103" t="s">
        <v>580</v>
      </c>
      <c r="I2539" s="111" t="s">
        <v>9</v>
      </c>
      <c r="J2539" s="112" t="str">
        <f t="shared" si="134"/>
        <v>W</v>
      </c>
      <c r="K2539" s="103">
        <v>3</v>
      </c>
      <c r="L2539" s="103">
        <v>0</v>
      </c>
      <c r="M2539" s="103" t="s">
        <v>2040</v>
      </c>
      <c r="O2539" s="112" t="s">
        <v>836</v>
      </c>
      <c r="T2539" s="112"/>
    </row>
    <row r="2540" spans="1:20">
      <c r="A2540" s="103" t="s">
        <v>998</v>
      </c>
      <c r="B2540" s="149">
        <v>22</v>
      </c>
      <c r="C2540" s="136">
        <v>24468</v>
      </c>
      <c r="D2540" s="141">
        <f t="shared" si="133"/>
        <v>24468</v>
      </c>
      <c r="E2540" s="103" t="s">
        <v>100</v>
      </c>
      <c r="H2540" s="103" t="s">
        <v>186</v>
      </c>
      <c r="I2540" s="111" t="s">
        <v>9</v>
      </c>
      <c r="J2540" s="112" t="str">
        <f t="shared" si="134"/>
        <v>W</v>
      </c>
      <c r="K2540" s="103">
        <v>2</v>
      </c>
      <c r="L2540" s="103">
        <v>0</v>
      </c>
      <c r="M2540" s="103" t="s">
        <v>875</v>
      </c>
      <c r="O2540" s="112" t="s">
        <v>836</v>
      </c>
      <c r="T2540" s="112"/>
    </row>
    <row r="2541" spans="1:20">
      <c r="A2541" s="103" t="s">
        <v>998</v>
      </c>
      <c r="B2541" s="149">
        <v>21</v>
      </c>
      <c r="C2541" s="136">
        <v>24467</v>
      </c>
      <c r="D2541" s="141">
        <f t="shared" si="133"/>
        <v>24467</v>
      </c>
      <c r="E2541" s="103" t="s">
        <v>100</v>
      </c>
      <c r="H2541" s="103" t="s">
        <v>1142</v>
      </c>
      <c r="I2541" s="111" t="s">
        <v>21</v>
      </c>
      <c r="J2541" s="112" t="str">
        <f t="shared" si="134"/>
        <v>W</v>
      </c>
      <c r="K2541" s="103">
        <v>4</v>
      </c>
      <c r="L2541" s="103">
        <v>1</v>
      </c>
      <c r="M2541" s="103" t="s">
        <v>1012</v>
      </c>
      <c r="O2541" s="112" t="s">
        <v>836</v>
      </c>
      <c r="P2541" s="103"/>
      <c r="T2541" s="112"/>
    </row>
    <row r="2542" spans="1:20">
      <c r="A2542" s="103" t="s">
        <v>998</v>
      </c>
      <c r="B2542" s="149">
        <v>20</v>
      </c>
      <c r="C2542" s="136">
        <v>24458</v>
      </c>
      <c r="D2542" s="141">
        <f t="shared" si="133"/>
        <v>24458</v>
      </c>
      <c r="E2542" s="103" t="s">
        <v>100</v>
      </c>
      <c r="H2542" s="103" t="s">
        <v>451</v>
      </c>
      <c r="I2542" s="111" t="s">
        <v>21</v>
      </c>
      <c r="J2542" s="112" t="str">
        <f t="shared" si="134"/>
        <v>W</v>
      </c>
      <c r="K2542" s="103">
        <v>6</v>
      </c>
      <c r="L2542" s="103">
        <v>1</v>
      </c>
      <c r="M2542" s="103" t="s">
        <v>1013</v>
      </c>
      <c r="N2542" s="103">
        <v>383</v>
      </c>
      <c r="O2542" s="112" t="s">
        <v>836</v>
      </c>
      <c r="T2542" s="112"/>
    </row>
    <row r="2543" spans="1:20">
      <c r="A2543" s="103" t="s">
        <v>998</v>
      </c>
      <c r="B2543" s="149">
        <v>19</v>
      </c>
      <c r="C2543" s="136">
        <v>24451</v>
      </c>
      <c r="D2543" s="141">
        <f t="shared" ref="D2543:D2606" si="135">C2543</f>
        <v>24451</v>
      </c>
      <c r="E2543" s="103" t="s">
        <v>100</v>
      </c>
      <c r="H2543" s="103" t="s">
        <v>1142</v>
      </c>
      <c r="I2543" s="111" t="s">
        <v>9</v>
      </c>
      <c r="J2543" s="112" t="str">
        <f t="shared" si="134"/>
        <v>L</v>
      </c>
      <c r="K2543" s="103">
        <v>1</v>
      </c>
      <c r="L2543" s="103">
        <v>3</v>
      </c>
      <c r="M2543" s="103" t="s">
        <v>1014</v>
      </c>
      <c r="O2543" s="112" t="s">
        <v>836</v>
      </c>
      <c r="P2543" s="103"/>
      <c r="T2543" s="112"/>
    </row>
    <row r="2544" spans="1:20">
      <c r="A2544" s="103" t="s">
        <v>998</v>
      </c>
      <c r="B2544" s="149">
        <v>18</v>
      </c>
      <c r="C2544" s="136">
        <v>24444</v>
      </c>
      <c r="D2544" s="141">
        <f t="shared" si="135"/>
        <v>24444</v>
      </c>
      <c r="E2544" s="103" t="s">
        <v>100</v>
      </c>
      <c r="H2544" s="103" t="s">
        <v>186</v>
      </c>
      <c r="I2544" s="111" t="s">
        <v>21</v>
      </c>
      <c r="J2544" s="112" t="str">
        <f t="shared" si="134"/>
        <v>W</v>
      </c>
      <c r="K2544" s="103">
        <v>4</v>
      </c>
      <c r="L2544" s="103">
        <v>0</v>
      </c>
      <c r="M2544" s="103" t="s">
        <v>1015</v>
      </c>
      <c r="N2544" s="103">
        <v>595</v>
      </c>
      <c r="O2544" s="112" t="s">
        <v>836</v>
      </c>
      <c r="T2544" s="112"/>
    </row>
    <row r="2545" spans="1:20">
      <c r="A2545" s="103" t="s">
        <v>998</v>
      </c>
      <c r="B2545" s="149">
        <v>17</v>
      </c>
      <c r="C2545" s="136">
        <v>24437</v>
      </c>
      <c r="D2545" s="141">
        <f t="shared" si="135"/>
        <v>24437</v>
      </c>
      <c r="E2545" s="103" t="s">
        <v>12</v>
      </c>
      <c r="F2545" s="111">
        <v>1</v>
      </c>
      <c r="G2545" s="111"/>
      <c r="H2545" s="103" t="s">
        <v>1016</v>
      </c>
      <c r="I2545" s="111" t="s">
        <v>9</v>
      </c>
      <c r="J2545" s="112" t="str">
        <f t="shared" si="134"/>
        <v>L</v>
      </c>
      <c r="K2545" s="103">
        <v>0</v>
      </c>
      <c r="L2545" s="103">
        <v>3</v>
      </c>
      <c r="M2545" s="103" t="s">
        <v>25</v>
      </c>
      <c r="O2545" s="112" t="s">
        <v>836</v>
      </c>
      <c r="T2545" s="112"/>
    </row>
    <row r="2546" spans="1:20">
      <c r="A2546" s="103" t="s">
        <v>998</v>
      </c>
      <c r="B2546" s="149">
        <v>16</v>
      </c>
      <c r="C2546" s="136">
        <v>24430</v>
      </c>
      <c r="D2546" s="141">
        <f t="shared" si="135"/>
        <v>24430</v>
      </c>
      <c r="E2546" s="103" t="s">
        <v>100</v>
      </c>
      <c r="H2546" s="103" t="s">
        <v>312</v>
      </c>
      <c r="I2546" s="111" t="s">
        <v>9</v>
      </c>
      <c r="J2546" s="112" t="str">
        <f t="shared" si="134"/>
        <v>L</v>
      </c>
      <c r="K2546" s="103">
        <v>0</v>
      </c>
      <c r="L2546" s="103">
        <v>1</v>
      </c>
      <c r="M2546" s="103" t="s">
        <v>25</v>
      </c>
      <c r="O2546" s="112" t="s">
        <v>836</v>
      </c>
      <c r="T2546" s="112"/>
    </row>
    <row r="2547" spans="1:20">
      <c r="A2547" s="103" t="s">
        <v>998</v>
      </c>
      <c r="B2547" s="149">
        <v>15</v>
      </c>
      <c r="C2547" s="136">
        <v>24423</v>
      </c>
      <c r="D2547" s="141">
        <f t="shared" si="135"/>
        <v>24423</v>
      </c>
      <c r="E2547" s="103" t="s">
        <v>100</v>
      </c>
      <c r="H2547" s="103" t="s">
        <v>125</v>
      </c>
      <c r="I2547" s="111" t="s">
        <v>9</v>
      </c>
      <c r="J2547" s="112" t="str">
        <f t="shared" si="134"/>
        <v>W</v>
      </c>
      <c r="K2547" s="103">
        <v>2</v>
      </c>
      <c r="L2547" s="103">
        <v>0</v>
      </c>
      <c r="M2547" s="103" t="s">
        <v>812</v>
      </c>
      <c r="O2547" s="112" t="s">
        <v>836</v>
      </c>
      <c r="T2547" s="112"/>
    </row>
    <row r="2548" spans="1:20">
      <c r="A2548" s="103" t="s">
        <v>998</v>
      </c>
      <c r="B2548" s="149">
        <v>14</v>
      </c>
      <c r="C2548" s="136">
        <v>24416</v>
      </c>
      <c r="D2548" s="141">
        <f t="shared" si="135"/>
        <v>24416</v>
      </c>
      <c r="E2548" s="103" t="s">
        <v>100</v>
      </c>
      <c r="H2548" s="103" t="s">
        <v>901</v>
      </c>
      <c r="I2548" s="111" t="s">
        <v>9</v>
      </c>
      <c r="J2548" s="112" t="str">
        <f t="shared" si="134"/>
        <v>W</v>
      </c>
      <c r="K2548" s="103">
        <v>2</v>
      </c>
      <c r="L2548" s="103">
        <v>1</v>
      </c>
      <c r="M2548" s="103" t="s">
        <v>1017</v>
      </c>
      <c r="N2548" s="103">
        <v>549</v>
      </c>
      <c r="O2548" s="112" t="s">
        <v>836</v>
      </c>
      <c r="T2548" s="112"/>
    </row>
    <row r="2549" spans="1:20">
      <c r="A2549" s="103" t="s">
        <v>998</v>
      </c>
      <c r="B2549" s="149">
        <v>13</v>
      </c>
      <c r="C2549" s="136">
        <v>24413</v>
      </c>
      <c r="D2549" s="141">
        <f t="shared" si="135"/>
        <v>24413</v>
      </c>
      <c r="E2549" s="103" t="s">
        <v>100</v>
      </c>
      <c r="H2549" s="103" t="s">
        <v>922</v>
      </c>
      <c r="I2549" s="111" t="s">
        <v>9</v>
      </c>
      <c r="J2549" s="112" t="str">
        <f t="shared" si="134"/>
        <v>W</v>
      </c>
      <c r="K2549" s="103">
        <v>4</v>
      </c>
      <c r="L2549" s="103">
        <v>1</v>
      </c>
      <c r="M2549" s="103" t="s">
        <v>2041</v>
      </c>
      <c r="O2549" s="112" t="s">
        <v>836</v>
      </c>
      <c r="T2549" s="112" t="s">
        <v>2175</v>
      </c>
    </row>
    <row r="2550" spans="1:20">
      <c r="A2550" s="103" t="s">
        <v>998</v>
      </c>
      <c r="B2550" s="149">
        <v>12</v>
      </c>
      <c r="C2550" s="136">
        <v>24406</v>
      </c>
      <c r="D2550" s="141">
        <f t="shared" si="135"/>
        <v>24406</v>
      </c>
      <c r="E2550" s="103" t="s">
        <v>856</v>
      </c>
      <c r="F2550" s="111">
        <v>2</v>
      </c>
      <c r="G2550" s="111"/>
      <c r="H2550" s="103" t="s">
        <v>310</v>
      </c>
      <c r="I2550" s="111" t="s">
        <v>21</v>
      </c>
      <c r="J2550" s="112" t="str">
        <f t="shared" si="134"/>
        <v>L</v>
      </c>
      <c r="K2550" s="103">
        <v>3</v>
      </c>
      <c r="L2550" s="103">
        <v>4</v>
      </c>
      <c r="M2550" s="103" t="s">
        <v>1018</v>
      </c>
      <c r="N2550" s="103">
        <v>2006</v>
      </c>
      <c r="O2550" s="112" t="s">
        <v>836</v>
      </c>
      <c r="T2550" s="112"/>
    </row>
    <row r="2551" spans="1:20">
      <c r="A2551" s="103" t="s">
        <v>998</v>
      </c>
      <c r="B2551" s="149">
        <v>11</v>
      </c>
      <c r="C2551" s="136">
        <v>24402</v>
      </c>
      <c r="D2551" s="141">
        <f t="shared" si="135"/>
        <v>24402</v>
      </c>
      <c r="E2551" s="103" t="s">
        <v>100</v>
      </c>
      <c r="H2551" s="103" t="s">
        <v>1029</v>
      </c>
      <c r="I2551" s="111" t="s">
        <v>9</v>
      </c>
      <c r="J2551" s="112" t="str">
        <f t="shared" si="134"/>
        <v>W</v>
      </c>
      <c r="K2551" s="103">
        <v>3</v>
      </c>
      <c r="L2551" s="103">
        <v>0</v>
      </c>
      <c r="M2551" s="103" t="s">
        <v>1019</v>
      </c>
      <c r="N2551" s="103">
        <v>669</v>
      </c>
      <c r="O2551" s="112" t="s">
        <v>836</v>
      </c>
      <c r="T2551" s="112"/>
    </row>
    <row r="2552" spans="1:20">
      <c r="A2552" s="103" t="s">
        <v>998</v>
      </c>
      <c r="B2552" s="149">
        <v>10</v>
      </c>
      <c r="C2552" s="136">
        <v>24395</v>
      </c>
      <c r="D2552" s="141">
        <f t="shared" si="135"/>
        <v>24395</v>
      </c>
      <c r="E2552" s="103" t="s">
        <v>12</v>
      </c>
      <c r="F2552" s="111" t="s">
        <v>988</v>
      </c>
      <c r="G2552" s="111"/>
      <c r="H2552" s="103" t="s">
        <v>1020</v>
      </c>
      <c r="I2552" s="111" t="s">
        <v>9</v>
      </c>
      <c r="J2552" s="112" t="str">
        <f t="shared" si="134"/>
        <v>W</v>
      </c>
      <c r="K2552" s="103">
        <v>4</v>
      </c>
      <c r="L2552" s="103">
        <v>1</v>
      </c>
      <c r="M2552" s="103" t="s">
        <v>1021</v>
      </c>
      <c r="N2552" s="103">
        <v>1290</v>
      </c>
      <c r="O2552" s="112" t="s">
        <v>836</v>
      </c>
      <c r="T2552" s="112"/>
    </row>
    <row r="2553" spans="1:20">
      <c r="A2553" s="103" t="s">
        <v>998</v>
      </c>
      <c r="B2553" s="149">
        <v>9</v>
      </c>
      <c r="C2553" s="136">
        <v>24388</v>
      </c>
      <c r="D2553" s="141">
        <f t="shared" si="135"/>
        <v>24388</v>
      </c>
      <c r="E2553" s="103" t="s">
        <v>100</v>
      </c>
      <c r="H2553" s="103" t="s">
        <v>1033</v>
      </c>
      <c r="I2553" s="111" t="s">
        <v>9</v>
      </c>
      <c r="J2553" s="112" t="str">
        <f t="shared" si="134"/>
        <v>W</v>
      </c>
      <c r="K2553" s="103">
        <v>3</v>
      </c>
      <c r="L2553" s="103">
        <v>1</v>
      </c>
      <c r="M2553" s="103" t="s">
        <v>1008</v>
      </c>
      <c r="N2553" s="103">
        <v>585</v>
      </c>
      <c r="O2553" s="112" t="s">
        <v>836</v>
      </c>
      <c r="T2553" s="112"/>
    </row>
    <row r="2554" spans="1:20">
      <c r="A2554" s="103" t="s">
        <v>998</v>
      </c>
      <c r="B2554" s="149">
        <v>8</v>
      </c>
      <c r="C2554" s="136">
        <v>24381</v>
      </c>
      <c r="D2554" s="141">
        <f t="shared" si="135"/>
        <v>24381</v>
      </c>
      <c r="E2554" s="103" t="s">
        <v>12</v>
      </c>
      <c r="F2554" s="111" t="s">
        <v>138</v>
      </c>
      <c r="G2554" s="111"/>
      <c r="H2554" s="103" t="s">
        <v>559</v>
      </c>
      <c r="I2554" s="111" t="s">
        <v>21</v>
      </c>
      <c r="J2554" s="112" t="str">
        <f t="shared" si="134"/>
        <v>W</v>
      </c>
      <c r="K2554" s="103">
        <v>3</v>
      </c>
      <c r="L2554" s="103">
        <v>0</v>
      </c>
      <c r="M2554" s="103" t="s">
        <v>1022</v>
      </c>
      <c r="N2554" s="103">
        <v>2103</v>
      </c>
      <c r="O2554" s="112" t="s">
        <v>836</v>
      </c>
      <c r="T2554" s="112"/>
    </row>
    <row r="2555" spans="1:20">
      <c r="A2555" s="103" t="s">
        <v>998</v>
      </c>
      <c r="B2555" s="149">
        <v>7</v>
      </c>
      <c r="C2555" s="136">
        <v>24374</v>
      </c>
      <c r="D2555" s="141">
        <f t="shared" si="135"/>
        <v>24374</v>
      </c>
      <c r="E2555" s="103" t="s">
        <v>100</v>
      </c>
      <c r="H2555" s="103" t="s">
        <v>529</v>
      </c>
      <c r="I2555" s="111" t="s">
        <v>9</v>
      </c>
      <c r="J2555" s="112" t="str">
        <f t="shared" si="134"/>
        <v>W</v>
      </c>
      <c r="K2555" s="103">
        <v>1</v>
      </c>
      <c r="L2555" s="103">
        <v>0</v>
      </c>
      <c r="M2555" s="103" t="s">
        <v>834</v>
      </c>
      <c r="O2555" s="112" t="s">
        <v>836</v>
      </c>
      <c r="T2555" s="112"/>
    </row>
    <row r="2556" spans="1:20">
      <c r="A2556" s="103" t="s">
        <v>998</v>
      </c>
      <c r="B2556" s="149">
        <v>6</v>
      </c>
      <c r="C2556" s="136">
        <v>24367</v>
      </c>
      <c r="D2556" s="141">
        <f t="shared" si="135"/>
        <v>24367</v>
      </c>
      <c r="E2556" s="103" t="s">
        <v>12</v>
      </c>
      <c r="F2556" s="111" t="s">
        <v>143</v>
      </c>
      <c r="G2556" s="111"/>
      <c r="H2556" s="103" t="s">
        <v>506</v>
      </c>
      <c r="I2556" s="111" t="s">
        <v>21</v>
      </c>
      <c r="J2556" s="112" t="str">
        <f t="shared" si="134"/>
        <v>W</v>
      </c>
      <c r="K2556" s="103">
        <v>4</v>
      </c>
      <c r="L2556" s="103">
        <v>0</v>
      </c>
      <c r="M2556" s="103" t="s">
        <v>1023</v>
      </c>
      <c r="O2556" s="112" t="s">
        <v>836</v>
      </c>
      <c r="T2556" s="112"/>
    </row>
    <row r="2557" spans="1:20">
      <c r="A2557" s="103" t="s">
        <v>998</v>
      </c>
      <c r="B2557" s="149">
        <v>5</v>
      </c>
      <c r="C2557" s="136">
        <v>24360</v>
      </c>
      <c r="D2557" s="141">
        <f t="shared" si="135"/>
        <v>24360</v>
      </c>
      <c r="E2557" s="103" t="s">
        <v>870</v>
      </c>
      <c r="F2557" s="111" t="s">
        <v>993</v>
      </c>
      <c r="G2557" s="111"/>
      <c r="H2557" s="103" t="s">
        <v>451</v>
      </c>
      <c r="I2557" s="111" t="s">
        <v>9</v>
      </c>
      <c r="J2557" s="112" t="str">
        <f t="shared" si="134"/>
        <v>W</v>
      </c>
      <c r="K2557" s="103">
        <v>11</v>
      </c>
      <c r="L2557" s="103">
        <v>1</v>
      </c>
      <c r="M2557" s="103" t="s">
        <v>2248</v>
      </c>
      <c r="O2557" s="112" t="s">
        <v>836</v>
      </c>
      <c r="T2557" s="112" t="s">
        <v>1564</v>
      </c>
    </row>
    <row r="2558" spans="1:20">
      <c r="A2558" s="103" t="s">
        <v>998</v>
      </c>
      <c r="B2558" s="149">
        <v>4</v>
      </c>
      <c r="C2558" s="136">
        <v>24353</v>
      </c>
      <c r="D2558" s="141">
        <f t="shared" si="135"/>
        <v>24353</v>
      </c>
      <c r="E2558" s="103" t="s">
        <v>12</v>
      </c>
      <c r="F2558" s="111" t="s">
        <v>61</v>
      </c>
      <c r="G2558" s="111"/>
      <c r="H2558" s="103" t="s">
        <v>49</v>
      </c>
      <c r="I2558" s="111" t="s">
        <v>9</v>
      </c>
      <c r="J2558" s="112" t="str">
        <f t="shared" si="134"/>
        <v>W</v>
      </c>
      <c r="K2558" s="103">
        <v>2</v>
      </c>
      <c r="L2558" s="103">
        <v>0</v>
      </c>
      <c r="M2558" s="103" t="s">
        <v>1024</v>
      </c>
      <c r="O2558" s="112" t="s">
        <v>836</v>
      </c>
      <c r="T2558" s="112"/>
    </row>
    <row r="2559" spans="1:20">
      <c r="A2559" s="103" t="s">
        <v>998</v>
      </c>
      <c r="B2559" s="149">
        <v>3</v>
      </c>
      <c r="C2559" s="136">
        <v>24348</v>
      </c>
      <c r="D2559" s="141">
        <f t="shared" si="135"/>
        <v>24348</v>
      </c>
      <c r="E2559" s="103" t="s">
        <v>870</v>
      </c>
      <c r="F2559" s="111" t="s">
        <v>995</v>
      </c>
      <c r="G2559" s="111"/>
      <c r="H2559" s="103" t="s">
        <v>451</v>
      </c>
      <c r="I2559" s="111" t="s">
        <v>21</v>
      </c>
      <c r="J2559" s="112" t="str">
        <f t="shared" si="134"/>
        <v>W</v>
      </c>
      <c r="K2559" s="103">
        <v>5</v>
      </c>
      <c r="L2559" s="103">
        <v>0</v>
      </c>
      <c r="M2559" s="103" t="s">
        <v>1025</v>
      </c>
      <c r="O2559" s="112" t="s">
        <v>836</v>
      </c>
      <c r="T2559" s="112"/>
    </row>
    <row r="2560" spans="1:20">
      <c r="A2560" s="103" t="s">
        <v>998</v>
      </c>
      <c r="B2560" s="149">
        <v>2</v>
      </c>
      <c r="C2560" s="136">
        <v>24346</v>
      </c>
      <c r="D2560" s="141">
        <f t="shared" si="135"/>
        <v>24346</v>
      </c>
      <c r="E2560" s="103" t="s">
        <v>100</v>
      </c>
      <c r="H2560" s="103" t="s">
        <v>934</v>
      </c>
      <c r="I2560" s="111" t="s">
        <v>9</v>
      </c>
      <c r="J2560" s="112" t="str">
        <f t="shared" si="134"/>
        <v>W</v>
      </c>
      <c r="K2560" s="103">
        <v>1</v>
      </c>
      <c r="L2560" s="103">
        <v>0</v>
      </c>
      <c r="M2560" s="103" t="s">
        <v>809</v>
      </c>
      <c r="O2560" s="112" t="s">
        <v>836</v>
      </c>
      <c r="T2560" s="112"/>
    </row>
    <row r="2561" spans="1:20">
      <c r="A2561" s="103" t="s">
        <v>998</v>
      </c>
      <c r="B2561" s="149">
        <v>1</v>
      </c>
      <c r="C2561" s="136">
        <v>24339</v>
      </c>
      <c r="D2561" s="141">
        <f t="shared" si="135"/>
        <v>24339</v>
      </c>
      <c r="E2561" s="103" t="s">
        <v>100</v>
      </c>
      <c r="H2561" s="103" t="s">
        <v>922</v>
      </c>
      <c r="I2561" s="111" t="s">
        <v>21</v>
      </c>
      <c r="J2561" s="112" t="str">
        <f t="shared" si="134"/>
        <v>D</v>
      </c>
      <c r="K2561" s="103">
        <v>2</v>
      </c>
      <c r="L2561" s="103">
        <v>2</v>
      </c>
      <c r="M2561" s="103" t="s">
        <v>1026</v>
      </c>
      <c r="O2561" s="112" t="s">
        <v>836</v>
      </c>
      <c r="T2561" s="112"/>
    </row>
    <row r="2562" spans="1:20">
      <c r="A2562" s="103" t="s">
        <v>1089</v>
      </c>
      <c r="B2562" s="149">
        <v>45</v>
      </c>
      <c r="C2562" s="136">
        <v>24245</v>
      </c>
      <c r="D2562" s="141">
        <f t="shared" si="135"/>
        <v>24245</v>
      </c>
      <c r="E2562" s="103" t="s">
        <v>856</v>
      </c>
      <c r="F2562" s="116" t="s">
        <v>871</v>
      </c>
      <c r="H2562" s="103" t="s">
        <v>444</v>
      </c>
      <c r="I2562" s="111" t="s">
        <v>21</v>
      </c>
      <c r="J2562" s="112" t="str">
        <f t="shared" si="134"/>
        <v>D</v>
      </c>
      <c r="K2562" s="103">
        <v>1</v>
      </c>
      <c r="L2562" s="103">
        <v>1</v>
      </c>
      <c r="M2562" s="103" t="s">
        <v>834</v>
      </c>
      <c r="N2562" s="112">
        <v>2792</v>
      </c>
      <c r="O2562" s="112" t="s">
        <v>836</v>
      </c>
      <c r="T2562" s="112"/>
    </row>
    <row r="2563" spans="1:20">
      <c r="A2563" s="103" t="s">
        <v>1089</v>
      </c>
      <c r="B2563" s="149">
        <v>44</v>
      </c>
      <c r="C2563" s="136">
        <v>24237</v>
      </c>
      <c r="D2563" s="141">
        <f t="shared" si="135"/>
        <v>24237</v>
      </c>
      <c r="E2563" s="103" t="s">
        <v>856</v>
      </c>
      <c r="F2563" s="116" t="s">
        <v>873</v>
      </c>
      <c r="H2563" s="103" t="s">
        <v>444</v>
      </c>
      <c r="I2563" s="111" t="s">
        <v>9</v>
      </c>
      <c r="J2563" s="112" t="str">
        <f t="shared" si="134"/>
        <v>L</v>
      </c>
      <c r="K2563" s="103">
        <v>1</v>
      </c>
      <c r="L2563" s="103">
        <v>2</v>
      </c>
      <c r="M2563" s="103" t="s">
        <v>834</v>
      </c>
      <c r="N2563" s="112">
        <v>2976</v>
      </c>
      <c r="O2563" s="112" t="s">
        <v>836</v>
      </c>
      <c r="T2563" s="112"/>
    </row>
    <row r="2564" spans="1:20">
      <c r="A2564" s="103" t="s">
        <v>1089</v>
      </c>
      <c r="B2564" s="149">
        <v>43</v>
      </c>
      <c r="C2564" s="136">
        <v>24234</v>
      </c>
      <c r="D2564" s="141">
        <f t="shared" si="135"/>
        <v>24234</v>
      </c>
      <c r="E2564" s="103" t="s">
        <v>100</v>
      </c>
      <c r="H2564" s="103" t="s">
        <v>451</v>
      </c>
      <c r="I2564" s="111" t="s">
        <v>21</v>
      </c>
      <c r="J2564" s="112" t="str">
        <f t="shared" si="134"/>
        <v>W</v>
      </c>
      <c r="K2564" s="103">
        <v>2</v>
      </c>
      <c r="L2564" s="103">
        <v>0</v>
      </c>
      <c r="M2564" s="103" t="s">
        <v>875</v>
      </c>
      <c r="O2564" s="112" t="s">
        <v>836</v>
      </c>
      <c r="T2564" s="112"/>
    </row>
    <row r="2565" spans="1:20">
      <c r="A2565" s="103" t="s">
        <v>1089</v>
      </c>
      <c r="B2565" s="149">
        <v>42</v>
      </c>
      <c r="C2565" s="136">
        <v>24227</v>
      </c>
      <c r="D2565" s="141">
        <f t="shared" si="135"/>
        <v>24227</v>
      </c>
      <c r="E2565" s="103" t="s">
        <v>100</v>
      </c>
      <c r="H2565" s="103" t="s">
        <v>312</v>
      </c>
      <c r="I2565" s="111" t="s">
        <v>9</v>
      </c>
      <c r="J2565" s="112" t="str">
        <f t="shared" si="134"/>
        <v>W</v>
      </c>
      <c r="K2565" s="103">
        <v>4</v>
      </c>
      <c r="L2565" s="103">
        <v>2</v>
      </c>
      <c r="M2565" s="103" t="s">
        <v>1090</v>
      </c>
      <c r="O2565" s="112" t="s">
        <v>836</v>
      </c>
      <c r="T2565" s="112"/>
    </row>
    <row r="2566" spans="1:20">
      <c r="A2566" s="103" t="s">
        <v>1089</v>
      </c>
      <c r="B2566" s="149">
        <v>41</v>
      </c>
      <c r="C2566" s="136">
        <v>24222</v>
      </c>
      <c r="D2566" s="141">
        <f t="shared" si="135"/>
        <v>24222</v>
      </c>
      <c r="E2566" s="103" t="s">
        <v>100</v>
      </c>
      <c r="H2566" s="103" t="s">
        <v>1029</v>
      </c>
      <c r="I2566" s="111" t="s">
        <v>21</v>
      </c>
      <c r="J2566" s="112" t="str">
        <f t="shared" si="134"/>
        <v>W</v>
      </c>
      <c r="K2566" s="103">
        <v>6</v>
      </c>
      <c r="L2566" s="103">
        <v>1</v>
      </c>
      <c r="M2566" s="103" t="s">
        <v>1091</v>
      </c>
      <c r="O2566" s="112" t="s">
        <v>836</v>
      </c>
      <c r="T2566" s="112"/>
    </row>
    <row r="2567" spans="1:20">
      <c r="A2567" s="103" t="s">
        <v>1089</v>
      </c>
      <c r="B2567" s="149">
        <v>40</v>
      </c>
      <c r="C2567" s="136">
        <v>24220</v>
      </c>
      <c r="D2567" s="141">
        <f t="shared" si="135"/>
        <v>24220</v>
      </c>
      <c r="E2567" s="103" t="s">
        <v>100</v>
      </c>
      <c r="H2567" s="103" t="s">
        <v>934</v>
      </c>
      <c r="I2567" s="111" t="s">
        <v>21</v>
      </c>
      <c r="J2567" s="112" t="str">
        <f t="shared" si="134"/>
        <v>W</v>
      </c>
      <c r="K2567" s="103">
        <v>6</v>
      </c>
      <c r="L2567" s="103">
        <v>0</v>
      </c>
      <c r="M2567" s="103" t="s">
        <v>1092</v>
      </c>
      <c r="O2567" s="112" t="s">
        <v>836</v>
      </c>
      <c r="T2567" s="112"/>
    </row>
    <row r="2568" spans="1:20">
      <c r="A2568" s="103" t="s">
        <v>1089</v>
      </c>
      <c r="B2568" s="149">
        <v>39</v>
      </c>
      <c r="C2568" s="136">
        <v>24215</v>
      </c>
      <c r="D2568" s="141">
        <f t="shared" si="135"/>
        <v>24215</v>
      </c>
      <c r="E2568" s="103" t="s">
        <v>100</v>
      </c>
      <c r="H2568" s="103" t="s">
        <v>922</v>
      </c>
      <c r="I2568" s="111" t="s">
        <v>21</v>
      </c>
      <c r="J2568" s="112" t="str">
        <f t="shared" si="134"/>
        <v>W</v>
      </c>
      <c r="K2568" s="103">
        <v>4</v>
      </c>
      <c r="L2568" s="103">
        <v>1</v>
      </c>
      <c r="M2568" s="103" t="s">
        <v>1093</v>
      </c>
      <c r="O2568" s="112" t="s">
        <v>836</v>
      </c>
      <c r="T2568" s="112"/>
    </row>
    <row r="2569" spans="1:20">
      <c r="A2569" s="103" t="s">
        <v>1089</v>
      </c>
      <c r="B2569" s="149">
        <v>38</v>
      </c>
      <c r="C2569" s="136">
        <v>24213</v>
      </c>
      <c r="D2569" s="141">
        <f t="shared" si="135"/>
        <v>24213</v>
      </c>
      <c r="E2569" s="103" t="s">
        <v>856</v>
      </c>
      <c r="F2569" s="116" t="s">
        <v>781</v>
      </c>
      <c r="H2569" s="103" t="s">
        <v>1142</v>
      </c>
      <c r="I2569" s="111" t="s">
        <v>9</v>
      </c>
      <c r="J2569" s="112" t="str">
        <f t="shared" si="134"/>
        <v>W</v>
      </c>
      <c r="K2569" s="103">
        <v>5</v>
      </c>
      <c r="L2569" s="103">
        <v>1</v>
      </c>
      <c r="M2569" s="103" t="s">
        <v>1178</v>
      </c>
      <c r="O2569" s="112" t="s">
        <v>836</v>
      </c>
      <c r="T2569" s="112"/>
    </row>
    <row r="2570" spans="1:20">
      <c r="A2570" s="103" t="s">
        <v>1089</v>
      </c>
      <c r="B2570" s="149">
        <v>37</v>
      </c>
      <c r="C2570" s="136">
        <v>24208</v>
      </c>
      <c r="D2570" s="141">
        <f t="shared" si="135"/>
        <v>24208</v>
      </c>
      <c r="E2570" s="103" t="s">
        <v>100</v>
      </c>
      <c r="H2570" s="103" t="s">
        <v>529</v>
      </c>
      <c r="I2570" s="111" t="s">
        <v>9</v>
      </c>
      <c r="J2570" s="112" t="str">
        <f t="shared" si="134"/>
        <v>W</v>
      </c>
      <c r="K2570" s="103">
        <v>2</v>
      </c>
      <c r="L2570" s="103">
        <v>0</v>
      </c>
      <c r="M2570" s="103" t="s">
        <v>1006</v>
      </c>
      <c r="O2570" s="112" t="s">
        <v>836</v>
      </c>
      <c r="T2570" s="112"/>
    </row>
    <row r="2571" spans="1:20">
      <c r="A2571" s="103" t="s">
        <v>1089</v>
      </c>
      <c r="B2571" s="149">
        <v>36</v>
      </c>
      <c r="C2571" s="136">
        <v>24206</v>
      </c>
      <c r="D2571" s="141">
        <f t="shared" si="135"/>
        <v>24206</v>
      </c>
      <c r="E2571" s="103" t="s">
        <v>100</v>
      </c>
      <c r="H2571" s="103" t="s">
        <v>451</v>
      </c>
      <c r="I2571" s="111" t="s">
        <v>9</v>
      </c>
      <c r="J2571" s="112" t="str">
        <f t="shared" si="134"/>
        <v>W</v>
      </c>
      <c r="K2571" s="103">
        <v>2</v>
      </c>
      <c r="L2571" s="103">
        <v>0</v>
      </c>
      <c r="M2571" s="103" t="s">
        <v>1024</v>
      </c>
      <c r="O2571" s="112" t="s">
        <v>836</v>
      </c>
      <c r="T2571" s="112"/>
    </row>
    <row r="2572" spans="1:20">
      <c r="A2572" s="103" t="s">
        <v>1089</v>
      </c>
      <c r="B2572" s="149">
        <v>35</v>
      </c>
      <c r="C2572" s="136">
        <v>24205</v>
      </c>
      <c r="D2572" s="141">
        <f t="shared" si="135"/>
        <v>24205</v>
      </c>
      <c r="E2572" s="103" t="s">
        <v>100</v>
      </c>
      <c r="H2572" s="103" t="s">
        <v>1033</v>
      </c>
      <c r="I2572" s="111" t="s">
        <v>21</v>
      </c>
      <c r="J2572" s="112" t="str">
        <f t="shared" si="134"/>
        <v>W</v>
      </c>
      <c r="K2572" s="103">
        <v>5</v>
      </c>
      <c r="L2572" s="103">
        <v>1</v>
      </c>
      <c r="M2572" s="103" t="s">
        <v>1094</v>
      </c>
      <c r="O2572" s="112" t="s">
        <v>836</v>
      </c>
      <c r="T2572" s="112"/>
    </row>
    <row r="2573" spans="1:20">
      <c r="A2573" s="103" t="s">
        <v>1089</v>
      </c>
      <c r="B2573" s="149">
        <v>34</v>
      </c>
      <c r="C2573" s="136">
        <v>24199</v>
      </c>
      <c r="D2573" s="141">
        <f t="shared" si="135"/>
        <v>24199</v>
      </c>
      <c r="E2573" s="103" t="s">
        <v>856</v>
      </c>
      <c r="F2573" s="116" t="s">
        <v>161</v>
      </c>
      <c r="H2573" s="103" t="s">
        <v>1142</v>
      </c>
      <c r="I2573" s="111" t="s">
        <v>21</v>
      </c>
      <c r="J2573" s="112" t="str">
        <f t="shared" si="134"/>
        <v>D</v>
      </c>
      <c r="K2573" s="103">
        <v>0</v>
      </c>
      <c r="L2573" s="103">
        <v>0</v>
      </c>
      <c r="M2573" s="103" t="s">
        <v>25</v>
      </c>
      <c r="O2573" s="112" t="s">
        <v>836</v>
      </c>
      <c r="T2573" s="112"/>
    </row>
    <row r="2574" spans="1:20">
      <c r="A2574" s="103" t="s">
        <v>1089</v>
      </c>
      <c r="B2574" s="149">
        <v>33</v>
      </c>
      <c r="C2574" s="136">
        <v>24192</v>
      </c>
      <c r="D2574" s="141">
        <f t="shared" si="135"/>
        <v>24192</v>
      </c>
      <c r="E2574" s="103" t="s">
        <v>100</v>
      </c>
      <c r="H2574" s="103" t="s">
        <v>843</v>
      </c>
      <c r="I2574" s="111" t="s">
        <v>21</v>
      </c>
      <c r="J2574" s="112" t="str">
        <f t="shared" si="134"/>
        <v>W</v>
      </c>
      <c r="K2574" s="103">
        <v>3</v>
      </c>
      <c r="L2574" s="103">
        <v>0</v>
      </c>
      <c r="M2574" s="103" t="s">
        <v>1095</v>
      </c>
      <c r="O2574" s="112" t="s">
        <v>836</v>
      </c>
      <c r="T2574" s="112"/>
    </row>
    <row r="2575" spans="1:20">
      <c r="A2575" s="103" t="s">
        <v>1089</v>
      </c>
      <c r="B2575" s="149">
        <v>32</v>
      </c>
      <c r="C2575" s="136">
        <v>24185</v>
      </c>
      <c r="D2575" s="141">
        <f t="shared" si="135"/>
        <v>24185</v>
      </c>
      <c r="E2575" s="103" t="s">
        <v>100</v>
      </c>
      <c r="H2575" s="103" t="s">
        <v>1033</v>
      </c>
      <c r="I2575" s="111" t="s">
        <v>9</v>
      </c>
      <c r="J2575" s="112" t="str">
        <f t="shared" si="134"/>
        <v>D</v>
      </c>
      <c r="K2575" s="103">
        <v>1</v>
      </c>
      <c r="L2575" s="103">
        <v>1</v>
      </c>
      <c r="M2575" s="103" t="s">
        <v>834</v>
      </c>
      <c r="O2575" s="112" t="s">
        <v>836</v>
      </c>
      <c r="T2575" s="112" t="s">
        <v>1563</v>
      </c>
    </row>
    <row r="2576" spans="1:20">
      <c r="A2576" s="103" t="s">
        <v>1089</v>
      </c>
      <c r="B2576" s="149">
        <v>31</v>
      </c>
      <c r="C2576" s="136">
        <v>24178</v>
      </c>
      <c r="D2576" s="141">
        <f t="shared" si="135"/>
        <v>24178</v>
      </c>
      <c r="E2576" s="103" t="s">
        <v>100</v>
      </c>
      <c r="H2576" s="103" t="s">
        <v>186</v>
      </c>
      <c r="I2576" s="111" t="s">
        <v>9</v>
      </c>
      <c r="J2576" s="112" t="str">
        <f t="shared" si="134"/>
        <v>D</v>
      </c>
      <c r="K2576" s="103">
        <v>1</v>
      </c>
      <c r="L2576" s="103">
        <v>1</v>
      </c>
      <c r="M2576" s="103" t="s">
        <v>1096</v>
      </c>
      <c r="O2576" s="112" t="s">
        <v>836</v>
      </c>
      <c r="T2576" s="112"/>
    </row>
    <row r="2577" spans="1:20">
      <c r="A2577" s="103" t="s">
        <v>1089</v>
      </c>
      <c r="B2577" s="149">
        <v>30</v>
      </c>
      <c r="C2577" s="136">
        <v>24171</v>
      </c>
      <c r="D2577" s="141">
        <f t="shared" si="135"/>
        <v>24171</v>
      </c>
      <c r="E2577" s="103" t="s">
        <v>100</v>
      </c>
      <c r="H2577" s="103" t="s">
        <v>312</v>
      </c>
      <c r="I2577" s="111" t="s">
        <v>21</v>
      </c>
      <c r="J2577" s="112" t="str">
        <f t="shared" si="134"/>
        <v>D</v>
      </c>
      <c r="K2577" s="103">
        <v>1</v>
      </c>
      <c r="L2577" s="103">
        <v>1</v>
      </c>
      <c r="M2577" s="103" t="s">
        <v>1097</v>
      </c>
      <c r="O2577" s="112" t="s">
        <v>836</v>
      </c>
      <c r="T2577" s="112"/>
    </row>
    <row r="2578" spans="1:20">
      <c r="A2578" s="103" t="s">
        <v>1089</v>
      </c>
      <c r="B2578" s="149">
        <v>29</v>
      </c>
      <c r="C2578" s="136">
        <v>24157</v>
      </c>
      <c r="D2578" s="141">
        <f t="shared" si="135"/>
        <v>24157</v>
      </c>
      <c r="E2578" s="103" t="s">
        <v>100</v>
      </c>
      <c r="H2578" s="103" t="s">
        <v>922</v>
      </c>
      <c r="I2578" s="111" t="s">
        <v>9</v>
      </c>
      <c r="J2578" s="112" t="str">
        <f t="shared" si="134"/>
        <v>W</v>
      </c>
      <c r="K2578" s="103">
        <v>3</v>
      </c>
      <c r="L2578" s="103">
        <v>2</v>
      </c>
      <c r="M2578" s="103" t="s">
        <v>2196</v>
      </c>
      <c r="O2578" s="112" t="s">
        <v>836</v>
      </c>
      <c r="T2578" s="112"/>
    </row>
    <row r="2579" spans="1:20">
      <c r="A2579" s="103" t="s">
        <v>1089</v>
      </c>
      <c r="B2579" s="149">
        <v>28</v>
      </c>
      <c r="C2579" s="136">
        <v>24150</v>
      </c>
      <c r="D2579" s="141">
        <f t="shared" si="135"/>
        <v>24150</v>
      </c>
      <c r="E2579" s="103" t="s">
        <v>100</v>
      </c>
      <c r="H2579" s="103" t="s">
        <v>901</v>
      </c>
      <c r="I2579" s="111" t="s">
        <v>9</v>
      </c>
      <c r="J2579" s="112" t="str">
        <f t="shared" si="134"/>
        <v>W</v>
      </c>
      <c r="K2579" s="103">
        <v>3</v>
      </c>
      <c r="L2579" s="103">
        <v>1</v>
      </c>
      <c r="M2579" s="103" t="s">
        <v>1098</v>
      </c>
      <c r="O2579" s="112" t="s">
        <v>836</v>
      </c>
      <c r="T2579" s="112"/>
    </row>
    <row r="2580" spans="1:20">
      <c r="A2580" s="103" t="s">
        <v>1089</v>
      </c>
      <c r="B2580" s="149">
        <v>27</v>
      </c>
      <c r="C2580" s="136">
        <v>24143</v>
      </c>
      <c r="D2580" s="141">
        <f t="shared" si="135"/>
        <v>24143</v>
      </c>
      <c r="E2580" s="103" t="s">
        <v>100</v>
      </c>
      <c r="H2580" s="103" t="s">
        <v>1031</v>
      </c>
      <c r="I2580" s="111" t="s">
        <v>21</v>
      </c>
      <c r="J2580" s="112" t="str">
        <f t="shared" si="134"/>
        <v>W</v>
      </c>
      <c r="K2580" s="103">
        <v>2</v>
      </c>
      <c r="L2580" s="103">
        <v>1</v>
      </c>
      <c r="M2580" s="103" t="s">
        <v>1026</v>
      </c>
      <c r="O2580" s="112" t="s">
        <v>836</v>
      </c>
      <c r="T2580" s="112"/>
    </row>
    <row r="2581" spans="1:20">
      <c r="A2581" s="103" t="s">
        <v>1089</v>
      </c>
      <c r="B2581" s="149">
        <v>26</v>
      </c>
      <c r="C2581" s="136">
        <v>24136</v>
      </c>
      <c r="D2581" s="141">
        <f t="shared" si="135"/>
        <v>24136</v>
      </c>
      <c r="E2581" s="103" t="s">
        <v>100</v>
      </c>
      <c r="H2581" s="103" t="s">
        <v>1031</v>
      </c>
      <c r="I2581" s="111" t="s">
        <v>9</v>
      </c>
      <c r="J2581" s="112" t="str">
        <f t="shared" si="134"/>
        <v>D</v>
      </c>
      <c r="K2581" s="103">
        <v>2</v>
      </c>
      <c r="L2581" s="103">
        <v>2</v>
      </c>
      <c r="M2581" s="103" t="s">
        <v>1026</v>
      </c>
      <c r="O2581" s="112" t="s">
        <v>836</v>
      </c>
      <c r="T2581" s="112"/>
    </row>
    <row r="2582" spans="1:20">
      <c r="A2582" s="103" t="s">
        <v>1089</v>
      </c>
      <c r="B2582" s="149">
        <v>25</v>
      </c>
      <c r="C2582" s="136">
        <v>24129</v>
      </c>
      <c r="D2582" s="141">
        <f t="shared" si="135"/>
        <v>24129</v>
      </c>
      <c r="E2582" s="103" t="s">
        <v>100</v>
      </c>
      <c r="H2582" s="103" t="s">
        <v>186</v>
      </c>
      <c r="I2582" s="111" t="s">
        <v>21</v>
      </c>
      <c r="J2582" s="112" t="str">
        <f t="shared" si="134"/>
        <v>W</v>
      </c>
      <c r="K2582" s="103">
        <v>3</v>
      </c>
      <c r="L2582" s="103">
        <v>1</v>
      </c>
      <c r="M2582" s="103" t="s">
        <v>1099</v>
      </c>
      <c r="O2582" s="112" t="s">
        <v>836</v>
      </c>
      <c r="T2582" s="112"/>
    </row>
    <row r="2583" spans="1:20">
      <c r="A2583" s="103" t="s">
        <v>1089</v>
      </c>
      <c r="B2583" s="149">
        <v>24</v>
      </c>
      <c r="C2583" s="136">
        <v>24122</v>
      </c>
      <c r="D2583" s="141">
        <f t="shared" si="135"/>
        <v>24122</v>
      </c>
      <c r="E2583" s="103" t="s">
        <v>100</v>
      </c>
      <c r="H2583" s="103" t="s">
        <v>108</v>
      </c>
      <c r="I2583" s="111" t="s">
        <v>9</v>
      </c>
      <c r="J2583" s="112" t="str">
        <f t="shared" si="134"/>
        <v>D</v>
      </c>
      <c r="K2583" s="103">
        <v>0</v>
      </c>
      <c r="L2583" s="103">
        <v>0</v>
      </c>
      <c r="M2583" s="103" t="s">
        <v>25</v>
      </c>
      <c r="O2583" s="112" t="s">
        <v>836</v>
      </c>
      <c r="T2583" s="112"/>
    </row>
    <row r="2584" spans="1:20">
      <c r="A2584" s="103" t="s">
        <v>1089</v>
      </c>
      <c r="B2584" s="149">
        <v>23</v>
      </c>
      <c r="C2584" s="136">
        <v>24115</v>
      </c>
      <c r="D2584" s="141">
        <f t="shared" si="135"/>
        <v>24115</v>
      </c>
      <c r="E2584" s="103" t="s">
        <v>100</v>
      </c>
      <c r="H2584" s="103" t="s">
        <v>504</v>
      </c>
      <c r="I2584" s="111" t="s">
        <v>21</v>
      </c>
      <c r="J2584" s="112" t="str">
        <f t="shared" si="134"/>
        <v>D</v>
      </c>
      <c r="K2584" s="103">
        <v>2</v>
      </c>
      <c r="L2584" s="103">
        <v>2</v>
      </c>
      <c r="M2584" s="103" t="s">
        <v>1100</v>
      </c>
      <c r="O2584" s="112" t="s">
        <v>836</v>
      </c>
      <c r="T2584" s="112"/>
    </row>
    <row r="2585" spans="1:20">
      <c r="A2585" s="103" t="s">
        <v>1089</v>
      </c>
      <c r="B2585" s="149">
        <v>22</v>
      </c>
      <c r="C2585" s="136">
        <v>24108</v>
      </c>
      <c r="D2585" s="141">
        <f t="shared" si="135"/>
        <v>24108</v>
      </c>
      <c r="E2585" s="103" t="s">
        <v>100</v>
      </c>
      <c r="H2585" s="103" t="s">
        <v>125</v>
      </c>
      <c r="I2585" s="111" t="s">
        <v>9</v>
      </c>
      <c r="J2585" s="112" t="str">
        <f t="shared" si="134"/>
        <v>W</v>
      </c>
      <c r="K2585" s="103">
        <v>6</v>
      </c>
      <c r="L2585" s="103">
        <v>3</v>
      </c>
      <c r="M2585" s="103" t="s">
        <v>1101</v>
      </c>
      <c r="O2585" s="112" t="s">
        <v>836</v>
      </c>
      <c r="T2585" s="112"/>
    </row>
    <row r="2586" spans="1:20">
      <c r="A2586" s="103" t="s">
        <v>1089</v>
      </c>
      <c r="B2586" s="149">
        <v>21</v>
      </c>
      <c r="C2586" s="136">
        <v>24103</v>
      </c>
      <c r="D2586" s="141">
        <f t="shared" si="135"/>
        <v>24103</v>
      </c>
      <c r="E2586" s="103" t="s">
        <v>100</v>
      </c>
      <c r="H2586" s="103" t="s">
        <v>1142</v>
      </c>
      <c r="I2586" s="111" t="s">
        <v>9</v>
      </c>
      <c r="J2586" s="112" t="str">
        <f t="shared" si="134"/>
        <v>D</v>
      </c>
      <c r="K2586" s="103">
        <v>3</v>
      </c>
      <c r="L2586" s="103">
        <v>3</v>
      </c>
      <c r="M2586" s="103" t="s">
        <v>1001</v>
      </c>
      <c r="O2586" s="112" t="s">
        <v>836</v>
      </c>
      <c r="T2586" s="112"/>
    </row>
    <row r="2587" spans="1:20">
      <c r="A2587" s="103" t="s">
        <v>1089</v>
      </c>
      <c r="B2587" s="149">
        <v>20</v>
      </c>
      <c r="C2587" s="136">
        <v>24094</v>
      </c>
      <c r="D2587" s="141">
        <f t="shared" si="135"/>
        <v>24094</v>
      </c>
      <c r="E2587" s="103" t="s">
        <v>100</v>
      </c>
      <c r="H2587" s="103" t="s">
        <v>108</v>
      </c>
      <c r="I2587" s="111" t="s">
        <v>21</v>
      </c>
      <c r="J2587" s="112" t="str">
        <f t="shared" si="134"/>
        <v>W</v>
      </c>
      <c r="K2587" s="103">
        <v>2</v>
      </c>
      <c r="L2587" s="103">
        <v>0</v>
      </c>
      <c r="M2587" s="103" t="s">
        <v>1024</v>
      </c>
      <c r="O2587" s="112" t="s">
        <v>836</v>
      </c>
      <c r="T2587" s="112"/>
    </row>
    <row r="2588" spans="1:20">
      <c r="A2588" s="103" t="s">
        <v>1089</v>
      </c>
      <c r="B2588" s="149">
        <v>19</v>
      </c>
      <c r="C2588" s="136">
        <v>24087</v>
      </c>
      <c r="D2588" s="141">
        <f t="shared" si="135"/>
        <v>24087</v>
      </c>
      <c r="E2588" s="103" t="s">
        <v>100</v>
      </c>
      <c r="H2588" s="103" t="s">
        <v>580</v>
      </c>
      <c r="I2588" s="111" t="s">
        <v>9</v>
      </c>
      <c r="J2588" s="112" t="str">
        <f t="shared" si="134"/>
        <v>W</v>
      </c>
      <c r="K2588" s="103">
        <v>2</v>
      </c>
      <c r="L2588" s="103">
        <v>0</v>
      </c>
      <c r="M2588" s="103" t="s">
        <v>1102</v>
      </c>
      <c r="O2588" s="112" t="s">
        <v>836</v>
      </c>
      <c r="T2588" s="112"/>
    </row>
    <row r="2589" spans="1:20">
      <c r="A2589" s="103" t="s">
        <v>1089</v>
      </c>
      <c r="B2589" s="149">
        <v>18</v>
      </c>
      <c r="C2589" s="136">
        <v>24080</v>
      </c>
      <c r="D2589" s="141">
        <f t="shared" si="135"/>
        <v>24080</v>
      </c>
      <c r="E2589" s="103" t="s">
        <v>100</v>
      </c>
      <c r="H2589" s="103" t="s">
        <v>94</v>
      </c>
      <c r="I2589" s="111" t="s">
        <v>21</v>
      </c>
      <c r="J2589" s="112" t="str">
        <f t="shared" si="134"/>
        <v>W</v>
      </c>
      <c r="K2589" s="103">
        <v>2</v>
      </c>
      <c r="L2589" s="103">
        <v>0</v>
      </c>
      <c r="M2589" s="103" t="s">
        <v>1026</v>
      </c>
      <c r="O2589" s="112" t="s">
        <v>836</v>
      </c>
      <c r="T2589" s="112"/>
    </row>
    <row r="2590" spans="1:20">
      <c r="A2590" s="103" t="s">
        <v>1089</v>
      </c>
      <c r="B2590" s="149">
        <v>17</v>
      </c>
      <c r="C2590" s="136">
        <v>24066</v>
      </c>
      <c r="D2590" s="141">
        <f t="shared" si="135"/>
        <v>24066</v>
      </c>
      <c r="E2590" s="103" t="s">
        <v>100</v>
      </c>
      <c r="H2590" s="103" t="s">
        <v>125</v>
      </c>
      <c r="I2590" s="111" t="s">
        <v>21</v>
      </c>
      <c r="J2590" s="112" t="str">
        <f t="shared" ref="J2590:J2653" si="136">IF(K2590&gt;L2590,"W",IF(K2590&lt;L2590,"L","D"))</f>
        <v>W</v>
      </c>
      <c r="K2590" s="103">
        <v>8</v>
      </c>
      <c r="L2590" s="103">
        <v>1</v>
      </c>
      <c r="M2590" s="103" t="s">
        <v>1103</v>
      </c>
      <c r="O2590" s="112" t="s">
        <v>836</v>
      </c>
      <c r="T2590" s="112"/>
    </row>
    <row r="2591" spans="1:20">
      <c r="A2591" s="103" t="s">
        <v>1089</v>
      </c>
      <c r="B2591" s="149">
        <v>16</v>
      </c>
      <c r="C2591" s="136">
        <v>24059</v>
      </c>
      <c r="D2591" s="141">
        <f t="shared" si="135"/>
        <v>24059</v>
      </c>
      <c r="E2591" s="103" t="s">
        <v>100</v>
      </c>
      <c r="H2591" s="103" t="s">
        <v>504</v>
      </c>
      <c r="I2591" s="111" t="s">
        <v>9</v>
      </c>
      <c r="J2591" s="112" t="str">
        <f t="shared" si="136"/>
        <v>W</v>
      </c>
      <c r="K2591" s="103">
        <v>2</v>
      </c>
      <c r="L2591" s="103">
        <v>0</v>
      </c>
      <c r="M2591" s="103" t="s">
        <v>1026</v>
      </c>
      <c r="O2591" s="112" t="s">
        <v>836</v>
      </c>
      <c r="T2591" s="112"/>
    </row>
    <row r="2592" spans="1:20">
      <c r="A2592" s="103" t="s">
        <v>1089</v>
      </c>
      <c r="B2592" s="149">
        <v>15</v>
      </c>
      <c r="C2592" s="136">
        <v>24052</v>
      </c>
      <c r="D2592" s="141">
        <f t="shared" si="135"/>
        <v>24052</v>
      </c>
      <c r="E2592" s="103" t="s">
        <v>100</v>
      </c>
      <c r="H2592" s="103" t="s">
        <v>529</v>
      </c>
      <c r="I2592" s="111" t="s">
        <v>21</v>
      </c>
      <c r="J2592" s="112" t="str">
        <f t="shared" si="136"/>
        <v>W</v>
      </c>
      <c r="K2592" s="103">
        <v>1</v>
      </c>
      <c r="L2592" s="103">
        <v>0</v>
      </c>
      <c r="M2592" s="103" t="s">
        <v>1104</v>
      </c>
      <c r="O2592" s="112" t="s">
        <v>836</v>
      </c>
      <c r="T2592" s="112"/>
    </row>
    <row r="2593" spans="1:20">
      <c r="A2593" s="103" t="s">
        <v>1089</v>
      </c>
      <c r="B2593" s="149">
        <v>14</v>
      </c>
      <c r="C2593" s="136">
        <v>24045</v>
      </c>
      <c r="D2593" s="141">
        <f t="shared" si="135"/>
        <v>24045</v>
      </c>
      <c r="E2593" s="103" t="s">
        <v>100</v>
      </c>
      <c r="H2593" s="103" t="s">
        <v>94</v>
      </c>
      <c r="I2593" s="111" t="s">
        <v>9</v>
      </c>
      <c r="J2593" s="112" t="str">
        <f t="shared" si="136"/>
        <v>D</v>
      </c>
      <c r="K2593" s="103">
        <v>2</v>
      </c>
      <c r="L2593" s="103">
        <v>2</v>
      </c>
      <c r="M2593" s="103" t="s">
        <v>875</v>
      </c>
      <c r="O2593" s="112" t="s">
        <v>836</v>
      </c>
      <c r="T2593" s="112"/>
    </row>
    <row r="2594" spans="1:20">
      <c r="A2594" s="103" t="s">
        <v>1089</v>
      </c>
      <c r="B2594" s="149">
        <v>13</v>
      </c>
      <c r="C2594" s="136">
        <v>24038</v>
      </c>
      <c r="D2594" s="141">
        <f t="shared" si="135"/>
        <v>24038</v>
      </c>
      <c r="E2594" s="103" t="s">
        <v>100</v>
      </c>
      <c r="H2594" s="103" t="s">
        <v>580</v>
      </c>
      <c r="I2594" s="111" t="s">
        <v>21</v>
      </c>
      <c r="J2594" s="112" t="str">
        <f t="shared" si="136"/>
        <v>W</v>
      </c>
      <c r="K2594" s="103">
        <v>5</v>
      </c>
      <c r="L2594" s="103">
        <v>0</v>
      </c>
      <c r="M2594" s="103" t="s">
        <v>1105</v>
      </c>
      <c r="O2594" s="112" t="s">
        <v>836</v>
      </c>
      <c r="T2594" s="112"/>
    </row>
    <row r="2595" spans="1:20">
      <c r="A2595" s="103" t="s">
        <v>1089</v>
      </c>
      <c r="B2595" s="149">
        <v>12</v>
      </c>
      <c r="C2595" s="136">
        <v>24031</v>
      </c>
      <c r="D2595" s="141">
        <f t="shared" si="135"/>
        <v>24031</v>
      </c>
      <c r="E2595" s="103" t="s">
        <v>12</v>
      </c>
      <c r="F2595" s="116" t="s">
        <v>988</v>
      </c>
      <c r="H2595" s="103" t="s">
        <v>444</v>
      </c>
      <c r="I2595" s="111" t="s">
        <v>9</v>
      </c>
      <c r="J2595" s="112" t="str">
        <f t="shared" si="136"/>
        <v>L</v>
      </c>
      <c r="K2595" s="103">
        <v>1</v>
      </c>
      <c r="L2595" s="103">
        <v>3</v>
      </c>
      <c r="M2595" s="103" t="s">
        <v>834</v>
      </c>
      <c r="O2595" s="112" t="s">
        <v>836</v>
      </c>
      <c r="T2595" s="112"/>
    </row>
    <row r="2596" spans="1:20">
      <c r="A2596" s="103" t="s">
        <v>1089</v>
      </c>
      <c r="B2596" s="149">
        <v>11</v>
      </c>
      <c r="C2596" s="136">
        <v>24024</v>
      </c>
      <c r="D2596" s="141">
        <f t="shared" si="135"/>
        <v>24024</v>
      </c>
      <c r="E2596" s="103" t="s">
        <v>856</v>
      </c>
      <c r="F2596" s="116">
        <v>2</v>
      </c>
      <c r="H2596" s="103" t="s">
        <v>504</v>
      </c>
      <c r="I2596" s="111" t="s">
        <v>21</v>
      </c>
      <c r="J2596" s="112" t="str">
        <f t="shared" si="136"/>
        <v>W</v>
      </c>
      <c r="K2596" s="103">
        <v>3</v>
      </c>
      <c r="L2596" s="103">
        <v>0</v>
      </c>
      <c r="M2596" s="103" t="s">
        <v>2163</v>
      </c>
      <c r="O2596" s="112" t="s">
        <v>836</v>
      </c>
      <c r="T2596" s="112"/>
    </row>
    <row r="2597" spans="1:20">
      <c r="A2597" s="103" t="s">
        <v>1089</v>
      </c>
      <c r="B2597" s="149">
        <v>10</v>
      </c>
      <c r="C2597" s="136">
        <v>24017</v>
      </c>
      <c r="D2597" s="141">
        <f t="shared" si="135"/>
        <v>24017</v>
      </c>
      <c r="E2597" s="103" t="s">
        <v>12</v>
      </c>
      <c r="F2597" s="116" t="s">
        <v>138</v>
      </c>
      <c r="H2597" s="103" t="s">
        <v>186</v>
      </c>
      <c r="I2597" s="111" t="s">
        <v>21</v>
      </c>
      <c r="J2597" s="112" t="str">
        <f t="shared" si="136"/>
        <v>W</v>
      </c>
      <c r="K2597" s="103">
        <v>4</v>
      </c>
      <c r="L2597" s="103">
        <v>1</v>
      </c>
      <c r="M2597" s="103" t="s">
        <v>1023</v>
      </c>
      <c r="O2597" s="112" t="s">
        <v>836</v>
      </c>
      <c r="T2597" s="112"/>
    </row>
    <row r="2598" spans="1:20">
      <c r="A2598" s="103" t="s">
        <v>1089</v>
      </c>
      <c r="B2598" s="149">
        <v>9</v>
      </c>
      <c r="C2598" s="136">
        <v>24010</v>
      </c>
      <c r="D2598" s="141">
        <f t="shared" si="135"/>
        <v>24010</v>
      </c>
      <c r="E2598" s="103" t="s">
        <v>870</v>
      </c>
      <c r="F2598" s="116" t="s">
        <v>993</v>
      </c>
      <c r="H2598" s="103" t="s">
        <v>312</v>
      </c>
      <c r="I2598" s="111" t="s">
        <v>9</v>
      </c>
      <c r="J2598" s="112" t="str">
        <f t="shared" si="136"/>
        <v>D</v>
      </c>
      <c r="K2598" s="103">
        <v>1</v>
      </c>
      <c r="L2598" s="103">
        <v>1</v>
      </c>
      <c r="M2598" s="103" t="s">
        <v>937</v>
      </c>
      <c r="O2598" s="112" t="s">
        <v>836</v>
      </c>
      <c r="T2598" s="112"/>
    </row>
    <row r="2599" spans="1:20">
      <c r="A2599" s="103" t="s">
        <v>1089</v>
      </c>
      <c r="B2599" s="149">
        <v>8</v>
      </c>
      <c r="C2599" s="136">
        <v>24008</v>
      </c>
      <c r="D2599" s="141">
        <f t="shared" si="135"/>
        <v>24008</v>
      </c>
      <c r="E2599" s="103" t="s">
        <v>12</v>
      </c>
      <c r="F2599" s="116" t="s">
        <v>384</v>
      </c>
      <c r="H2599" s="103" t="s">
        <v>580</v>
      </c>
      <c r="I2599" s="111" t="s">
        <v>9</v>
      </c>
      <c r="J2599" s="112" t="str">
        <f t="shared" si="136"/>
        <v>W</v>
      </c>
      <c r="K2599" s="103">
        <v>3</v>
      </c>
      <c r="L2599" s="103">
        <v>0</v>
      </c>
      <c r="M2599" s="103" t="s">
        <v>1106</v>
      </c>
      <c r="O2599" s="112" t="s">
        <v>836</v>
      </c>
      <c r="T2599" s="112"/>
    </row>
    <row r="2600" spans="1:20">
      <c r="A2600" s="103" t="s">
        <v>1089</v>
      </c>
      <c r="B2600" s="149">
        <v>7</v>
      </c>
      <c r="C2600" s="136">
        <v>24003</v>
      </c>
      <c r="D2600" s="141">
        <f t="shared" si="135"/>
        <v>24003</v>
      </c>
      <c r="E2600" s="103" t="s">
        <v>12</v>
      </c>
      <c r="F2600" s="116" t="s">
        <v>143</v>
      </c>
      <c r="H2600" s="103" t="s">
        <v>580</v>
      </c>
      <c r="I2600" s="111" t="s">
        <v>21</v>
      </c>
      <c r="J2600" s="112" t="str">
        <f t="shared" si="136"/>
        <v>D</v>
      </c>
      <c r="K2600" s="103">
        <v>1</v>
      </c>
      <c r="L2600" s="103">
        <v>1</v>
      </c>
      <c r="M2600" s="103" t="s">
        <v>1107</v>
      </c>
      <c r="O2600" s="112" t="s">
        <v>836</v>
      </c>
      <c r="T2600" s="112"/>
    </row>
    <row r="2601" spans="1:20">
      <c r="A2601" s="103" t="s">
        <v>1089</v>
      </c>
      <c r="B2601" s="149">
        <v>6</v>
      </c>
      <c r="C2601" s="136">
        <v>23996</v>
      </c>
      <c r="D2601" s="141">
        <f t="shared" si="135"/>
        <v>23996</v>
      </c>
      <c r="E2601" s="103" t="s">
        <v>100</v>
      </c>
      <c r="H2601" s="103" t="s">
        <v>843</v>
      </c>
      <c r="I2601" s="111" t="s">
        <v>9</v>
      </c>
      <c r="J2601" s="112" t="str">
        <f t="shared" si="136"/>
        <v>W</v>
      </c>
      <c r="K2601" s="103">
        <v>10</v>
      </c>
      <c r="L2601" s="103">
        <v>0</v>
      </c>
      <c r="M2601" s="103" t="s">
        <v>1108</v>
      </c>
      <c r="O2601" s="112" t="s">
        <v>836</v>
      </c>
      <c r="T2601" s="112"/>
    </row>
    <row r="2602" spans="1:20">
      <c r="A2602" s="103" t="s">
        <v>1089</v>
      </c>
      <c r="B2602" s="149">
        <v>5</v>
      </c>
      <c r="C2602" s="136">
        <v>23989</v>
      </c>
      <c r="D2602" s="141">
        <f t="shared" si="135"/>
        <v>23989</v>
      </c>
      <c r="E2602" s="103" t="s">
        <v>870</v>
      </c>
      <c r="F2602" s="116" t="s">
        <v>995</v>
      </c>
      <c r="H2602" s="103" t="s">
        <v>312</v>
      </c>
      <c r="I2602" s="111" t="s">
        <v>21</v>
      </c>
      <c r="J2602" s="112" t="str">
        <f t="shared" si="136"/>
        <v>W</v>
      </c>
      <c r="K2602" s="103">
        <v>2</v>
      </c>
      <c r="L2602" s="103">
        <v>1</v>
      </c>
      <c r="M2602" s="103" t="s">
        <v>1109</v>
      </c>
      <c r="O2602" s="112" t="s">
        <v>836</v>
      </c>
      <c r="T2602" s="112"/>
    </row>
    <row r="2603" spans="1:20">
      <c r="A2603" s="103" t="s">
        <v>1089</v>
      </c>
      <c r="B2603" s="149">
        <v>4</v>
      </c>
      <c r="C2603" s="136">
        <v>23984</v>
      </c>
      <c r="D2603" s="141">
        <f t="shared" si="135"/>
        <v>23984</v>
      </c>
      <c r="E2603" s="103" t="s">
        <v>100</v>
      </c>
      <c r="H2603" s="103" t="s">
        <v>1142</v>
      </c>
      <c r="I2603" s="111" t="s">
        <v>21</v>
      </c>
      <c r="J2603" s="112" t="str">
        <f t="shared" si="136"/>
        <v>W</v>
      </c>
      <c r="K2603" s="103">
        <v>3</v>
      </c>
      <c r="L2603" s="103">
        <v>0</v>
      </c>
      <c r="M2603" s="103" t="s">
        <v>1001</v>
      </c>
      <c r="O2603" s="112" t="s">
        <v>836</v>
      </c>
      <c r="T2603" s="112"/>
    </row>
    <row r="2604" spans="1:20">
      <c r="A2604" s="103" t="s">
        <v>1089</v>
      </c>
      <c r="B2604" s="149">
        <v>3</v>
      </c>
      <c r="C2604" s="136">
        <v>23982</v>
      </c>
      <c r="D2604" s="141">
        <f t="shared" si="135"/>
        <v>23982</v>
      </c>
      <c r="E2604" s="103" t="s">
        <v>100</v>
      </c>
      <c r="H2604" s="103" t="s">
        <v>1029</v>
      </c>
      <c r="I2604" s="111" t="s">
        <v>9</v>
      </c>
      <c r="J2604" s="112" t="str">
        <f t="shared" si="136"/>
        <v>D</v>
      </c>
      <c r="K2604" s="103">
        <v>1</v>
      </c>
      <c r="L2604" s="103">
        <v>1</v>
      </c>
      <c r="M2604" s="103" t="s">
        <v>1110</v>
      </c>
      <c r="O2604" s="112" t="s">
        <v>836</v>
      </c>
      <c r="T2604" s="112"/>
    </row>
    <row r="2605" spans="1:20">
      <c r="A2605" s="103" t="s">
        <v>1089</v>
      </c>
      <c r="B2605" s="149">
        <v>2</v>
      </c>
      <c r="C2605" s="136">
        <v>23977</v>
      </c>
      <c r="D2605" s="141">
        <f t="shared" si="135"/>
        <v>23977</v>
      </c>
      <c r="E2605" s="103" t="s">
        <v>100</v>
      </c>
      <c r="H2605" s="103" t="s">
        <v>901</v>
      </c>
      <c r="I2605" s="111" t="s">
        <v>21</v>
      </c>
      <c r="J2605" s="112" t="str">
        <f t="shared" si="136"/>
        <v>W</v>
      </c>
      <c r="K2605" s="103">
        <v>3</v>
      </c>
      <c r="L2605" s="103">
        <v>0</v>
      </c>
      <c r="M2605" s="103" t="s">
        <v>1019</v>
      </c>
      <c r="O2605" s="112" t="s">
        <v>836</v>
      </c>
      <c r="T2605" s="112"/>
    </row>
    <row r="2606" spans="1:20">
      <c r="A2606" s="103" t="s">
        <v>1089</v>
      </c>
      <c r="B2606" s="149">
        <v>1</v>
      </c>
      <c r="C2606" s="136">
        <v>23975</v>
      </c>
      <c r="D2606" s="141">
        <f t="shared" si="135"/>
        <v>23975</v>
      </c>
      <c r="E2606" s="103" t="s">
        <v>100</v>
      </c>
      <c r="H2606" s="103" t="s">
        <v>934</v>
      </c>
      <c r="I2606" s="116" t="s">
        <v>9</v>
      </c>
      <c r="J2606" s="112" t="str">
        <f t="shared" si="136"/>
        <v>W</v>
      </c>
      <c r="K2606" s="103">
        <v>3</v>
      </c>
      <c r="L2606" s="103">
        <v>1</v>
      </c>
      <c r="M2606" s="103" t="s">
        <v>1111</v>
      </c>
      <c r="O2606" s="112" t="s">
        <v>836</v>
      </c>
      <c r="T2606" s="112"/>
    </row>
    <row r="2607" spans="1:20">
      <c r="A2607" s="103" t="s">
        <v>1112</v>
      </c>
      <c r="B2607" s="149">
        <v>48</v>
      </c>
      <c r="C2607" s="136">
        <v>23858</v>
      </c>
      <c r="D2607" s="141">
        <f t="shared" ref="D2607:D2670" si="137">C2607</f>
        <v>23858</v>
      </c>
      <c r="E2607" s="103" t="s">
        <v>100</v>
      </c>
      <c r="H2607" s="103" t="s">
        <v>186</v>
      </c>
      <c r="I2607" s="111" t="s">
        <v>21</v>
      </c>
      <c r="J2607" s="112" t="str">
        <f t="shared" si="136"/>
        <v>W</v>
      </c>
      <c r="K2607" s="103">
        <v>7</v>
      </c>
      <c r="L2607" s="103">
        <v>2</v>
      </c>
      <c r="M2607" s="103" t="s">
        <v>1113</v>
      </c>
      <c r="O2607" s="112" t="s">
        <v>836</v>
      </c>
      <c r="T2607" s="112"/>
    </row>
    <row r="2608" spans="1:20">
      <c r="A2608" s="103" t="s">
        <v>1112</v>
      </c>
      <c r="B2608" s="149">
        <v>47</v>
      </c>
      <c r="C2608" s="136">
        <v>23856</v>
      </c>
      <c r="D2608" s="141">
        <f t="shared" si="137"/>
        <v>23856</v>
      </c>
      <c r="E2608" s="103" t="s">
        <v>100</v>
      </c>
      <c r="H2608" s="103" t="s">
        <v>1033</v>
      </c>
      <c r="I2608" s="111" t="s">
        <v>21</v>
      </c>
      <c r="J2608" s="112" t="str">
        <f t="shared" si="136"/>
        <v>W</v>
      </c>
      <c r="K2608" s="103">
        <v>5</v>
      </c>
      <c r="L2608" s="103">
        <v>0</v>
      </c>
      <c r="M2608" s="103" t="s">
        <v>1114</v>
      </c>
      <c r="O2608" s="112" t="s">
        <v>836</v>
      </c>
      <c r="T2608" s="112"/>
    </row>
    <row r="2609" spans="1:20">
      <c r="A2609" s="103" t="s">
        <v>1112</v>
      </c>
      <c r="B2609" s="149">
        <v>46</v>
      </c>
      <c r="C2609" s="136">
        <v>23851</v>
      </c>
      <c r="D2609" s="141">
        <f t="shared" si="137"/>
        <v>23851</v>
      </c>
      <c r="E2609" s="103" t="s">
        <v>100</v>
      </c>
      <c r="H2609" s="103" t="s">
        <v>529</v>
      </c>
      <c r="I2609" s="111" t="s">
        <v>9</v>
      </c>
      <c r="J2609" s="112" t="str">
        <f t="shared" si="136"/>
        <v>W</v>
      </c>
      <c r="K2609" s="103">
        <v>4</v>
      </c>
      <c r="L2609" s="103">
        <v>1</v>
      </c>
      <c r="M2609" s="103" t="s">
        <v>1115</v>
      </c>
      <c r="O2609" s="112" t="s">
        <v>836</v>
      </c>
      <c r="T2609" s="112"/>
    </row>
    <row r="2610" spans="1:20">
      <c r="A2610" s="103" t="s">
        <v>1112</v>
      </c>
      <c r="B2610" s="149">
        <v>45</v>
      </c>
      <c r="C2610" s="136">
        <v>23849</v>
      </c>
      <c r="D2610" s="141">
        <f t="shared" si="137"/>
        <v>23849</v>
      </c>
      <c r="E2610" s="103" t="s">
        <v>100</v>
      </c>
      <c r="H2610" s="103" t="s">
        <v>922</v>
      </c>
      <c r="I2610" s="111" t="s">
        <v>9</v>
      </c>
      <c r="J2610" s="112" t="str">
        <f t="shared" si="136"/>
        <v>W</v>
      </c>
      <c r="K2610" s="103">
        <v>2</v>
      </c>
      <c r="L2610" s="103">
        <v>0</v>
      </c>
      <c r="M2610" s="103" t="s">
        <v>1182</v>
      </c>
      <c r="O2610" s="112" t="s">
        <v>836</v>
      </c>
      <c r="P2610" s="103"/>
      <c r="T2610" s="112"/>
    </row>
    <row r="2611" spans="1:20">
      <c r="A2611" s="103" t="s">
        <v>1112</v>
      </c>
      <c r="B2611" s="149">
        <v>44</v>
      </c>
      <c r="C2611" s="136">
        <v>23848</v>
      </c>
      <c r="D2611" s="141">
        <f t="shared" si="137"/>
        <v>23848</v>
      </c>
      <c r="E2611" s="103" t="s">
        <v>100</v>
      </c>
      <c r="H2611" s="103" t="s">
        <v>1142</v>
      </c>
      <c r="I2611" s="111" t="s">
        <v>21</v>
      </c>
      <c r="J2611" s="112" t="str">
        <f t="shared" si="136"/>
        <v>W</v>
      </c>
      <c r="K2611" s="103">
        <v>3</v>
      </c>
      <c r="L2611" s="103">
        <v>0</v>
      </c>
      <c r="M2611" s="103" t="s">
        <v>1116</v>
      </c>
      <c r="N2611" s="103">
        <v>1250</v>
      </c>
      <c r="O2611" s="112" t="s">
        <v>836</v>
      </c>
      <c r="T2611" s="112"/>
    </row>
    <row r="2612" spans="1:20">
      <c r="A2612" s="103" t="s">
        <v>1112</v>
      </c>
      <c r="B2612" s="149">
        <v>43</v>
      </c>
      <c r="C2612" s="136">
        <v>23845</v>
      </c>
      <c r="D2612" s="141">
        <f t="shared" si="137"/>
        <v>23845</v>
      </c>
      <c r="E2612" s="103" t="s">
        <v>100</v>
      </c>
      <c r="H2612" s="103" t="s">
        <v>1029</v>
      </c>
      <c r="I2612" s="111" t="s">
        <v>9</v>
      </c>
      <c r="J2612" s="112" t="str">
        <f t="shared" si="136"/>
        <v>W</v>
      </c>
      <c r="K2612" s="103">
        <v>1</v>
      </c>
      <c r="L2612" s="103">
        <v>0</v>
      </c>
      <c r="M2612" s="103" t="s">
        <v>937</v>
      </c>
      <c r="O2612" s="112" t="s">
        <v>836</v>
      </c>
      <c r="P2612" s="103"/>
      <c r="T2612" s="112"/>
    </row>
    <row r="2613" spans="1:20">
      <c r="A2613" s="103" t="s">
        <v>1112</v>
      </c>
      <c r="B2613" s="149">
        <v>42</v>
      </c>
      <c r="C2613" s="136">
        <v>23842</v>
      </c>
      <c r="D2613" s="141">
        <f t="shared" si="137"/>
        <v>23842</v>
      </c>
      <c r="E2613" s="103" t="s">
        <v>100</v>
      </c>
      <c r="H2613" s="103" t="s">
        <v>312</v>
      </c>
      <c r="I2613" s="111" t="s">
        <v>21</v>
      </c>
      <c r="J2613" s="112" t="str">
        <f t="shared" si="136"/>
        <v>D</v>
      </c>
      <c r="K2613" s="103">
        <v>1</v>
      </c>
      <c r="L2613" s="103">
        <v>1</v>
      </c>
      <c r="M2613" s="103" t="s">
        <v>809</v>
      </c>
      <c r="N2613" s="103">
        <v>1669</v>
      </c>
      <c r="O2613" s="112" t="s">
        <v>836</v>
      </c>
      <c r="P2613" s="103"/>
      <c r="T2613" s="112"/>
    </row>
    <row r="2614" spans="1:20">
      <c r="A2614" s="103" t="s">
        <v>1112</v>
      </c>
      <c r="B2614" s="149">
        <v>41</v>
      </c>
      <c r="C2614" s="136">
        <v>23837</v>
      </c>
      <c r="D2614" s="141">
        <f t="shared" si="137"/>
        <v>23837</v>
      </c>
      <c r="E2614" s="103" t="s">
        <v>100</v>
      </c>
      <c r="H2614" s="103" t="s">
        <v>504</v>
      </c>
      <c r="I2614" s="111" t="s">
        <v>21</v>
      </c>
      <c r="J2614" s="112" t="str">
        <f t="shared" si="136"/>
        <v>L</v>
      </c>
      <c r="K2614" s="103">
        <v>0</v>
      </c>
      <c r="L2614" s="103">
        <v>3</v>
      </c>
      <c r="M2614" s="103" t="s">
        <v>25</v>
      </c>
      <c r="N2614" s="103" t="s">
        <v>1144</v>
      </c>
      <c r="O2614" s="112" t="s">
        <v>836</v>
      </c>
      <c r="T2614" s="112"/>
    </row>
    <row r="2615" spans="1:20">
      <c r="A2615" s="103" t="s">
        <v>1112</v>
      </c>
      <c r="B2615" s="149">
        <v>40</v>
      </c>
      <c r="C2615" s="136">
        <v>23835</v>
      </c>
      <c r="D2615" s="141">
        <f t="shared" si="137"/>
        <v>23835</v>
      </c>
      <c r="E2615" s="103" t="s">
        <v>100</v>
      </c>
      <c r="H2615" s="103" t="s">
        <v>1033</v>
      </c>
      <c r="I2615" s="111" t="s">
        <v>9</v>
      </c>
      <c r="J2615" s="112" t="str">
        <f t="shared" si="136"/>
        <v>W</v>
      </c>
      <c r="K2615" s="103">
        <v>1</v>
      </c>
      <c r="L2615" s="103">
        <v>0</v>
      </c>
      <c r="M2615" s="103" t="s">
        <v>809</v>
      </c>
      <c r="O2615" s="112" t="s">
        <v>836</v>
      </c>
      <c r="T2615" s="112"/>
    </row>
    <row r="2616" spans="1:20">
      <c r="A2616" s="103" t="s">
        <v>1112</v>
      </c>
      <c r="B2616" s="149">
        <v>39</v>
      </c>
      <c r="C2616" s="136">
        <v>23832</v>
      </c>
      <c r="D2616" s="141">
        <f t="shared" si="137"/>
        <v>23832</v>
      </c>
      <c r="E2616" s="103" t="s">
        <v>100</v>
      </c>
      <c r="H2616" s="103" t="s">
        <v>934</v>
      </c>
      <c r="I2616" s="111" t="s">
        <v>9</v>
      </c>
      <c r="J2616" s="112" t="str">
        <f t="shared" si="136"/>
        <v>W</v>
      </c>
      <c r="K2616" s="103">
        <v>2</v>
      </c>
      <c r="L2616" s="103">
        <v>1</v>
      </c>
      <c r="M2616" s="103" t="s">
        <v>1117</v>
      </c>
      <c r="N2616" s="103">
        <v>1200</v>
      </c>
      <c r="O2616" s="112" t="s">
        <v>836</v>
      </c>
      <c r="T2616" s="112"/>
    </row>
    <row r="2617" spans="1:20">
      <c r="A2617" s="103" t="s">
        <v>1112</v>
      </c>
      <c r="B2617" s="149">
        <v>38</v>
      </c>
      <c r="C2617" s="136">
        <v>23828</v>
      </c>
      <c r="D2617" s="141">
        <f t="shared" si="137"/>
        <v>23828</v>
      </c>
      <c r="E2617" s="103" t="s">
        <v>100</v>
      </c>
      <c r="H2617" s="103" t="s">
        <v>494</v>
      </c>
      <c r="I2617" s="111" t="s">
        <v>21</v>
      </c>
      <c r="J2617" s="112" t="str">
        <f t="shared" si="136"/>
        <v>W</v>
      </c>
      <c r="K2617" s="103">
        <v>7</v>
      </c>
      <c r="L2617" s="103">
        <v>0</v>
      </c>
      <c r="M2617" s="103" t="s">
        <v>1179</v>
      </c>
      <c r="O2617" s="112" t="s">
        <v>836</v>
      </c>
      <c r="T2617" s="112"/>
    </row>
    <row r="2618" spans="1:20">
      <c r="A2618" s="103" t="s">
        <v>1112</v>
      </c>
      <c r="B2618" s="149">
        <v>37</v>
      </c>
      <c r="C2618" s="136">
        <v>23821</v>
      </c>
      <c r="D2618" s="141">
        <f t="shared" si="137"/>
        <v>23821</v>
      </c>
      <c r="E2618" s="103" t="s">
        <v>100</v>
      </c>
      <c r="H2618" s="103" t="s">
        <v>125</v>
      </c>
      <c r="I2618" s="111" t="s">
        <v>9</v>
      </c>
      <c r="J2618" s="112" t="str">
        <f t="shared" si="136"/>
        <v>W</v>
      </c>
      <c r="K2618" s="103">
        <v>3</v>
      </c>
      <c r="L2618" s="103">
        <v>0</v>
      </c>
      <c r="M2618" s="103" t="s">
        <v>1118</v>
      </c>
      <c r="O2618" s="112" t="s">
        <v>836</v>
      </c>
      <c r="T2618" s="112"/>
    </row>
    <row r="2619" spans="1:20">
      <c r="A2619" s="103" t="s">
        <v>1112</v>
      </c>
      <c r="B2619" s="149">
        <v>36</v>
      </c>
      <c r="C2619" s="136">
        <v>23819</v>
      </c>
      <c r="D2619" s="141">
        <f t="shared" si="137"/>
        <v>23819</v>
      </c>
      <c r="E2619" s="103" t="s">
        <v>100</v>
      </c>
      <c r="H2619" s="103" t="s">
        <v>460</v>
      </c>
      <c r="I2619" s="111" t="s">
        <v>9</v>
      </c>
      <c r="J2619" s="112" t="str">
        <f t="shared" si="136"/>
        <v>W</v>
      </c>
      <c r="K2619" s="103">
        <v>3</v>
      </c>
      <c r="L2619" s="103">
        <v>1</v>
      </c>
      <c r="M2619" s="103" t="s">
        <v>1119</v>
      </c>
      <c r="O2619" s="112" t="s">
        <v>836</v>
      </c>
      <c r="T2619" s="112"/>
    </row>
    <row r="2620" spans="1:20">
      <c r="A2620" s="103" t="s">
        <v>1112</v>
      </c>
      <c r="B2620" s="149">
        <v>35</v>
      </c>
      <c r="C2620" s="136">
        <v>23814</v>
      </c>
      <c r="D2620" s="141">
        <f t="shared" si="137"/>
        <v>23814</v>
      </c>
      <c r="E2620" s="103" t="s">
        <v>100</v>
      </c>
      <c r="H2620" s="103" t="s">
        <v>1142</v>
      </c>
      <c r="I2620" s="111" t="s">
        <v>9</v>
      </c>
      <c r="J2620" s="112" t="str">
        <f t="shared" si="136"/>
        <v>W</v>
      </c>
      <c r="K2620" s="103">
        <v>1</v>
      </c>
      <c r="L2620" s="103">
        <v>0</v>
      </c>
      <c r="M2620" s="103" t="s">
        <v>834</v>
      </c>
      <c r="O2620" s="112" t="s">
        <v>836</v>
      </c>
      <c r="T2620" s="112"/>
    </row>
    <row r="2621" spans="1:20">
      <c r="A2621" s="103" t="s">
        <v>1112</v>
      </c>
      <c r="B2621" s="149">
        <v>34</v>
      </c>
      <c r="C2621" s="136">
        <v>23811</v>
      </c>
      <c r="D2621" s="141">
        <f t="shared" si="137"/>
        <v>23811</v>
      </c>
      <c r="E2621" s="103" t="s">
        <v>100</v>
      </c>
      <c r="H2621" s="103" t="s">
        <v>1351</v>
      </c>
      <c r="I2621" s="111" t="s">
        <v>9</v>
      </c>
      <c r="J2621" s="112" t="str">
        <f t="shared" si="136"/>
        <v>W</v>
      </c>
      <c r="K2621" s="103">
        <v>7</v>
      </c>
      <c r="L2621" s="103">
        <v>0</v>
      </c>
      <c r="M2621" s="103" t="s">
        <v>1180</v>
      </c>
      <c r="O2621" s="112" t="s">
        <v>836</v>
      </c>
      <c r="T2621" s="112"/>
    </row>
    <row r="2622" spans="1:20">
      <c r="A2622" s="103" t="s">
        <v>1112</v>
      </c>
      <c r="B2622" s="149">
        <v>33</v>
      </c>
      <c r="C2622" s="136">
        <v>23807</v>
      </c>
      <c r="D2622" s="141">
        <f t="shared" si="137"/>
        <v>23807</v>
      </c>
      <c r="E2622" s="103" t="s">
        <v>100</v>
      </c>
      <c r="H2622" s="103" t="s">
        <v>529</v>
      </c>
      <c r="I2622" s="111" t="s">
        <v>21</v>
      </c>
      <c r="J2622" s="112" t="str">
        <f t="shared" si="136"/>
        <v>W</v>
      </c>
      <c r="K2622" s="103">
        <v>5</v>
      </c>
      <c r="L2622" s="103">
        <v>0</v>
      </c>
      <c r="M2622" s="103" t="s">
        <v>1120</v>
      </c>
      <c r="O2622" s="112" t="s">
        <v>836</v>
      </c>
      <c r="T2622" s="112"/>
    </row>
    <row r="2623" spans="1:20">
      <c r="A2623" s="103" t="s">
        <v>1112</v>
      </c>
      <c r="B2623" s="149">
        <v>32</v>
      </c>
      <c r="C2623" s="136">
        <v>23800</v>
      </c>
      <c r="D2623" s="141">
        <f t="shared" si="137"/>
        <v>23800</v>
      </c>
      <c r="E2623" s="103" t="s">
        <v>100</v>
      </c>
      <c r="H2623" s="103" t="s">
        <v>451</v>
      </c>
      <c r="I2623" s="111" t="s">
        <v>9</v>
      </c>
      <c r="J2623" s="112" t="str">
        <f t="shared" si="136"/>
        <v>W</v>
      </c>
      <c r="K2623" s="103">
        <v>1</v>
      </c>
      <c r="L2623" s="103">
        <v>0</v>
      </c>
      <c r="M2623" s="103" t="s">
        <v>834</v>
      </c>
      <c r="O2623" s="112" t="s">
        <v>836</v>
      </c>
      <c r="T2623" s="112"/>
    </row>
    <row r="2624" spans="1:20">
      <c r="A2624" s="103" t="s">
        <v>1112</v>
      </c>
      <c r="B2624" s="149">
        <v>31</v>
      </c>
      <c r="C2624" s="136">
        <v>23793</v>
      </c>
      <c r="D2624" s="141">
        <f t="shared" si="137"/>
        <v>23793</v>
      </c>
      <c r="E2624" s="103" t="s">
        <v>100</v>
      </c>
      <c r="H2624" s="103" t="s">
        <v>108</v>
      </c>
      <c r="I2624" s="111" t="s">
        <v>21</v>
      </c>
      <c r="J2624" s="112" t="str">
        <f t="shared" si="136"/>
        <v>W</v>
      </c>
      <c r="K2624" s="103">
        <v>5</v>
      </c>
      <c r="L2624" s="103">
        <v>0</v>
      </c>
      <c r="M2624" s="103" t="s">
        <v>1183</v>
      </c>
      <c r="O2624" s="112" t="s">
        <v>836</v>
      </c>
      <c r="T2624" s="103" t="s">
        <v>1145</v>
      </c>
    </row>
    <row r="2625" spans="1:20">
      <c r="A2625" s="103" t="s">
        <v>1112</v>
      </c>
      <c r="B2625" s="149">
        <v>30</v>
      </c>
      <c r="C2625" s="136">
        <v>23779</v>
      </c>
      <c r="D2625" s="141">
        <f t="shared" si="137"/>
        <v>23779</v>
      </c>
      <c r="E2625" s="103" t="s">
        <v>100</v>
      </c>
      <c r="H2625" s="103" t="s">
        <v>1031</v>
      </c>
      <c r="I2625" s="111" t="s">
        <v>21</v>
      </c>
      <c r="J2625" s="112" t="str">
        <f t="shared" si="136"/>
        <v>D</v>
      </c>
      <c r="K2625" s="103">
        <v>2</v>
      </c>
      <c r="L2625" s="103">
        <v>2</v>
      </c>
      <c r="M2625" s="103" t="s">
        <v>1121</v>
      </c>
      <c r="O2625" s="112" t="s">
        <v>836</v>
      </c>
      <c r="T2625" s="112"/>
    </row>
    <row r="2626" spans="1:20">
      <c r="A2626" s="103" t="s">
        <v>1112</v>
      </c>
      <c r="B2626" s="149">
        <v>29</v>
      </c>
      <c r="C2626" s="136">
        <v>23772</v>
      </c>
      <c r="D2626" s="141">
        <f t="shared" si="137"/>
        <v>23772</v>
      </c>
      <c r="E2626" s="103" t="s">
        <v>100</v>
      </c>
      <c r="H2626" s="103" t="s">
        <v>494</v>
      </c>
      <c r="I2626" s="111" t="s">
        <v>9</v>
      </c>
      <c r="J2626" s="112" t="str">
        <f t="shared" si="136"/>
        <v>W</v>
      </c>
      <c r="K2626" s="103">
        <v>3</v>
      </c>
      <c r="L2626" s="103">
        <v>2</v>
      </c>
      <c r="M2626" s="103" t="s">
        <v>1181</v>
      </c>
      <c r="O2626" s="112" t="s">
        <v>836</v>
      </c>
      <c r="T2626" s="112"/>
    </row>
    <row r="2627" spans="1:20">
      <c r="A2627" s="103" t="s">
        <v>1112</v>
      </c>
      <c r="B2627" s="149">
        <v>28</v>
      </c>
      <c r="C2627" s="136">
        <v>23765</v>
      </c>
      <c r="D2627" s="141">
        <f t="shared" si="137"/>
        <v>23765</v>
      </c>
      <c r="E2627" s="103" t="s">
        <v>100</v>
      </c>
      <c r="H2627" s="103" t="s">
        <v>506</v>
      </c>
      <c r="I2627" s="111" t="s">
        <v>21</v>
      </c>
      <c r="J2627" s="112" t="str">
        <f t="shared" si="136"/>
        <v>W</v>
      </c>
      <c r="K2627" s="103">
        <v>6</v>
      </c>
      <c r="L2627" s="103">
        <v>0</v>
      </c>
      <c r="M2627" s="103" t="s">
        <v>1122</v>
      </c>
      <c r="O2627" s="112" t="s">
        <v>836</v>
      </c>
      <c r="T2627" s="112"/>
    </row>
    <row r="2628" spans="1:20">
      <c r="A2628" s="103" t="s">
        <v>1112</v>
      </c>
      <c r="B2628" s="149">
        <v>27</v>
      </c>
      <c r="C2628" s="136">
        <v>23758</v>
      </c>
      <c r="D2628" s="141">
        <f t="shared" si="137"/>
        <v>23758</v>
      </c>
      <c r="E2628" s="103" t="s">
        <v>100</v>
      </c>
      <c r="H2628" s="103" t="s">
        <v>504</v>
      </c>
      <c r="I2628" s="111" t="s">
        <v>9</v>
      </c>
      <c r="J2628" s="112" t="str">
        <f t="shared" si="136"/>
        <v>W</v>
      </c>
      <c r="K2628" s="103">
        <v>3</v>
      </c>
      <c r="L2628" s="103">
        <v>1</v>
      </c>
      <c r="M2628" s="103" t="s">
        <v>1123</v>
      </c>
      <c r="O2628" s="112" t="s">
        <v>836</v>
      </c>
      <c r="T2628" s="112"/>
    </row>
    <row r="2629" spans="1:20">
      <c r="A2629" s="103" t="s">
        <v>1112</v>
      </c>
      <c r="B2629" s="149">
        <v>26</v>
      </c>
      <c r="C2629" s="136">
        <v>23751</v>
      </c>
      <c r="D2629" s="141">
        <f t="shared" si="137"/>
        <v>23751</v>
      </c>
      <c r="E2629" s="103" t="s">
        <v>100</v>
      </c>
      <c r="H2629" s="103" t="s">
        <v>94</v>
      </c>
      <c r="I2629" s="111" t="s">
        <v>9</v>
      </c>
      <c r="J2629" s="112" t="str">
        <f t="shared" si="136"/>
        <v>W</v>
      </c>
      <c r="K2629" s="103">
        <v>4</v>
      </c>
      <c r="L2629" s="103">
        <v>0</v>
      </c>
      <c r="M2629" s="103" t="s">
        <v>1124</v>
      </c>
      <c r="O2629" s="112" t="s">
        <v>836</v>
      </c>
      <c r="T2629" s="112"/>
    </row>
    <row r="2630" spans="1:20">
      <c r="A2630" s="103" t="s">
        <v>1112</v>
      </c>
      <c r="B2630" s="149">
        <v>25</v>
      </c>
      <c r="C2630" s="136">
        <v>23744</v>
      </c>
      <c r="D2630" s="141">
        <f t="shared" si="137"/>
        <v>23744</v>
      </c>
      <c r="E2630" s="103" t="s">
        <v>100</v>
      </c>
      <c r="H2630" s="103" t="s">
        <v>1030</v>
      </c>
      <c r="I2630" s="111" t="s">
        <v>21</v>
      </c>
      <c r="J2630" s="112" t="str">
        <f t="shared" si="136"/>
        <v>W</v>
      </c>
      <c r="K2630" s="103">
        <v>6</v>
      </c>
      <c r="L2630" s="103">
        <v>2</v>
      </c>
      <c r="M2630" s="103" t="s">
        <v>1184</v>
      </c>
      <c r="O2630" s="112" t="s">
        <v>836</v>
      </c>
      <c r="T2630" s="112"/>
    </row>
    <row r="2631" spans="1:20">
      <c r="A2631" s="103" t="s">
        <v>1112</v>
      </c>
      <c r="B2631" s="149">
        <v>24</v>
      </c>
      <c r="C2631" s="136">
        <v>23737</v>
      </c>
      <c r="D2631" s="141">
        <f t="shared" si="137"/>
        <v>23737</v>
      </c>
      <c r="E2631" s="103" t="s">
        <v>100</v>
      </c>
      <c r="H2631" s="103" t="s">
        <v>460</v>
      </c>
      <c r="I2631" s="111" t="s">
        <v>21</v>
      </c>
      <c r="J2631" s="112" t="str">
        <f t="shared" si="136"/>
        <v>W</v>
      </c>
      <c r="K2631" s="103">
        <v>8</v>
      </c>
      <c r="L2631" s="103">
        <v>1</v>
      </c>
      <c r="M2631" s="103" t="s">
        <v>1125</v>
      </c>
      <c r="O2631" s="112" t="s">
        <v>836</v>
      </c>
      <c r="T2631" s="112"/>
    </row>
    <row r="2632" spans="1:20">
      <c r="A2632" s="103" t="s">
        <v>1112</v>
      </c>
      <c r="B2632" s="149">
        <v>23</v>
      </c>
      <c r="C2632" s="136">
        <v>23730</v>
      </c>
      <c r="D2632" s="141">
        <f t="shared" si="137"/>
        <v>23730</v>
      </c>
      <c r="E2632" s="103" t="s">
        <v>100</v>
      </c>
      <c r="H2632" s="103" t="s">
        <v>186</v>
      </c>
      <c r="I2632" s="111" t="s">
        <v>9</v>
      </c>
      <c r="J2632" s="112" t="str">
        <f t="shared" si="136"/>
        <v>W</v>
      </c>
      <c r="K2632" s="103">
        <v>2</v>
      </c>
      <c r="L2632" s="103">
        <v>0</v>
      </c>
      <c r="M2632" s="103" t="s">
        <v>1126</v>
      </c>
      <c r="O2632" s="112" t="s">
        <v>836</v>
      </c>
      <c r="T2632" s="112"/>
    </row>
    <row r="2633" spans="1:20">
      <c r="A2633" s="103" t="s">
        <v>1112</v>
      </c>
      <c r="B2633" s="149">
        <v>22</v>
      </c>
      <c r="C2633" s="136">
        <v>23723</v>
      </c>
      <c r="D2633" s="141">
        <f t="shared" si="137"/>
        <v>23723</v>
      </c>
      <c r="E2633" s="103" t="s">
        <v>100</v>
      </c>
      <c r="H2633" s="103" t="s">
        <v>451</v>
      </c>
      <c r="I2633" s="111" t="s">
        <v>21</v>
      </c>
      <c r="J2633" s="112" t="str">
        <f t="shared" si="136"/>
        <v>W</v>
      </c>
      <c r="K2633" s="103">
        <v>6</v>
      </c>
      <c r="L2633" s="103">
        <v>0</v>
      </c>
      <c r="M2633" s="103" t="s">
        <v>1127</v>
      </c>
      <c r="O2633" s="112" t="s">
        <v>836</v>
      </c>
      <c r="T2633" s="112"/>
    </row>
    <row r="2634" spans="1:20">
      <c r="A2634" s="103" t="s">
        <v>1112</v>
      </c>
      <c r="B2634" s="149">
        <v>21</v>
      </c>
      <c r="C2634" s="136">
        <v>23716</v>
      </c>
      <c r="D2634" s="141">
        <f t="shared" si="137"/>
        <v>23716</v>
      </c>
      <c r="E2634" s="103" t="s">
        <v>100</v>
      </c>
      <c r="H2634" s="103" t="s">
        <v>922</v>
      </c>
      <c r="I2634" s="111" t="s">
        <v>21</v>
      </c>
      <c r="J2634" s="112" t="str">
        <f t="shared" si="136"/>
        <v>W</v>
      </c>
      <c r="K2634" s="103">
        <v>5</v>
      </c>
      <c r="L2634" s="103">
        <v>1</v>
      </c>
      <c r="M2634" s="103" t="s">
        <v>1128</v>
      </c>
      <c r="O2634" s="112" t="s">
        <v>836</v>
      </c>
      <c r="T2634" s="112"/>
    </row>
    <row r="2635" spans="1:20">
      <c r="A2635" s="103" t="s">
        <v>1112</v>
      </c>
      <c r="B2635" s="149">
        <v>20</v>
      </c>
      <c r="C2635" s="136">
        <v>23709</v>
      </c>
      <c r="D2635" s="141">
        <f t="shared" si="137"/>
        <v>23709</v>
      </c>
      <c r="E2635" s="103" t="s">
        <v>100</v>
      </c>
      <c r="H2635" s="103" t="s">
        <v>843</v>
      </c>
      <c r="I2635" s="111" t="s">
        <v>21</v>
      </c>
      <c r="J2635" s="112" t="str">
        <f t="shared" si="136"/>
        <v>W</v>
      </c>
      <c r="K2635" s="103">
        <v>6</v>
      </c>
      <c r="L2635" s="103">
        <v>2</v>
      </c>
      <c r="M2635" s="103" t="s">
        <v>1185</v>
      </c>
      <c r="O2635" s="112" t="s">
        <v>836</v>
      </c>
      <c r="T2635" s="112"/>
    </row>
    <row r="2636" spans="1:20">
      <c r="A2636" s="103" t="s">
        <v>1112</v>
      </c>
      <c r="B2636" s="149">
        <v>19</v>
      </c>
      <c r="C2636" s="136">
        <v>23702</v>
      </c>
      <c r="D2636" s="141">
        <f t="shared" si="137"/>
        <v>23702</v>
      </c>
      <c r="E2636" s="103" t="s">
        <v>100</v>
      </c>
      <c r="H2636" s="103" t="s">
        <v>312</v>
      </c>
      <c r="I2636" s="111" t="s">
        <v>9</v>
      </c>
      <c r="J2636" s="112" t="str">
        <f t="shared" si="136"/>
        <v>L</v>
      </c>
      <c r="K2636" s="103">
        <v>0</v>
      </c>
      <c r="L2636" s="103">
        <v>4</v>
      </c>
      <c r="M2636" s="103" t="s">
        <v>25</v>
      </c>
      <c r="O2636" s="112" t="s">
        <v>836</v>
      </c>
      <c r="T2636" s="112"/>
    </row>
    <row r="2637" spans="1:20">
      <c r="A2637" s="103" t="s">
        <v>1112</v>
      </c>
      <c r="B2637" s="149">
        <v>18</v>
      </c>
      <c r="C2637" s="136">
        <v>23699</v>
      </c>
      <c r="D2637" s="141">
        <f t="shared" si="137"/>
        <v>23699</v>
      </c>
      <c r="E2637" s="103" t="s">
        <v>12</v>
      </c>
      <c r="F2637" s="116" t="s">
        <v>793</v>
      </c>
      <c r="H2637" s="103" t="s">
        <v>1143</v>
      </c>
      <c r="I2637" s="111" t="s">
        <v>9</v>
      </c>
      <c r="J2637" s="112" t="str">
        <f t="shared" si="136"/>
        <v>L</v>
      </c>
      <c r="K2637" s="103">
        <v>3</v>
      </c>
      <c r="L2637" s="103">
        <v>4</v>
      </c>
      <c r="M2637" s="103" t="s">
        <v>1129</v>
      </c>
      <c r="N2637" s="123">
        <v>5006</v>
      </c>
      <c r="O2637" s="112" t="s">
        <v>836</v>
      </c>
      <c r="T2637" s="112"/>
    </row>
    <row r="2638" spans="1:20">
      <c r="A2638" s="103" t="s">
        <v>1112</v>
      </c>
      <c r="B2638" s="149">
        <v>17</v>
      </c>
      <c r="C2638" s="136">
        <v>23695</v>
      </c>
      <c r="D2638" s="141">
        <f t="shared" si="137"/>
        <v>23695</v>
      </c>
      <c r="E2638" s="103" t="s">
        <v>12</v>
      </c>
      <c r="F2638" s="116" t="s">
        <v>61</v>
      </c>
      <c r="H2638" s="103" t="s">
        <v>1143</v>
      </c>
      <c r="I2638" s="111" t="s">
        <v>21</v>
      </c>
      <c r="J2638" s="112" t="str">
        <f t="shared" si="136"/>
        <v>D</v>
      </c>
      <c r="K2638" s="103">
        <v>1</v>
      </c>
      <c r="L2638" s="103">
        <v>1</v>
      </c>
      <c r="M2638" s="103" t="s">
        <v>1014</v>
      </c>
      <c r="N2638" s="123">
        <v>2531</v>
      </c>
      <c r="O2638" s="112" t="s">
        <v>836</v>
      </c>
      <c r="T2638" s="112"/>
    </row>
    <row r="2639" spans="1:20">
      <c r="A2639" s="103" t="s">
        <v>1112</v>
      </c>
      <c r="B2639" s="149">
        <v>16</v>
      </c>
      <c r="C2639" s="136">
        <v>23688</v>
      </c>
      <c r="D2639" s="141">
        <f t="shared" si="137"/>
        <v>23688</v>
      </c>
      <c r="E2639" s="103" t="s">
        <v>100</v>
      </c>
      <c r="H2639" s="103" t="s">
        <v>580</v>
      </c>
      <c r="I2639" s="111" t="s">
        <v>21</v>
      </c>
      <c r="J2639" s="112" t="str">
        <f t="shared" si="136"/>
        <v>W</v>
      </c>
      <c r="K2639" s="103">
        <v>4</v>
      </c>
      <c r="L2639" s="103">
        <v>0</v>
      </c>
      <c r="M2639" s="103" t="s">
        <v>1130</v>
      </c>
      <c r="O2639" s="112" t="s">
        <v>836</v>
      </c>
      <c r="T2639" s="112"/>
    </row>
    <row r="2640" spans="1:20">
      <c r="A2640" s="103" t="s">
        <v>1112</v>
      </c>
      <c r="B2640" s="149">
        <v>15</v>
      </c>
      <c r="C2640" s="136">
        <v>23681</v>
      </c>
      <c r="D2640" s="141">
        <f t="shared" si="137"/>
        <v>23681</v>
      </c>
      <c r="E2640" s="103" t="s">
        <v>100</v>
      </c>
      <c r="H2640" s="103" t="s">
        <v>1029</v>
      </c>
      <c r="I2640" s="111" t="s">
        <v>21</v>
      </c>
      <c r="J2640" s="112" t="str">
        <f t="shared" si="136"/>
        <v>W</v>
      </c>
      <c r="K2640" s="103">
        <v>3</v>
      </c>
      <c r="L2640" s="103">
        <v>2</v>
      </c>
      <c r="M2640" s="103" t="s">
        <v>1131</v>
      </c>
      <c r="O2640" s="112" t="s">
        <v>836</v>
      </c>
      <c r="T2640" s="112"/>
    </row>
    <row r="2641" spans="1:20">
      <c r="A2641" s="103" t="s">
        <v>1112</v>
      </c>
      <c r="B2641" s="149">
        <v>14</v>
      </c>
      <c r="C2641" s="136">
        <v>23674</v>
      </c>
      <c r="D2641" s="141">
        <f t="shared" si="137"/>
        <v>23674</v>
      </c>
      <c r="E2641" s="103" t="s">
        <v>100</v>
      </c>
      <c r="H2641" s="103" t="s">
        <v>843</v>
      </c>
      <c r="I2641" s="111" t="s">
        <v>9</v>
      </c>
      <c r="J2641" s="112" t="str">
        <f t="shared" si="136"/>
        <v>L</v>
      </c>
      <c r="K2641" s="103">
        <v>2</v>
      </c>
      <c r="L2641" s="103">
        <v>3</v>
      </c>
      <c r="M2641" s="103" t="s">
        <v>1132</v>
      </c>
      <c r="O2641" s="112" t="s">
        <v>836</v>
      </c>
      <c r="T2641" s="112"/>
    </row>
    <row r="2642" spans="1:20">
      <c r="A2642" s="103" t="s">
        <v>1112</v>
      </c>
      <c r="B2642" s="149">
        <v>13</v>
      </c>
      <c r="C2642" s="136">
        <v>23667</v>
      </c>
      <c r="D2642" s="141">
        <f t="shared" si="137"/>
        <v>23667</v>
      </c>
      <c r="E2642" s="103" t="s">
        <v>12</v>
      </c>
      <c r="F2642" s="116" t="s">
        <v>988</v>
      </c>
      <c r="H2642" s="103" t="s">
        <v>94</v>
      </c>
      <c r="I2642" s="111" t="s">
        <v>21</v>
      </c>
      <c r="J2642" s="112" t="str">
        <f t="shared" si="136"/>
        <v>W</v>
      </c>
      <c r="K2642" s="103">
        <v>1</v>
      </c>
      <c r="L2642" s="103">
        <v>0</v>
      </c>
      <c r="M2642" s="103" t="s">
        <v>1133</v>
      </c>
      <c r="O2642" s="112" t="s">
        <v>836</v>
      </c>
      <c r="T2642" s="112"/>
    </row>
    <row r="2643" spans="1:20">
      <c r="A2643" s="103" t="s">
        <v>1112</v>
      </c>
      <c r="B2643" s="149">
        <v>12</v>
      </c>
      <c r="C2643" s="136">
        <v>23660</v>
      </c>
      <c r="D2643" s="141">
        <f t="shared" si="137"/>
        <v>23660</v>
      </c>
      <c r="E2643" s="103" t="s">
        <v>100</v>
      </c>
      <c r="H2643" s="103" t="s">
        <v>1351</v>
      </c>
      <c r="I2643" s="111" t="s">
        <v>21</v>
      </c>
      <c r="J2643" s="112" t="str">
        <f t="shared" si="136"/>
        <v>W</v>
      </c>
      <c r="K2643" s="103">
        <v>5</v>
      </c>
      <c r="L2643" s="103">
        <v>0</v>
      </c>
      <c r="M2643" s="103" t="s">
        <v>1134</v>
      </c>
      <c r="O2643" s="112" t="s">
        <v>836</v>
      </c>
      <c r="T2643" s="112"/>
    </row>
    <row r="2644" spans="1:20">
      <c r="A2644" s="103" t="s">
        <v>1112</v>
      </c>
      <c r="B2644" s="149">
        <v>11</v>
      </c>
      <c r="C2644" s="136">
        <v>23653</v>
      </c>
      <c r="D2644" s="141">
        <f t="shared" si="137"/>
        <v>23653</v>
      </c>
      <c r="E2644" s="103" t="s">
        <v>12</v>
      </c>
      <c r="F2644" s="116" t="s">
        <v>138</v>
      </c>
      <c r="H2644" s="103" t="s">
        <v>504</v>
      </c>
      <c r="I2644" s="111" t="s">
        <v>9</v>
      </c>
      <c r="J2644" s="112" t="str">
        <f t="shared" si="136"/>
        <v>W</v>
      </c>
      <c r="K2644" s="103">
        <v>3</v>
      </c>
      <c r="L2644" s="103">
        <v>0</v>
      </c>
      <c r="M2644" s="103" t="s">
        <v>1135</v>
      </c>
      <c r="O2644" s="112" t="s">
        <v>836</v>
      </c>
      <c r="T2644" s="112"/>
    </row>
    <row r="2645" spans="1:20">
      <c r="A2645" s="103" t="s">
        <v>1112</v>
      </c>
      <c r="B2645" s="149">
        <v>10</v>
      </c>
      <c r="C2645" s="136">
        <v>23646</v>
      </c>
      <c r="D2645" s="141">
        <f t="shared" si="137"/>
        <v>23646</v>
      </c>
      <c r="E2645" s="103" t="s">
        <v>100</v>
      </c>
      <c r="H2645" s="103" t="s">
        <v>1031</v>
      </c>
      <c r="I2645" s="111" t="s">
        <v>9</v>
      </c>
      <c r="J2645" s="112" t="str">
        <f t="shared" si="136"/>
        <v>W</v>
      </c>
      <c r="K2645" s="103">
        <v>4</v>
      </c>
      <c r="L2645" s="103">
        <v>0</v>
      </c>
      <c r="M2645" s="103" t="s">
        <v>1136</v>
      </c>
      <c r="O2645" s="112" t="s">
        <v>836</v>
      </c>
      <c r="T2645" s="112"/>
    </row>
    <row r="2646" spans="1:20">
      <c r="A2646" s="103" t="s">
        <v>1112</v>
      </c>
      <c r="B2646" s="149">
        <v>9</v>
      </c>
      <c r="C2646" s="136">
        <v>23639</v>
      </c>
      <c r="D2646" s="141">
        <f t="shared" si="137"/>
        <v>23639</v>
      </c>
      <c r="E2646" s="103" t="s">
        <v>12</v>
      </c>
      <c r="F2646" s="116" t="s">
        <v>143</v>
      </c>
      <c r="H2646" s="103" t="s">
        <v>529</v>
      </c>
      <c r="I2646" s="111" t="s">
        <v>21</v>
      </c>
      <c r="J2646" s="112" t="str">
        <f t="shared" si="136"/>
        <v>W</v>
      </c>
      <c r="K2646" s="103">
        <v>4</v>
      </c>
      <c r="L2646" s="103">
        <v>0</v>
      </c>
      <c r="M2646" s="103" t="s">
        <v>1137</v>
      </c>
      <c r="O2646" s="112" t="s">
        <v>836</v>
      </c>
      <c r="T2646" s="112"/>
    </row>
    <row r="2647" spans="1:20">
      <c r="A2647" s="103" t="s">
        <v>1112</v>
      </c>
      <c r="B2647" s="149">
        <v>8</v>
      </c>
      <c r="C2647" s="136">
        <v>23634</v>
      </c>
      <c r="D2647" s="141">
        <f t="shared" si="137"/>
        <v>23634</v>
      </c>
      <c r="E2647" s="103" t="s">
        <v>100</v>
      </c>
      <c r="H2647" s="103" t="s">
        <v>94</v>
      </c>
      <c r="I2647" s="111" t="s">
        <v>21</v>
      </c>
      <c r="J2647" s="112" t="str">
        <f t="shared" si="136"/>
        <v>W</v>
      </c>
      <c r="K2647" s="103">
        <v>4</v>
      </c>
      <c r="L2647" s="103">
        <v>0</v>
      </c>
      <c r="M2647" s="103" t="s">
        <v>1023</v>
      </c>
      <c r="O2647" s="112" t="s">
        <v>836</v>
      </c>
      <c r="P2647" s="112" t="s">
        <v>704</v>
      </c>
      <c r="T2647" s="112"/>
    </row>
    <row r="2648" spans="1:20">
      <c r="A2648" s="103" t="s">
        <v>1112</v>
      </c>
      <c r="B2648" s="149">
        <v>7</v>
      </c>
      <c r="C2648" s="136">
        <v>23632</v>
      </c>
      <c r="D2648" s="141">
        <f t="shared" si="137"/>
        <v>23632</v>
      </c>
      <c r="E2648" s="103" t="s">
        <v>100</v>
      </c>
      <c r="H2648" s="103" t="s">
        <v>108</v>
      </c>
      <c r="I2648" s="111" t="s">
        <v>9</v>
      </c>
      <c r="J2648" s="112" t="str">
        <f t="shared" si="136"/>
        <v>W</v>
      </c>
      <c r="K2648" s="103">
        <v>2</v>
      </c>
      <c r="L2648" s="103">
        <v>0</v>
      </c>
      <c r="M2648" s="103" t="s">
        <v>932</v>
      </c>
      <c r="O2648" s="112" t="s">
        <v>836</v>
      </c>
      <c r="P2648" s="112" t="s">
        <v>704</v>
      </c>
      <c r="T2648" s="112"/>
    </row>
    <row r="2649" spans="1:20">
      <c r="A2649" s="103" t="s">
        <v>1112</v>
      </c>
      <c r="B2649" s="149">
        <v>6</v>
      </c>
      <c r="C2649" s="136">
        <v>23625</v>
      </c>
      <c r="D2649" s="141">
        <f t="shared" si="137"/>
        <v>23625</v>
      </c>
      <c r="E2649" s="103" t="s">
        <v>100</v>
      </c>
      <c r="H2649" s="103" t="s">
        <v>1030</v>
      </c>
      <c r="I2649" s="111" t="s">
        <v>9</v>
      </c>
      <c r="J2649" s="112" t="str">
        <f t="shared" si="136"/>
        <v>D</v>
      </c>
      <c r="K2649" s="103">
        <v>0</v>
      </c>
      <c r="L2649" s="103">
        <v>0</v>
      </c>
      <c r="M2649" s="103" t="s">
        <v>25</v>
      </c>
      <c r="O2649" s="112" t="s">
        <v>836</v>
      </c>
      <c r="P2649" s="112" t="s">
        <v>704</v>
      </c>
      <c r="T2649" s="112"/>
    </row>
    <row r="2650" spans="1:20">
      <c r="A2650" s="103" t="s">
        <v>1112</v>
      </c>
      <c r="B2650" s="149">
        <v>5</v>
      </c>
      <c r="C2650" s="136">
        <v>23622</v>
      </c>
      <c r="D2650" s="141">
        <f t="shared" si="137"/>
        <v>23622</v>
      </c>
      <c r="E2650" s="103" t="s">
        <v>100</v>
      </c>
      <c r="H2650" s="103" t="s">
        <v>506</v>
      </c>
      <c r="I2650" s="111" t="s">
        <v>9</v>
      </c>
      <c r="J2650" s="112" t="str">
        <f t="shared" si="136"/>
        <v>W</v>
      </c>
      <c r="K2650" s="103">
        <v>3</v>
      </c>
      <c r="L2650" s="103">
        <v>1</v>
      </c>
      <c r="M2650" s="103" t="s">
        <v>1138</v>
      </c>
      <c r="O2650" s="112" t="s">
        <v>836</v>
      </c>
      <c r="P2650" s="112" t="s">
        <v>704</v>
      </c>
      <c r="T2650" s="112"/>
    </row>
    <row r="2651" spans="1:20">
      <c r="A2651" s="103" t="s">
        <v>1112</v>
      </c>
      <c r="B2651" s="149">
        <v>4</v>
      </c>
      <c r="C2651" s="136">
        <v>23618</v>
      </c>
      <c r="D2651" s="141">
        <f t="shared" si="137"/>
        <v>23618</v>
      </c>
      <c r="E2651" s="103" t="s">
        <v>100</v>
      </c>
      <c r="H2651" s="103" t="s">
        <v>934</v>
      </c>
      <c r="I2651" s="111" t="s">
        <v>21</v>
      </c>
      <c r="J2651" s="112" t="str">
        <f t="shared" si="136"/>
        <v>L</v>
      </c>
      <c r="K2651" s="103">
        <v>0</v>
      </c>
      <c r="L2651" s="103">
        <v>3</v>
      </c>
      <c r="M2651" s="103" t="s">
        <v>25</v>
      </c>
      <c r="O2651" s="112" t="s">
        <v>836</v>
      </c>
      <c r="P2651" s="112" t="s">
        <v>704</v>
      </c>
      <c r="T2651" s="112"/>
    </row>
    <row r="2652" spans="1:20">
      <c r="A2652" s="103" t="s">
        <v>1112</v>
      </c>
      <c r="B2652" s="149">
        <v>3</v>
      </c>
      <c r="C2652" s="136">
        <v>23615</v>
      </c>
      <c r="D2652" s="141">
        <f t="shared" si="137"/>
        <v>23615</v>
      </c>
      <c r="E2652" s="103" t="s">
        <v>100</v>
      </c>
      <c r="H2652" s="103" t="s">
        <v>580</v>
      </c>
      <c r="I2652" s="111" t="s">
        <v>9</v>
      </c>
      <c r="J2652" s="112" t="str">
        <f t="shared" si="136"/>
        <v>W</v>
      </c>
      <c r="K2652" s="103">
        <v>4</v>
      </c>
      <c r="L2652" s="103">
        <v>3</v>
      </c>
      <c r="M2652" s="103" t="s">
        <v>1139</v>
      </c>
      <c r="O2652" s="112" t="s">
        <v>836</v>
      </c>
      <c r="T2652" s="112"/>
    </row>
    <row r="2653" spans="1:20">
      <c r="A2653" s="103" t="s">
        <v>1112</v>
      </c>
      <c r="B2653" s="149">
        <v>2</v>
      </c>
      <c r="C2653" s="136">
        <v>23613</v>
      </c>
      <c r="D2653" s="141">
        <f t="shared" si="137"/>
        <v>23613</v>
      </c>
      <c r="E2653" s="103" t="s">
        <v>856</v>
      </c>
      <c r="F2653" s="116">
        <v>1</v>
      </c>
      <c r="H2653" s="103" t="s">
        <v>494</v>
      </c>
      <c r="I2653" s="111" t="s">
        <v>21</v>
      </c>
      <c r="J2653" s="112" t="str">
        <f t="shared" si="136"/>
        <v>L</v>
      </c>
      <c r="K2653" s="103">
        <v>4</v>
      </c>
      <c r="L2653" s="103">
        <v>5</v>
      </c>
      <c r="M2653" s="103" t="s">
        <v>1140</v>
      </c>
      <c r="O2653" s="112" t="s">
        <v>836</v>
      </c>
      <c r="T2653" s="112"/>
    </row>
    <row r="2654" spans="1:20">
      <c r="A2654" s="103" t="s">
        <v>1112</v>
      </c>
      <c r="B2654" s="149">
        <v>1</v>
      </c>
      <c r="C2654" s="136">
        <v>23611</v>
      </c>
      <c r="D2654" s="141">
        <f t="shared" si="137"/>
        <v>23611</v>
      </c>
      <c r="E2654" s="103" t="s">
        <v>100</v>
      </c>
      <c r="H2654" s="103" t="s">
        <v>125</v>
      </c>
      <c r="I2654" s="111" t="s">
        <v>21</v>
      </c>
      <c r="J2654" s="112" t="str">
        <f t="shared" ref="J2654:J2717" si="138">IF(K2654&gt;L2654,"W",IF(K2654&lt;L2654,"L","D"))</f>
        <v>W</v>
      </c>
      <c r="K2654" s="103">
        <v>8</v>
      </c>
      <c r="L2654" s="103">
        <v>0</v>
      </c>
      <c r="M2654" s="103" t="s">
        <v>1141</v>
      </c>
      <c r="O2654" s="112" t="s">
        <v>836</v>
      </c>
      <c r="T2654" s="112"/>
    </row>
    <row r="2655" spans="1:20">
      <c r="A2655" s="103" t="s">
        <v>1186</v>
      </c>
      <c r="B2655" s="149">
        <v>49</v>
      </c>
      <c r="C2655" s="136">
        <v>23496</v>
      </c>
      <c r="D2655" s="141">
        <f t="shared" si="137"/>
        <v>23496</v>
      </c>
      <c r="E2655" s="103" t="s">
        <v>100</v>
      </c>
      <c r="H2655" s="103" t="s">
        <v>494</v>
      </c>
      <c r="I2655" s="111" t="s">
        <v>21</v>
      </c>
      <c r="J2655" s="112" t="str">
        <f t="shared" si="138"/>
        <v>W</v>
      </c>
      <c r="K2655" s="103">
        <v>6</v>
      </c>
      <c r="L2655" s="103">
        <v>0</v>
      </c>
      <c r="M2655" s="103" t="s">
        <v>1258</v>
      </c>
      <c r="O2655" s="112" t="s">
        <v>836</v>
      </c>
      <c r="T2655" s="112"/>
    </row>
    <row r="2656" spans="1:20">
      <c r="A2656" s="103" t="s">
        <v>1186</v>
      </c>
      <c r="B2656" s="149">
        <v>48</v>
      </c>
      <c r="C2656" s="136">
        <v>23494</v>
      </c>
      <c r="D2656" s="141">
        <f t="shared" si="137"/>
        <v>23494</v>
      </c>
      <c r="E2656" s="103" t="s">
        <v>100</v>
      </c>
      <c r="H2656" s="103" t="s">
        <v>529</v>
      </c>
      <c r="I2656" s="111" t="s">
        <v>21</v>
      </c>
      <c r="J2656" s="112" t="str">
        <f t="shared" si="138"/>
        <v>D</v>
      </c>
      <c r="K2656" s="103">
        <v>0</v>
      </c>
      <c r="L2656" s="103">
        <v>0</v>
      </c>
      <c r="M2656" s="103" t="s">
        <v>25</v>
      </c>
      <c r="O2656" s="112" t="s">
        <v>836</v>
      </c>
      <c r="T2656" s="112"/>
    </row>
    <row r="2657" spans="1:20">
      <c r="A2657" s="103" t="s">
        <v>1186</v>
      </c>
      <c r="B2657" s="149">
        <v>47</v>
      </c>
      <c r="C2657" s="136">
        <v>23492</v>
      </c>
      <c r="D2657" s="141">
        <f t="shared" si="137"/>
        <v>23492</v>
      </c>
      <c r="E2657" s="103" t="s">
        <v>100</v>
      </c>
      <c r="H2657" s="103" t="s">
        <v>934</v>
      </c>
      <c r="I2657" s="111" t="s">
        <v>9</v>
      </c>
      <c r="J2657" s="112" t="str">
        <f t="shared" si="138"/>
        <v>L</v>
      </c>
      <c r="K2657" s="103">
        <v>2</v>
      </c>
      <c r="L2657" s="103">
        <v>4</v>
      </c>
      <c r="M2657" s="103" t="s">
        <v>1189</v>
      </c>
      <c r="O2657" s="112" t="s">
        <v>836</v>
      </c>
      <c r="T2657" s="112"/>
    </row>
    <row r="2658" spans="1:20">
      <c r="A2658" s="103" t="s">
        <v>1186</v>
      </c>
      <c r="B2658" s="149">
        <v>46</v>
      </c>
      <c r="C2658" s="136">
        <v>23489</v>
      </c>
      <c r="D2658" s="141">
        <f t="shared" si="137"/>
        <v>23489</v>
      </c>
      <c r="E2658" s="103" t="s">
        <v>100</v>
      </c>
      <c r="H2658" s="103" t="s">
        <v>580</v>
      </c>
      <c r="I2658" s="111" t="s">
        <v>9</v>
      </c>
      <c r="J2658" s="112" t="str">
        <f t="shared" si="138"/>
        <v>W</v>
      </c>
      <c r="K2658" s="103">
        <v>1</v>
      </c>
      <c r="L2658" s="103">
        <v>0</v>
      </c>
      <c r="M2658" s="103" t="s">
        <v>1133</v>
      </c>
      <c r="O2658" s="112" t="s">
        <v>836</v>
      </c>
      <c r="T2658" s="112"/>
    </row>
    <row r="2659" spans="1:20">
      <c r="A2659" s="103" t="s">
        <v>1186</v>
      </c>
      <c r="B2659" s="149">
        <v>45</v>
      </c>
      <c r="C2659" s="136">
        <v>23485</v>
      </c>
      <c r="D2659" s="141">
        <f t="shared" si="137"/>
        <v>23485</v>
      </c>
      <c r="E2659" s="103" t="s">
        <v>100</v>
      </c>
      <c r="H2659" s="103" t="s">
        <v>843</v>
      </c>
      <c r="I2659" s="111" t="s">
        <v>21</v>
      </c>
      <c r="J2659" s="112" t="str">
        <f t="shared" si="138"/>
        <v>W</v>
      </c>
      <c r="K2659" s="103">
        <v>3</v>
      </c>
      <c r="L2659" s="103">
        <v>1</v>
      </c>
      <c r="M2659" s="103" t="s">
        <v>1190</v>
      </c>
      <c r="O2659" s="112" t="s">
        <v>836</v>
      </c>
      <c r="T2659" s="112"/>
    </row>
    <row r="2660" spans="1:20">
      <c r="A2660" s="103" t="s">
        <v>1186</v>
      </c>
      <c r="B2660" s="149">
        <v>44</v>
      </c>
      <c r="C2660" s="136">
        <v>23482</v>
      </c>
      <c r="D2660" s="141">
        <f t="shared" si="137"/>
        <v>23482</v>
      </c>
      <c r="E2660" s="103" t="s">
        <v>100</v>
      </c>
      <c r="H2660" s="103" t="s">
        <v>922</v>
      </c>
      <c r="I2660" s="111" t="s">
        <v>9</v>
      </c>
      <c r="J2660" s="112" t="str">
        <f t="shared" si="138"/>
        <v>L</v>
      </c>
      <c r="K2660" s="103">
        <v>1</v>
      </c>
      <c r="L2660" s="103">
        <v>2</v>
      </c>
      <c r="M2660" s="103" t="s">
        <v>809</v>
      </c>
      <c r="O2660" s="112" t="s">
        <v>836</v>
      </c>
      <c r="T2660" s="112"/>
    </row>
    <row r="2661" spans="1:20">
      <c r="A2661" s="103" t="s">
        <v>1186</v>
      </c>
      <c r="B2661" s="149">
        <v>43</v>
      </c>
      <c r="C2661" s="136">
        <v>23478</v>
      </c>
      <c r="D2661" s="141">
        <f t="shared" si="137"/>
        <v>23478</v>
      </c>
      <c r="E2661" s="103" t="s">
        <v>100</v>
      </c>
      <c r="H2661" s="103" t="s">
        <v>451</v>
      </c>
      <c r="I2661" s="111" t="s">
        <v>21</v>
      </c>
      <c r="J2661" s="112" t="str">
        <f t="shared" si="138"/>
        <v>W</v>
      </c>
      <c r="K2661" s="103">
        <v>5</v>
      </c>
      <c r="L2661" s="103">
        <v>2</v>
      </c>
      <c r="M2661" s="103" t="s">
        <v>2116</v>
      </c>
      <c r="O2661" s="112" t="s">
        <v>836</v>
      </c>
      <c r="T2661" s="112"/>
    </row>
    <row r="2662" spans="1:20">
      <c r="A2662" s="103" t="s">
        <v>1186</v>
      </c>
      <c r="B2662" s="149">
        <v>42</v>
      </c>
      <c r="C2662" s="136">
        <v>23476</v>
      </c>
      <c r="D2662" s="141">
        <f t="shared" si="137"/>
        <v>23476</v>
      </c>
      <c r="E2662" s="103" t="s">
        <v>100</v>
      </c>
      <c r="H2662" s="103" t="s">
        <v>460</v>
      </c>
      <c r="I2662" s="111" t="s">
        <v>9</v>
      </c>
      <c r="J2662" s="112" t="str">
        <f t="shared" si="138"/>
        <v>W</v>
      </c>
      <c r="K2662" s="103">
        <v>3</v>
      </c>
      <c r="L2662" s="103">
        <v>2</v>
      </c>
      <c r="M2662" s="103" t="s">
        <v>1848</v>
      </c>
      <c r="O2662" s="112" t="s">
        <v>836</v>
      </c>
      <c r="T2662" s="112"/>
    </row>
    <row r="2663" spans="1:20">
      <c r="A2663" s="103" t="s">
        <v>1186</v>
      </c>
      <c r="B2663" s="149">
        <v>41</v>
      </c>
      <c r="C2663" s="136">
        <v>23474</v>
      </c>
      <c r="D2663" s="141">
        <f t="shared" si="137"/>
        <v>23474</v>
      </c>
      <c r="E2663" s="103" t="s">
        <v>100</v>
      </c>
      <c r="H2663" s="103" t="s">
        <v>1029</v>
      </c>
      <c r="I2663" s="111" t="s">
        <v>21</v>
      </c>
      <c r="J2663" s="112" t="str">
        <f t="shared" si="138"/>
        <v>W</v>
      </c>
      <c r="K2663" s="103">
        <v>3</v>
      </c>
      <c r="L2663" s="103">
        <v>0</v>
      </c>
      <c r="M2663" s="103" t="s">
        <v>2117</v>
      </c>
      <c r="O2663" s="112" t="s">
        <v>836</v>
      </c>
      <c r="T2663" s="112"/>
    </row>
    <row r="2664" spans="1:20">
      <c r="A2664" s="103" t="s">
        <v>1186</v>
      </c>
      <c r="B2664" s="149">
        <v>40</v>
      </c>
      <c r="C2664" s="136">
        <v>23471</v>
      </c>
      <c r="D2664" s="141">
        <f t="shared" si="137"/>
        <v>23471</v>
      </c>
      <c r="E2664" s="103" t="s">
        <v>100</v>
      </c>
      <c r="H2664" s="103" t="s">
        <v>1031</v>
      </c>
      <c r="I2664" s="111" t="s">
        <v>21</v>
      </c>
      <c r="J2664" s="112" t="str">
        <f t="shared" si="138"/>
        <v>W</v>
      </c>
      <c r="K2664" s="103">
        <v>3</v>
      </c>
      <c r="L2664" s="103">
        <v>1</v>
      </c>
      <c r="M2664" s="103" t="s">
        <v>1191</v>
      </c>
      <c r="O2664" s="112" t="s">
        <v>836</v>
      </c>
      <c r="T2664" s="112"/>
    </row>
    <row r="2665" spans="1:20">
      <c r="A2665" s="103" t="s">
        <v>1186</v>
      </c>
      <c r="B2665" s="149">
        <v>39</v>
      </c>
      <c r="C2665" s="136">
        <v>23466</v>
      </c>
      <c r="D2665" s="141">
        <f t="shared" si="137"/>
        <v>23466</v>
      </c>
      <c r="E2665" s="103" t="s">
        <v>100</v>
      </c>
      <c r="H2665" s="103" t="s">
        <v>529</v>
      </c>
      <c r="I2665" s="111" t="s">
        <v>9</v>
      </c>
      <c r="J2665" s="112" t="str">
        <f t="shared" si="138"/>
        <v>W</v>
      </c>
      <c r="K2665" s="103">
        <v>3</v>
      </c>
      <c r="L2665" s="103">
        <v>1</v>
      </c>
      <c r="M2665" s="103" t="s">
        <v>1192</v>
      </c>
      <c r="O2665" s="112" t="s">
        <v>836</v>
      </c>
      <c r="T2665" s="112"/>
    </row>
    <row r="2666" spans="1:20">
      <c r="A2666" s="103" t="s">
        <v>1186</v>
      </c>
      <c r="B2666" s="149">
        <v>38</v>
      </c>
      <c r="C2666" s="136">
        <v>23464</v>
      </c>
      <c r="D2666" s="141">
        <f t="shared" si="137"/>
        <v>23464</v>
      </c>
      <c r="E2666" s="103" t="s">
        <v>100</v>
      </c>
      <c r="H2666" s="103" t="s">
        <v>843</v>
      </c>
      <c r="I2666" s="111" t="s">
        <v>9</v>
      </c>
      <c r="J2666" s="112" t="str">
        <f t="shared" si="138"/>
        <v>D</v>
      </c>
      <c r="K2666" s="103">
        <v>1</v>
      </c>
      <c r="L2666" s="103">
        <v>1</v>
      </c>
      <c r="M2666" s="103" t="s">
        <v>969</v>
      </c>
      <c r="O2666" s="112" t="s">
        <v>836</v>
      </c>
      <c r="T2666" s="112"/>
    </row>
    <row r="2667" spans="1:20">
      <c r="A2667" s="103" t="s">
        <v>1186</v>
      </c>
      <c r="B2667" s="149">
        <v>37</v>
      </c>
      <c r="C2667" s="136">
        <v>23463</v>
      </c>
      <c r="D2667" s="141">
        <f t="shared" si="137"/>
        <v>23463</v>
      </c>
      <c r="E2667" s="103" t="s">
        <v>100</v>
      </c>
      <c r="H2667" s="103" t="s">
        <v>1033</v>
      </c>
      <c r="I2667" s="111" t="s">
        <v>21</v>
      </c>
      <c r="J2667" s="112" t="str">
        <f t="shared" si="138"/>
        <v>W</v>
      </c>
      <c r="K2667" s="103">
        <v>3</v>
      </c>
      <c r="L2667" s="103">
        <v>0</v>
      </c>
      <c r="M2667" s="103" t="s">
        <v>1193</v>
      </c>
      <c r="O2667" s="112" t="s">
        <v>836</v>
      </c>
      <c r="T2667" s="112"/>
    </row>
    <row r="2668" spans="1:20">
      <c r="A2668" s="103" t="s">
        <v>1186</v>
      </c>
      <c r="B2668" s="149">
        <v>36</v>
      </c>
      <c r="C2668" s="136">
        <v>23457</v>
      </c>
      <c r="D2668" s="141">
        <f t="shared" si="137"/>
        <v>23457</v>
      </c>
      <c r="E2668" s="103" t="s">
        <v>100</v>
      </c>
      <c r="H2668" s="103" t="s">
        <v>94</v>
      </c>
      <c r="I2668" s="111" t="s">
        <v>9</v>
      </c>
      <c r="J2668" s="112" t="str">
        <f t="shared" si="138"/>
        <v>W</v>
      </c>
      <c r="K2668" s="103">
        <v>3</v>
      </c>
      <c r="L2668" s="103">
        <v>1</v>
      </c>
      <c r="M2668" s="103" t="s">
        <v>1194</v>
      </c>
      <c r="O2668" s="112" t="s">
        <v>836</v>
      </c>
      <c r="T2668" s="112"/>
    </row>
    <row r="2669" spans="1:20">
      <c r="A2669" s="103" t="s">
        <v>1186</v>
      </c>
      <c r="B2669" s="149">
        <v>35</v>
      </c>
      <c r="C2669" s="136">
        <v>23450</v>
      </c>
      <c r="D2669" s="141">
        <f t="shared" si="137"/>
        <v>23450</v>
      </c>
      <c r="E2669" s="103" t="s">
        <v>1187</v>
      </c>
      <c r="F2669" s="116" t="s">
        <v>781</v>
      </c>
      <c r="H2669" s="103" t="s">
        <v>24</v>
      </c>
      <c r="I2669" s="111" t="s">
        <v>9</v>
      </c>
      <c r="J2669" s="112" t="str">
        <f t="shared" si="138"/>
        <v>L</v>
      </c>
      <c r="K2669" s="103">
        <v>2</v>
      </c>
      <c r="L2669" s="103">
        <v>7</v>
      </c>
      <c r="M2669" s="103" t="s">
        <v>1195</v>
      </c>
      <c r="O2669" s="112" t="s">
        <v>836</v>
      </c>
      <c r="T2669" s="112"/>
    </row>
    <row r="2670" spans="1:20">
      <c r="A2670" s="103" t="s">
        <v>1186</v>
      </c>
      <c r="B2670" s="149">
        <v>34</v>
      </c>
      <c r="C2670" s="136">
        <v>23443</v>
      </c>
      <c r="D2670" s="141">
        <f t="shared" si="137"/>
        <v>23443</v>
      </c>
      <c r="E2670" s="103" t="s">
        <v>1187</v>
      </c>
      <c r="F2670" s="116" t="s">
        <v>161</v>
      </c>
      <c r="H2670" s="103" t="s">
        <v>24</v>
      </c>
      <c r="I2670" s="111" t="s">
        <v>21</v>
      </c>
      <c r="J2670" s="112" t="str">
        <f t="shared" si="138"/>
        <v>D</v>
      </c>
      <c r="K2670" s="103">
        <v>1</v>
      </c>
      <c r="L2670" s="103">
        <v>1</v>
      </c>
      <c r="M2670" s="103" t="s">
        <v>1251</v>
      </c>
      <c r="O2670" s="112" t="s">
        <v>836</v>
      </c>
      <c r="T2670" s="112"/>
    </row>
    <row r="2671" spans="1:20">
      <c r="A2671" s="103" t="s">
        <v>1186</v>
      </c>
      <c r="B2671" s="149">
        <v>33</v>
      </c>
      <c r="C2671" s="136">
        <v>23436</v>
      </c>
      <c r="D2671" s="141">
        <f t="shared" ref="D2671:D2734" si="139">C2671</f>
        <v>23436</v>
      </c>
      <c r="E2671" s="103" t="s">
        <v>100</v>
      </c>
      <c r="H2671" s="103" t="s">
        <v>312</v>
      </c>
      <c r="I2671" s="111" t="s">
        <v>21</v>
      </c>
      <c r="J2671" s="112" t="str">
        <f t="shared" si="138"/>
        <v>D</v>
      </c>
      <c r="K2671" s="103">
        <v>1</v>
      </c>
      <c r="L2671" s="103">
        <v>1</v>
      </c>
      <c r="M2671" s="103" t="s">
        <v>1196</v>
      </c>
      <c r="O2671" s="112" t="s">
        <v>836</v>
      </c>
      <c r="T2671" s="112"/>
    </row>
    <row r="2672" spans="1:20">
      <c r="A2672" s="103" t="s">
        <v>1186</v>
      </c>
      <c r="B2672" s="149">
        <v>32</v>
      </c>
      <c r="C2672" s="136">
        <v>23429</v>
      </c>
      <c r="D2672" s="141">
        <f t="shared" si="139"/>
        <v>23429</v>
      </c>
      <c r="E2672" s="103" t="s">
        <v>100</v>
      </c>
      <c r="H2672" s="103" t="s">
        <v>1142</v>
      </c>
      <c r="I2672" s="111" t="s">
        <v>9</v>
      </c>
      <c r="J2672" s="112" t="str">
        <f t="shared" si="138"/>
        <v>L</v>
      </c>
      <c r="K2672" s="103">
        <v>0</v>
      </c>
      <c r="L2672" s="103">
        <v>1</v>
      </c>
      <c r="M2672" s="103" t="s">
        <v>25</v>
      </c>
      <c r="O2672" s="112" t="s">
        <v>836</v>
      </c>
      <c r="T2672" s="112"/>
    </row>
    <row r="2673" spans="1:20">
      <c r="A2673" s="103" t="s">
        <v>1186</v>
      </c>
      <c r="B2673" s="149">
        <v>31</v>
      </c>
      <c r="C2673" s="136">
        <v>23422</v>
      </c>
      <c r="D2673" s="141">
        <f t="shared" si="139"/>
        <v>23422</v>
      </c>
      <c r="E2673" s="103" t="s">
        <v>100</v>
      </c>
      <c r="H2673" s="103" t="s">
        <v>934</v>
      </c>
      <c r="I2673" s="111" t="s">
        <v>21</v>
      </c>
      <c r="J2673" s="112" t="str">
        <f t="shared" si="138"/>
        <v>L</v>
      </c>
      <c r="K2673" s="103">
        <v>0</v>
      </c>
      <c r="L2673" s="103">
        <v>3</v>
      </c>
      <c r="M2673" s="103" t="s">
        <v>25</v>
      </c>
      <c r="O2673" s="112" t="s">
        <v>836</v>
      </c>
      <c r="T2673" s="112"/>
    </row>
    <row r="2674" spans="1:20">
      <c r="A2674" s="103" t="s">
        <v>1186</v>
      </c>
      <c r="B2674" s="149">
        <v>30</v>
      </c>
      <c r="C2674" s="136">
        <v>23415</v>
      </c>
      <c r="D2674" s="141">
        <f t="shared" si="139"/>
        <v>23415</v>
      </c>
      <c r="E2674" s="103" t="s">
        <v>100</v>
      </c>
      <c r="H2674" s="103" t="s">
        <v>1030</v>
      </c>
      <c r="I2674" s="111" t="s">
        <v>21</v>
      </c>
      <c r="J2674" s="112" t="str">
        <f t="shared" si="138"/>
        <v>L</v>
      </c>
      <c r="K2674" s="103">
        <v>1</v>
      </c>
      <c r="L2674" s="103">
        <v>5</v>
      </c>
      <c r="M2674" s="103" t="s">
        <v>1133</v>
      </c>
      <c r="O2674" s="112" t="s">
        <v>836</v>
      </c>
      <c r="T2674" s="112"/>
    </row>
    <row r="2675" spans="1:20">
      <c r="A2675" s="103" t="s">
        <v>1186</v>
      </c>
      <c r="B2675" s="149">
        <v>29</v>
      </c>
      <c r="C2675" s="136">
        <v>23408</v>
      </c>
      <c r="D2675" s="141">
        <f t="shared" si="139"/>
        <v>23408</v>
      </c>
      <c r="E2675" s="103" t="s">
        <v>1187</v>
      </c>
      <c r="F2675" s="116" t="s">
        <v>165</v>
      </c>
      <c r="H2675" s="103" t="s">
        <v>1213</v>
      </c>
      <c r="I2675" s="111" t="s">
        <v>21</v>
      </c>
      <c r="J2675" s="112" t="str">
        <f t="shared" si="138"/>
        <v>W</v>
      </c>
      <c r="K2675" s="103">
        <v>6</v>
      </c>
      <c r="L2675" s="103">
        <v>2</v>
      </c>
      <c r="M2675" s="103" t="s">
        <v>1197</v>
      </c>
      <c r="O2675" s="112" t="s">
        <v>836</v>
      </c>
      <c r="T2675" s="112"/>
    </row>
    <row r="2676" spans="1:20">
      <c r="A2676" s="103" t="s">
        <v>1186</v>
      </c>
      <c r="B2676" s="149">
        <v>28</v>
      </c>
      <c r="C2676" s="136">
        <v>23401</v>
      </c>
      <c r="D2676" s="141">
        <f t="shared" si="139"/>
        <v>23401</v>
      </c>
      <c r="E2676" s="103" t="s">
        <v>100</v>
      </c>
      <c r="H2676" s="103" t="s">
        <v>1033</v>
      </c>
      <c r="I2676" s="111" t="s">
        <v>9</v>
      </c>
      <c r="J2676" s="112" t="str">
        <f t="shared" si="138"/>
        <v>W</v>
      </c>
      <c r="K2676" s="103">
        <v>2</v>
      </c>
      <c r="L2676" s="103">
        <v>1</v>
      </c>
      <c r="M2676" s="103" t="s">
        <v>1198</v>
      </c>
      <c r="O2676" s="112" t="s">
        <v>836</v>
      </c>
      <c r="T2676" s="112"/>
    </row>
    <row r="2677" spans="1:20">
      <c r="A2677" s="103" t="s">
        <v>1186</v>
      </c>
      <c r="B2677" s="149">
        <v>27</v>
      </c>
      <c r="C2677" s="136">
        <v>23394</v>
      </c>
      <c r="D2677" s="141">
        <f t="shared" si="139"/>
        <v>23394</v>
      </c>
      <c r="E2677" s="103" t="s">
        <v>100</v>
      </c>
      <c r="H2677" s="103" t="s">
        <v>108</v>
      </c>
      <c r="I2677" s="111" t="s">
        <v>21</v>
      </c>
      <c r="J2677" s="112" t="str">
        <f t="shared" si="138"/>
        <v>D</v>
      </c>
      <c r="K2677" s="103">
        <v>2</v>
      </c>
      <c r="L2677" s="103">
        <v>2</v>
      </c>
      <c r="M2677" s="103" t="s">
        <v>1199</v>
      </c>
      <c r="O2677" s="112" t="s">
        <v>836</v>
      </c>
      <c r="T2677" s="112"/>
    </row>
    <row r="2678" spans="1:20">
      <c r="A2678" s="103" t="s">
        <v>1186</v>
      </c>
      <c r="B2678" s="149">
        <v>26</v>
      </c>
      <c r="C2678" s="136">
        <v>23387</v>
      </c>
      <c r="D2678" s="141">
        <f t="shared" si="139"/>
        <v>23387</v>
      </c>
      <c r="E2678" s="103" t="s">
        <v>100</v>
      </c>
      <c r="H2678" s="103" t="s">
        <v>125</v>
      </c>
      <c r="I2678" s="111" t="s">
        <v>9</v>
      </c>
      <c r="J2678" s="112" t="str">
        <f t="shared" si="138"/>
        <v>L</v>
      </c>
      <c r="K2678" s="103">
        <v>0</v>
      </c>
      <c r="L2678" s="103">
        <v>1</v>
      </c>
      <c r="M2678" s="103" t="s">
        <v>25</v>
      </c>
      <c r="O2678" s="112" t="s">
        <v>836</v>
      </c>
      <c r="T2678" s="112"/>
    </row>
    <row r="2679" spans="1:20">
      <c r="A2679" s="103" t="s">
        <v>1186</v>
      </c>
      <c r="B2679" s="149">
        <v>25</v>
      </c>
      <c r="C2679" s="136">
        <v>23380</v>
      </c>
      <c r="D2679" s="141">
        <f t="shared" si="139"/>
        <v>23380</v>
      </c>
      <c r="E2679" s="103" t="s">
        <v>1187</v>
      </c>
      <c r="H2679" s="103" t="s">
        <v>1214</v>
      </c>
      <c r="I2679" s="111" t="s">
        <v>21</v>
      </c>
      <c r="J2679" s="112" t="str">
        <f t="shared" si="138"/>
        <v>W</v>
      </c>
      <c r="K2679" s="103">
        <v>4</v>
      </c>
      <c r="L2679" s="103">
        <v>1</v>
      </c>
      <c r="M2679" s="103" t="s">
        <v>1318</v>
      </c>
      <c r="O2679" s="112" t="s">
        <v>836</v>
      </c>
      <c r="T2679" s="112"/>
    </row>
    <row r="2680" spans="1:20">
      <c r="A2680" s="103" t="s">
        <v>1186</v>
      </c>
      <c r="B2680" s="149">
        <v>24</v>
      </c>
      <c r="C2680" s="136">
        <v>23373</v>
      </c>
      <c r="D2680" s="141">
        <f t="shared" si="139"/>
        <v>23373</v>
      </c>
      <c r="E2680" s="103" t="s">
        <v>100</v>
      </c>
      <c r="H2680" s="103" t="s">
        <v>1029</v>
      </c>
      <c r="I2680" s="111" t="s">
        <v>9</v>
      </c>
      <c r="J2680" s="112" t="str">
        <f t="shared" si="138"/>
        <v>W</v>
      </c>
      <c r="K2680" s="103">
        <v>2</v>
      </c>
      <c r="L2680" s="103">
        <v>1</v>
      </c>
      <c r="M2680" s="103" t="s">
        <v>1200</v>
      </c>
      <c r="O2680" s="112" t="s">
        <v>836</v>
      </c>
      <c r="T2680" s="112"/>
    </row>
    <row r="2681" spans="1:20">
      <c r="A2681" s="103" t="s">
        <v>1186</v>
      </c>
      <c r="B2681" s="149">
        <v>23</v>
      </c>
      <c r="C2681" s="136">
        <v>23366</v>
      </c>
      <c r="D2681" s="141">
        <f t="shared" si="139"/>
        <v>23366</v>
      </c>
      <c r="E2681" s="103" t="s">
        <v>100</v>
      </c>
      <c r="H2681" s="103" t="s">
        <v>1351</v>
      </c>
      <c r="I2681" s="111" t="s">
        <v>21</v>
      </c>
      <c r="J2681" s="112" t="str">
        <f t="shared" si="138"/>
        <v>W</v>
      </c>
      <c r="K2681" s="103">
        <v>2</v>
      </c>
      <c r="L2681" s="103">
        <v>0</v>
      </c>
      <c r="M2681" s="103" t="s">
        <v>1201</v>
      </c>
      <c r="O2681" s="112" t="s">
        <v>836</v>
      </c>
      <c r="T2681" s="112"/>
    </row>
    <row r="2682" spans="1:20">
      <c r="A2682" s="103" t="s">
        <v>1186</v>
      </c>
      <c r="B2682" s="149">
        <v>22</v>
      </c>
      <c r="C2682" s="136">
        <v>23359</v>
      </c>
      <c r="D2682" s="141">
        <f t="shared" si="139"/>
        <v>23359</v>
      </c>
      <c r="E2682" s="103" t="s">
        <v>100</v>
      </c>
      <c r="H2682" s="103" t="s">
        <v>506</v>
      </c>
      <c r="I2682" s="111" t="s">
        <v>21</v>
      </c>
      <c r="J2682" s="112" t="str">
        <f t="shared" si="138"/>
        <v>W</v>
      </c>
      <c r="K2682" s="103">
        <v>1</v>
      </c>
      <c r="L2682" s="103">
        <v>0</v>
      </c>
      <c r="M2682" s="103" t="s">
        <v>1202</v>
      </c>
      <c r="O2682" s="112" t="s">
        <v>836</v>
      </c>
      <c r="T2682" s="112"/>
    </row>
    <row r="2683" spans="1:20">
      <c r="A2683" s="103" t="s">
        <v>1186</v>
      </c>
      <c r="B2683" s="149">
        <v>21</v>
      </c>
      <c r="C2683" s="136">
        <v>23352</v>
      </c>
      <c r="D2683" s="141">
        <f t="shared" si="139"/>
        <v>23352</v>
      </c>
      <c r="E2683" s="103" t="s">
        <v>100</v>
      </c>
      <c r="H2683" s="103" t="s">
        <v>504</v>
      </c>
      <c r="I2683" s="111" t="s">
        <v>9</v>
      </c>
      <c r="J2683" s="112" t="str">
        <f t="shared" si="138"/>
        <v>L</v>
      </c>
      <c r="K2683" s="103">
        <v>2</v>
      </c>
      <c r="L2683" s="103">
        <v>3</v>
      </c>
      <c r="M2683" s="103" t="s">
        <v>1203</v>
      </c>
      <c r="O2683" s="112" t="s">
        <v>836</v>
      </c>
      <c r="T2683" s="112"/>
    </row>
    <row r="2684" spans="1:20">
      <c r="A2684" s="103" t="s">
        <v>1186</v>
      </c>
      <c r="B2684" s="149">
        <v>20</v>
      </c>
      <c r="C2684" s="136">
        <v>23345</v>
      </c>
      <c r="D2684" s="141">
        <f t="shared" si="139"/>
        <v>23345</v>
      </c>
      <c r="E2684" s="103" t="s">
        <v>100</v>
      </c>
      <c r="H2684" s="103" t="s">
        <v>186</v>
      </c>
      <c r="I2684" s="111" t="s">
        <v>21</v>
      </c>
      <c r="J2684" s="112" t="str">
        <f t="shared" si="138"/>
        <v>L</v>
      </c>
      <c r="K2684" s="103">
        <v>0</v>
      </c>
      <c r="L2684" s="103">
        <v>2</v>
      </c>
      <c r="M2684" s="103" t="s">
        <v>25</v>
      </c>
      <c r="O2684" s="112" t="s">
        <v>836</v>
      </c>
      <c r="T2684" s="112"/>
    </row>
    <row r="2685" spans="1:20">
      <c r="A2685" s="103" t="s">
        <v>1186</v>
      </c>
      <c r="B2685" s="149">
        <v>19</v>
      </c>
      <c r="C2685" s="136">
        <v>23338</v>
      </c>
      <c r="D2685" s="141">
        <f t="shared" si="139"/>
        <v>23338</v>
      </c>
      <c r="E2685" s="103" t="s">
        <v>100</v>
      </c>
      <c r="H2685" s="103" t="s">
        <v>1031</v>
      </c>
      <c r="I2685" s="111" t="s">
        <v>9</v>
      </c>
      <c r="J2685" s="112" t="str">
        <f t="shared" si="138"/>
        <v>W</v>
      </c>
      <c r="K2685" s="103">
        <v>3</v>
      </c>
      <c r="L2685" s="103">
        <v>1</v>
      </c>
      <c r="M2685" s="103" t="s">
        <v>1204</v>
      </c>
      <c r="O2685" s="112" t="s">
        <v>836</v>
      </c>
      <c r="T2685" s="112"/>
    </row>
    <row r="2686" spans="1:20">
      <c r="A2686" s="103" t="s">
        <v>1186</v>
      </c>
      <c r="B2686" s="149">
        <v>18</v>
      </c>
      <c r="C2686" s="136">
        <v>23324</v>
      </c>
      <c r="D2686" s="141">
        <f t="shared" si="139"/>
        <v>23324</v>
      </c>
      <c r="E2686" s="103" t="s">
        <v>100</v>
      </c>
      <c r="H2686" s="103" t="s">
        <v>494</v>
      </c>
      <c r="I2686" s="111" t="s">
        <v>9</v>
      </c>
      <c r="J2686" s="112" t="str">
        <f t="shared" si="138"/>
        <v>D</v>
      </c>
      <c r="K2686" s="103">
        <v>2</v>
      </c>
      <c r="L2686" s="103">
        <v>2</v>
      </c>
      <c r="M2686" s="103" t="s">
        <v>812</v>
      </c>
      <c r="O2686" s="112" t="s">
        <v>836</v>
      </c>
      <c r="T2686" s="112"/>
    </row>
    <row r="2687" spans="1:20">
      <c r="A2687" s="103" t="s">
        <v>1186</v>
      </c>
      <c r="B2687" s="149">
        <v>17</v>
      </c>
      <c r="C2687" s="136">
        <v>23317</v>
      </c>
      <c r="D2687" s="141">
        <f t="shared" si="139"/>
        <v>23317</v>
      </c>
      <c r="E2687" s="103" t="s">
        <v>100</v>
      </c>
      <c r="H2687" s="103" t="s">
        <v>94</v>
      </c>
      <c r="I2687" s="111" t="s">
        <v>21</v>
      </c>
      <c r="J2687" s="112" t="str">
        <f t="shared" si="138"/>
        <v>W</v>
      </c>
      <c r="K2687" s="103">
        <v>2</v>
      </c>
      <c r="L2687" s="103">
        <v>0</v>
      </c>
      <c r="M2687" s="103" t="s">
        <v>1205</v>
      </c>
      <c r="O2687" s="112" t="s">
        <v>836</v>
      </c>
      <c r="T2687" s="112"/>
    </row>
    <row r="2688" spans="1:20">
      <c r="A2688" s="103" t="s">
        <v>1186</v>
      </c>
      <c r="B2688" s="149">
        <v>16</v>
      </c>
      <c r="C2688" s="136">
        <v>23310</v>
      </c>
      <c r="D2688" s="141">
        <f t="shared" si="139"/>
        <v>23310</v>
      </c>
      <c r="E2688" s="103" t="s">
        <v>1188</v>
      </c>
      <c r="F2688" s="116">
        <v>2</v>
      </c>
      <c r="H2688" s="103" t="s">
        <v>310</v>
      </c>
      <c r="I2688" s="111" t="s">
        <v>9</v>
      </c>
      <c r="J2688" s="112" t="str">
        <f t="shared" si="138"/>
        <v>L</v>
      </c>
      <c r="K2688" s="103">
        <v>0</v>
      </c>
      <c r="L2688" s="103">
        <v>9</v>
      </c>
      <c r="M2688" s="103" t="s">
        <v>25</v>
      </c>
      <c r="O2688" s="112" t="s">
        <v>836</v>
      </c>
      <c r="T2688" s="112"/>
    </row>
    <row r="2689" spans="1:20">
      <c r="A2689" s="103" t="s">
        <v>1186</v>
      </c>
      <c r="B2689" s="149">
        <v>15</v>
      </c>
      <c r="C2689" s="136">
        <v>23303</v>
      </c>
      <c r="D2689" s="141">
        <f t="shared" si="139"/>
        <v>23303</v>
      </c>
      <c r="E2689" s="103" t="s">
        <v>100</v>
      </c>
      <c r="H2689" s="103" t="s">
        <v>504</v>
      </c>
      <c r="I2689" s="111" t="s">
        <v>21</v>
      </c>
      <c r="J2689" s="112" t="str">
        <f t="shared" si="138"/>
        <v>L</v>
      </c>
      <c r="K2689" s="103">
        <v>0</v>
      </c>
      <c r="L2689" s="103">
        <v>2</v>
      </c>
      <c r="M2689" s="103" t="s">
        <v>25</v>
      </c>
      <c r="O2689" s="112" t="s">
        <v>836</v>
      </c>
      <c r="T2689" s="112"/>
    </row>
    <row r="2690" spans="1:20">
      <c r="A2690" s="103" t="s">
        <v>1186</v>
      </c>
      <c r="B2690" s="149">
        <v>14</v>
      </c>
      <c r="C2690" s="136">
        <v>23299</v>
      </c>
      <c r="D2690" s="141">
        <f t="shared" si="139"/>
        <v>23299</v>
      </c>
      <c r="E2690" s="103" t="s">
        <v>100</v>
      </c>
      <c r="H2690" s="103" t="s">
        <v>1351</v>
      </c>
      <c r="I2690" s="111" t="s">
        <v>9</v>
      </c>
      <c r="J2690" s="112" t="str">
        <f t="shared" si="138"/>
        <v>W</v>
      </c>
      <c r="K2690" s="103">
        <v>2</v>
      </c>
      <c r="L2690" s="103">
        <v>1</v>
      </c>
      <c r="M2690" s="103" t="s">
        <v>1206</v>
      </c>
      <c r="O2690" s="112" t="s">
        <v>836</v>
      </c>
      <c r="T2690" s="112"/>
    </row>
    <row r="2691" spans="1:20">
      <c r="A2691" s="103" t="s">
        <v>1186</v>
      </c>
      <c r="B2691" s="149">
        <v>13</v>
      </c>
      <c r="C2691" s="136">
        <v>23296</v>
      </c>
      <c r="D2691" s="141">
        <f t="shared" si="139"/>
        <v>23296</v>
      </c>
      <c r="E2691" s="103" t="s">
        <v>100</v>
      </c>
      <c r="H2691" s="103" t="s">
        <v>312</v>
      </c>
      <c r="I2691" s="111" t="s">
        <v>9</v>
      </c>
      <c r="J2691" s="112" t="str">
        <f t="shared" si="138"/>
        <v>L</v>
      </c>
      <c r="K2691" s="103">
        <v>1</v>
      </c>
      <c r="L2691" s="103">
        <v>5</v>
      </c>
      <c r="M2691" s="103" t="s">
        <v>1207</v>
      </c>
      <c r="O2691" s="112" t="s">
        <v>836</v>
      </c>
      <c r="T2691" s="112"/>
    </row>
    <row r="2692" spans="1:20">
      <c r="A2692" s="103" t="s">
        <v>1186</v>
      </c>
      <c r="B2692" s="149">
        <v>12</v>
      </c>
      <c r="C2692" s="136">
        <v>23292</v>
      </c>
      <c r="D2692" s="141">
        <f t="shared" si="139"/>
        <v>23292</v>
      </c>
      <c r="E2692" s="103" t="s">
        <v>100</v>
      </c>
      <c r="H2692" s="103" t="s">
        <v>1030</v>
      </c>
      <c r="I2692" s="111" t="s">
        <v>9</v>
      </c>
      <c r="J2692" s="112" t="str">
        <f t="shared" si="138"/>
        <v>L</v>
      </c>
      <c r="K2692" s="103">
        <v>1</v>
      </c>
      <c r="L2692" s="103">
        <v>3</v>
      </c>
      <c r="M2692" s="103" t="s">
        <v>1097</v>
      </c>
      <c r="O2692" s="112" t="s">
        <v>836</v>
      </c>
      <c r="T2692" s="112"/>
    </row>
    <row r="2693" spans="1:20">
      <c r="A2693" s="103" t="s">
        <v>1186</v>
      </c>
      <c r="B2693" s="149">
        <v>11</v>
      </c>
      <c r="C2693" s="136">
        <v>23289</v>
      </c>
      <c r="D2693" s="141">
        <f t="shared" si="139"/>
        <v>23289</v>
      </c>
      <c r="E2693" s="103" t="s">
        <v>12</v>
      </c>
      <c r="F2693" s="116" t="s">
        <v>138</v>
      </c>
      <c r="H2693" s="103" t="s">
        <v>559</v>
      </c>
      <c r="I2693" s="111" t="s">
        <v>9</v>
      </c>
      <c r="J2693" s="112" t="str">
        <f t="shared" si="138"/>
        <v>L</v>
      </c>
      <c r="K2693" s="103">
        <v>0</v>
      </c>
      <c r="L2693" s="103">
        <v>3</v>
      </c>
      <c r="M2693" s="103" t="s">
        <v>25</v>
      </c>
      <c r="O2693" s="112" t="s">
        <v>836</v>
      </c>
      <c r="T2693" s="112"/>
    </row>
    <row r="2694" spans="1:20">
      <c r="A2694" s="103" t="s">
        <v>1186</v>
      </c>
      <c r="B2694" s="149">
        <v>10</v>
      </c>
      <c r="C2694" s="136">
        <v>23282</v>
      </c>
      <c r="D2694" s="141">
        <f t="shared" si="139"/>
        <v>23282</v>
      </c>
      <c r="E2694" s="103" t="s">
        <v>100</v>
      </c>
      <c r="H2694" s="103" t="s">
        <v>1142</v>
      </c>
      <c r="I2694" s="111" t="s">
        <v>21</v>
      </c>
      <c r="J2694" s="112" t="str">
        <f t="shared" si="138"/>
        <v>W</v>
      </c>
      <c r="K2694" s="103">
        <v>6</v>
      </c>
      <c r="L2694" s="103">
        <v>0</v>
      </c>
      <c r="M2694" s="103" t="s">
        <v>2099</v>
      </c>
      <c r="O2694" s="112" t="s">
        <v>836</v>
      </c>
      <c r="T2694" s="112"/>
    </row>
    <row r="2695" spans="1:20">
      <c r="A2695" s="103" t="s">
        <v>1186</v>
      </c>
      <c r="B2695" s="149">
        <v>9</v>
      </c>
      <c r="C2695" s="136">
        <v>23275</v>
      </c>
      <c r="D2695" s="141">
        <f t="shared" si="139"/>
        <v>23275</v>
      </c>
      <c r="E2695" s="103" t="s">
        <v>12</v>
      </c>
      <c r="F2695" s="116" t="s">
        <v>143</v>
      </c>
      <c r="H2695" s="103" t="s">
        <v>20</v>
      </c>
      <c r="I2695" s="111" t="s">
        <v>9</v>
      </c>
      <c r="J2695" s="112" t="str">
        <f t="shared" si="138"/>
        <v>W</v>
      </c>
      <c r="K2695" s="103">
        <v>3</v>
      </c>
      <c r="L2695" s="103">
        <v>0</v>
      </c>
      <c r="M2695" s="103" t="s">
        <v>1208</v>
      </c>
      <c r="O2695" s="112" t="s">
        <v>836</v>
      </c>
      <c r="T2695" s="112"/>
    </row>
    <row r="2696" spans="1:20">
      <c r="A2696" s="103" t="s">
        <v>1186</v>
      </c>
      <c r="B2696" s="149">
        <v>8</v>
      </c>
      <c r="C2696" s="136">
        <v>23272</v>
      </c>
      <c r="D2696" s="141">
        <f t="shared" si="139"/>
        <v>23272</v>
      </c>
      <c r="E2696" s="103" t="s">
        <v>100</v>
      </c>
      <c r="H2696" s="103" t="s">
        <v>186</v>
      </c>
      <c r="I2696" s="111" t="s">
        <v>9</v>
      </c>
      <c r="J2696" s="112" t="str">
        <f t="shared" si="138"/>
        <v>W</v>
      </c>
      <c r="K2696" s="103">
        <v>4</v>
      </c>
      <c r="L2696" s="103">
        <v>1</v>
      </c>
      <c r="M2696" s="103" t="s">
        <v>1209</v>
      </c>
      <c r="O2696" s="112" t="s">
        <v>836</v>
      </c>
      <c r="T2696" s="112"/>
    </row>
    <row r="2697" spans="1:20">
      <c r="A2697" s="103" t="s">
        <v>1186</v>
      </c>
      <c r="B2697" s="149">
        <v>7</v>
      </c>
      <c r="C2697" s="136">
        <v>23268</v>
      </c>
      <c r="D2697" s="141">
        <f t="shared" si="139"/>
        <v>23268</v>
      </c>
      <c r="E2697" s="103" t="s">
        <v>100</v>
      </c>
      <c r="H2697" s="103" t="s">
        <v>451</v>
      </c>
      <c r="I2697" s="111" t="s">
        <v>9</v>
      </c>
      <c r="J2697" s="112" t="str">
        <f t="shared" si="138"/>
        <v>W</v>
      </c>
      <c r="K2697" s="103">
        <v>4</v>
      </c>
      <c r="L2697" s="103">
        <v>1</v>
      </c>
      <c r="M2697" s="103" t="s">
        <v>1210</v>
      </c>
      <c r="O2697" s="112" t="s">
        <v>836</v>
      </c>
      <c r="T2697" s="112" t="s">
        <v>1565</v>
      </c>
    </row>
    <row r="2698" spans="1:20">
      <c r="A2698" s="103" t="s">
        <v>1186</v>
      </c>
      <c r="B2698" s="149">
        <v>6</v>
      </c>
      <c r="C2698" s="136">
        <v>23263</v>
      </c>
      <c r="D2698" s="141">
        <f t="shared" si="139"/>
        <v>23263</v>
      </c>
      <c r="E2698" s="103" t="s">
        <v>100</v>
      </c>
      <c r="H2698" s="103" t="s">
        <v>580</v>
      </c>
      <c r="I2698" s="111" t="s">
        <v>21</v>
      </c>
      <c r="J2698" s="112" t="str">
        <f t="shared" si="138"/>
        <v>D</v>
      </c>
      <c r="K2698" s="103">
        <v>1</v>
      </c>
      <c r="L2698" s="103">
        <v>1</v>
      </c>
      <c r="M2698" s="103" t="s">
        <v>1207</v>
      </c>
      <c r="O2698" s="112" t="s">
        <v>836</v>
      </c>
      <c r="T2698" s="112"/>
    </row>
    <row r="2699" spans="1:20">
      <c r="A2699" s="103" t="s">
        <v>1186</v>
      </c>
      <c r="B2699" s="149">
        <v>5</v>
      </c>
      <c r="C2699" s="136">
        <v>23261</v>
      </c>
      <c r="D2699" s="141">
        <f t="shared" si="139"/>
        <v>23261</v>
      </c>
      <c r="E2699" s="103" t="s">
        <v>100</v>
      </c>
      <c r="H2699" s="103" t="s">
        <v>922</v>
      </c>
      <c r="I2699" s="111" t="s">
        <v>21</v>
      </c>
      <c r="J2699" s="112" t="str">
        <f t="shared" si="138"/>
        <v>W</v>
      </c>
      <c r="K2699" s="103">
        <v>2</v>
      </c>
      <c r="L2699" s="103">
        <v>0</v>
      </c>
      <c r="M2699" s="103" t="s">
        <v>1211</v>
      </c>
      <c r="O2699" s="112" t="s">
        <v>836</v>
      </c>
      <c r="T2699" s="112"/>
    </row>
    <row r="2700" spans="1:20">
      <c r="A2700" s="103" t="s">
        <v>1186</v>
      </c>
      <c r="B2700" s="149">
        <v>4</v>
      </c>
      <c r="C2700" s="136">
        <v>23256</v>
      </c>
      <c r="D2700" s="141">
        <f t="shared" si="139"/>
        <v>23256</v>
      </c>
      <c r="E2700" s="103" t="s">
        <v>100</v>
      </c>
      <c r="H2700" s="103" t="s">
        <v>460</v>
      </c>
      <c r="I2700" s="111" t="s">
        <v>21</v>
      </c>
      <c r="J2700" s="112" t="str">
        <f t="shared" si="138"/>
        <v>W</v>
      </c>
      <c r="K2700" s="103">
        <v>1</v>
      </c>
      <c r="L2700" s="103">
        <v>0</v>
      </c>
      <c r="M2700" s="103" t="s">
        <v>512</v>
      </c>
      <c r="O2700" s="112" t="s">
        <v>836</v>
      </c>
      <c r="T2700" s="112"/>
    </row>
    <row r="2701" spans="1:20">
      <c r="A2701" s="103" t="s">
        <v>1186</v>
      </c>
      <c r="B2701" s="149">
        <v>3</v>
      </c>
      <c r="C2701" s="136">
        <v>23254</v>
      </c>
      <c r="D2701" s="141">
        <f t="shared" si="139"/>
        <v>23254</v>
      </c>
      <c r="E2701" s="103" t="s">
        <v>100</v>
      </c>
      <c r="H2701" s="103" t="s">
        <v>108</v>
      </c>
      <c r="I2701" s="111" t="s">
        <v>9</v>
      </c>
      <c r="J2701" s="112" t="str">
        <f t="shared" si="138"/>
        <v>L</v>
      </c>
      <c r="K2701" s="103">
        <v>0</v>
      </c>
      <c r="L2701" s="103">
        <v>1</v>
      </c>
      <c r="M2701" s="103" t="s">
        <v>25</v>
      </c>
      <c r="O2701" s="112" t="s">
        <v>836</v>
      </c>
      <c r="T2701" s="112"/>
    </row>
    <row r="2702" spans="1:20">
      <c r="A2702" s="103" t="s">
        <v>1186</v>
      </c>
      <c r="B2702" s="149">
        <v>2</v>
      </c>
      <c r="C2702" s="136">
        <v>23251</v>
      </c>
      <c r="D2702" s="141">
        <f t="shared" si="139"/>
        <v>23251</v>
      </c>
      <c r="E2702" s="103" t="s">
        <v>100</v>
      </c>
      <c r="H2702" s="103" t="s">
        <v>506</v>
      </c>
      <c r="I2702" s="111" t="s">
        <v>9</v>
      </c>
      <c r="J2702" s="112" t="str">
        <f t="shared" si="138"/>
        <v>W</v>
      </c>
      <c r="K2702" s="103">
        <v>1</v>
      </c>
      <c r="L2702" s="103">
        <v>0</v>
      </c>
      <c r="M2702" s="103" t="s">
        <v>809</v>
      </c>
      <c r="O2702" s="112" t="s">
        <v>836</v>
      </c>
      <c r="T2702" s="112"/>
    </row>
    <row r="2703" spans="1:20">
      <c r="A2703" s="103" t="s">
        <v>1186</v>
      </c>
      <c r="B2703" s="149">
        <v>1</v>
      </c>
      <c r="C2703" s="136">
        <v>23247</v>
      </c>
      <c r="D2703" s="141">
        <f t="shared" si="139"/>
        <v>23247</v>
      </c>
      <c r="E2703" s="103" t="s">
        <v>100</v>
      </c>
      <c r="H2703" s="103" t="s">
        <v>125</v>
      </c>
      <c r="I2703" s="111" t="s">
        <v>21</v>
      </c>
      <c r="J2703" s="112" t="str">
        <f t="shared" si="138"/>
        <v>W</v>
      </c>
      <c r="K2703" s="103">
        <v>4</v>
      </c>
      <c r="L2703" s="103">
        <v>1</v>
      </c>
      <c r="M2703" s="103" t="s">
        <v>1212</v>
      </c>
      <c r="O2703" s="112" t="s">
        <v>836</v>
      </c>
      <c r="T2703" s="112"/>
    </row>
    <row r="2704" spans="1:20">
      <c r="A2704" s="103" t="s">
        <v>1215</v>
      </c>
      <c r="B2704" s="149">
        <v>50</v>
      </c>
      <c r="C2704" s="136">
        <v>23152</v>
      </c>
      <c r="D2704" s="141">
        <f t="shared" si="139"/>
        <v>23152</v>
      </c>
      <c r="E2704" s="103" t="s">
        <v>100</v>
      </c>
      <c r="H2704" s="103" t="s">
        <v>843</v>
      </c>
      <c r="I2704" s="111" t="s">
        <v>21</v>
      </c>
      <c r="J2704" s="112" t="str">
        <f t="shared" si="138"/>
        <v>W</v>
      </c>
      <c r="K2704" s="103">
        <v>4</v>
      </c>
      <c r="L2704" s="103">
        <v>1</v>
      </c>
      <c r="M2704" s="103" t="s">
        <v>1217</v>
      </c>
      <c r="O2704" s="112" t="s">
        <v>836</v>
      </c>
      <c r="T2704" s="112"/>
    </row>
    <row r="2705" spans="1:20">
      <c r="A2705" s="103" t="s">
        <v>1215</v>
      </c>
      <c r="B2705" s="149">
        <v>49</v>
      </c>
      <c r="C2705" s="136">
        <v>23149</v>
      </c>
      <c r="D2705" s="141">
        <f t="shared" si="139"/>
        <v>23149</v>
      </c>
      <c r="E2705" s="103" t="s">
        <v>100</v>
      </c>
      <c r="H2705" s="103" t="s">
        <v>1031</v>
      </c>
      <c r="I2705" s="111" t="s">
        <v>21</v>
      </c>
      <c r="J2705" s="112" t="str">
        <f t="shared" si="138"/>
        <v>L</v>
      </c>
      <c r="K2705" s="103">
        <v>1</v>
      </c>
      <c r="L2705" s="103">
        <v>2</v>
      </c>
      <c r="M2705" s="103" t="s">
        <v>1196</v>
      </c>
      <c r="O2705" s="112" t="s">
        <v>836</v>
      </c>
      <c r="T2705" s="112"/>
    </row>
    <row r="2706" spans="1:20">
      <c r="A2706" s="103" t="s">
        <v>1215</v>
      </c>
      <c r="B2706" s="149">
        <v>48</v>
      </c>
      <c r="C2706" s="136">
        <v>23147</v>
      </c>
      <c r="D2706" s="141">
        <f t="shared" si="139"/>
        <v>23147</v>
      </c>
      <c r="E2706" s="103" t="s">
        <v>100</v>
      </c>
      <c r="H2706" s="103" t="s">
        <v>506</v>
      </c>
      <c r="I2706" s="111" t="s">
        <v>9</v>
      </c>
      <c r="J2706" s="112" t="str">
        <f t="shared" si="138"/>
        <v>L</v>
      </c>
      <c r="K2706" s="103">
        <v>0</v>
      </c>
      <c r="L2706" s="103">
        <v>4</v>
      </c>
      <c r="M2706" s="103" t="s">
        <v>25</v>
      </c>
      <c r="O2706" s="112" t="s">
        <v>836</v>
      </c>
      <c r="T2706" s="112"/>
    </row>
    <row r="2707" spans="1:20">
      <c r="A2707" s="103" t="s">
        <v>1215</v>
      </c>
      <c r="B2707" s="149">
        <v>47</v>
      </c>
      <c r="C2707" s="136">
        <v>23145</v>
      </c>
      <c r="D2707" s="141">
        <f t="shared" si="139"/>
        <v>23145</v>
      </c>
      <c r="E2707" s="103" t="s">
        <v>100</v>
      </c>
      <c r="H2707" s="103" t="s">
        <v>312</v>
      </c>
      <c r="I2707" s="111" t="s">
        <v>21</v>
      </c>
      <c r="J2707" s="112" t="str">
        <f t="shared" si="138"/>
        <v>L</v>
      </c>
      <c r="K2707" s="103">
        <v>1</v>
      </c>
      <c r="L2707" s="103">
        <v>3</v>
      </c>
      <c r="M2707" s="103" t="s">
        <v>1218</v>
      </c>
      <c r="O2707" s="112" t="s">
        <v>836</v>
      </c>
      <c r="T2707" s="112"/>
    </row>
    <row r="2708" spans="1:20">
      <c r="A2708" s="103" t="s">
        <v>1215</v>
      </c>
      <c r="B2708" s="149">
        <v>46</v>
      </c>
      <c r="C2708" s="136">
        <v>23142</v>
      </c>
      <c r="D2708" s="141">
        <f t="shared" si="139"/>
        <v>23142</v>
      </c>
      <c r="E2708" s="103" t="s">
        <v>100</v>
      </c>
      <c r="H2708" s="103" t="s">
        <v>108</v>
      </c>
      <c r="I2708" s="111" t="s">
        <v>21</v>
      </c>
      <c r="J2708" s="112" t="str">
        <f t="shared" si="138"/>
        <v>D</v>
      </c>
      <c r="K2708" s="103">
        <v>1</v>
      </c>
      <c r="L2708" s="103">
        <v>1</v>
      </c>
      <c r="M2708" s="103" t="s">
        <v>1219</v>
      </c>
      <c r="O2708" s="112" t="s">
        <v>836</v>
      </c>
      <c r="T2708" s="112"/>
    </row>
    <row r="2709" spans="1:20">
      <c r="A2709" s="103" t="s">
        <v>1215</v>
      </c>
      <c r="B2709" s="149">
        <v>45</v>
      </c>
      <c r="C2709" s="136">
        <v>23140</v>
      </c>
      <c r="D2709" s="141">
        <f t="shared" si="139"/>
        <v>23140</v>
      </c>
      <c r="E2709" s="103" t="s">
        <v>100</v>
      </c>
      <c r="H2709" s="103" t="s">
        <v>580</v>
      </c>
      <c r="I2709" s="111" t="s">
        <v>9</v>
      </c>
      <c r="J2709" s="112" t="str">
        <f t="shared" si="138"/>
        <v>W</v>
      </c>
      <c r="K2709" s="103">
        <v>3</v>
      </c>
      <c r="L2709" s="103">
        <v>2</v>
      </c>
      <c r="M2709" s="103" t="s">
        <v>1220</v>
      </c>
      <c r="O2709" s="112" t="s">
        <v>836</v>
      </c>
      <c r="T2709" s="112"/>
    </row>
    <row r="2710" spans="1:20">
      <c r="A2710" s="103" t="s">
        <v>1215</v>
      </c>
      <c r="B2710" s="149">
        <v>44</v>
      </c>
      <c r="C2710" s="136">
        <v>23138</v>
      </c>
      <c r="D2710" s="141">
        <f t="shared" si="139"/>
        <v>23138</v>
      </c>
      <c r="E2710" s="103" t="s">
        <v>100</v>
      </c>
      <c r="H2710" s="103" t="s">
        <v>504</v>
      </c>
      <c r="I2710" s="111" t="s">
        <v>21</v>
      </c>
      <c r="J2710" s="112" t="str">
        <f t="shared" si="138"/>
        <v>D</v>
      </c>
      <c r="K2710" s="103">
        <v>2</v>
      </c>
      <c r="L2710" s="103">
        <v>2</v>
      </c>
      <c r="M2710" s="103" t="s">
        <v>1195</v>
      </c>
      <c r="O2710" s="112" t="s">
        <v>836</v>
      </c>
      <c r="T2710" s="112"/>
    </row>
    <row r="2711" spans="1:20">
      <c r="A2711" s="103" t="s">
        <v>1215</v>
      </c>
      <c r="B2711" s="149">
        <v>43</v>
      </c>
      <c r="C2711" s="136">
        <v>23135</v>
      </c>
      <c r="D2711" s="141">
        <f t="shared" si="139"/>
        <v>23135</v>
      </c>
      <c r="E2711" s="103" t="s">
        <v>100</v>
      </c>
      <c r="H2711" s="103" t="s">
        <v>312</v>
      </c>
      <c r="I2711" s="111" t="s">
        <v>9</v>
      </c>
      <c r="J2711" s="112" t="str">
        <f t="shared" si="138"/>
        <v>L</v>
      </c>
      <c r="K2711" s="103">
        <v>1</v>
      </c>
      <c r="L2711" s="103">
        <v>3</v>
      </c>
      <c r="M2711" s="103" t="s">
        <v>1219</v>
      </c>
      <c r="O2711" s="112" t="s">
        <v>836</v>
      </c>
      <c r="T2711" s="112"/>
    </row>
    <row r="2712" spans="1:20">
      <c r="A2712" s="103" t="s">
        <v>1215</v>
      </c>
      <c r="B2712" s="149">
        <v>42</v>
      </c>
      <c r="C2712" s="136">
        <v>23132</v>
      </c>
      <c r="D2712" s="141">
        <f t="shared" si="139"/>
        <v>23132</v>
      </c>
      <c r="E2712" s="103" t="s">
        <v>100</v>
      </c>
      <c r="H2712" s="103" t="s">
        <v>529</v>
      </c>
      <c r="I2712" s="111" t="s">
        <v>9</v>
      </c>
      <c r="J2712" s="112" t="str">
        <f t="shared" si="138"/>
        <v>L</v>
      </c>
      <c r="K2712" s="103">
        <v>0</v>
      </c>
      <c r="L2712" s="103">
        <v>1</v>
      </c>
      <c r="M2712" s="103" t="s">
        <v>25</v>
      </c>
      <c r="O2712" s="112" t="s">
        <v>836</v>
      </c>
      <c r="T2712" s="112"/>
    </row>
    <row r="2713" spans="1:20">
      <c r="A2713" s="103" t="s">
        <v>1215</v>
      </c>
      <c r="B2713" s="149">
        <v>41</v>
      </c>
      <c r="C2713" s="136">
        <v>23130</v>
      </c>
      <c r="D2713" s="141">
        <f t="shared" si="139"/>
        <v>23130</v>
      </c>
      <c r="E2713" s="103" t="s">
        <v>100</v>
      </c>
      <c r="H2713" s="103" t="s">
        <v>1030</v>
      </c>
      <c r="I2713" s="111" t="s">
        <v>21</v>
      </c>
      <c r="J2713" s="112" t="str">
        <f t="shared" si="138"/>
        <v>L</v>
      </c>
      <c r="K2713" s="103">
        <v>2</v>
      </c>
      <c r="L2713" s="103">
        <v>3</v>
      </c>
      <c r="M2713" s="103" t="s">
        <v>1221</v>
      </c>
      <c r="O2713" s="112" t="s">
        <v>836</v>
      </c>
      <c r="T2713" s="112"/>
    </row>
    <row r="2714" spans="1:20">
      <c r="A2714" s="103" t="s">
        <v>1215</v>
      </c>
      <c r="B2714" s="149">
        <v>40</v>
      </c>
      <c r="C2714" s="136">
        <v>23128</v>
      </c>
      <c r="D2714" s="141">
        <f t="shared" si="139"/>
        <v>23128</v>
      </c>
      <c r="E2714" s="103" t="s">
        <v>100</v>
      </c>
      <c r="H2714" s="103" t="s">
        <v>1351</v>
      </c>
      <c r="I2714" s="111" t="s">
        <v>21</v>
      </c>
      <c r="J2714" s="112" t="str">
        <f t="shared" si="138"/>
        <v>D</v>
      </c>
      <c r="K2714" s="103">
        <v>0</v>
      </c>
      <c r="L2714" s="103">
        <v>0</v>
      </c>
      <c r="M2714" s="103" t="s">
        <v>25</v>
      </c>
      <c r="O2714" s="112" t="s">
        <v>836</v>
      </c>
      <c r="T2714" s="112"/>
    </row>
    <row r="2715" spans="1:20">
      <c r="A2715" s="103" t="s">
        <v>1215</v>
      </c>
      <c r="B2715" s="149">
        <v>39</v>
      </c>
      <c r="C2715" s="136">
        <v>23126</v>
      </c>
      <c r="D2715" s="141">
        <f t="shared" si="139"/>
        <v>23126</v>
      </c>
      <c r="E2715" s="103" t="s">
        <v>100</v>
      </c>
      <c r="H2715" s="103" t="s">
        <v>460</v>
      </c>
      <c r="I2715" s="111" t="s">
        <v>9</v>
      </c>
      <c r="J2715" s="112" t="str">
        <f t="shared" si="138"/>
        <v>W</v>
      </c>
      <c r="K2715" s="103">
        <v>3</v>
      </c>
      <c r="L2715" s="103">
        <v>2</v>
      </c>
      <c r="M2715" s="103" t="s">
        <v>1319</v>
      </c>
      <c r="O2715" s="112" t="s">
        <v>836</v>
      </c>
      <c r="T2715" s="112"/>
    </row>
    <row r="2716" spans="1:20">
      <c r="A2716" s="103" t="s">
        <v>1215</v>
      </c>
      <c r="B2716" s="149">
        <v>38</v>
      </c>
      <c r="C2716" s="136">
        <v>23123</v>
      </c>
      <c r="D2716" s="141">
        <f t="shared" si="139"/>
        <v>23123</v>
      </c>
      <c r="E2716" s="103" t="s">
        <v>100</v>
      </c>
      <c r="H2716" s="103" t="s">
        <v>460</v>
      </c>
      <c r="I2716" s="111" t="s">
        <v>21</v>
      </c>
      <c r="J2716" s="112" t="str">
        <f t="shared" si="138"/>
        <v>W</v>
      </c>
      <c r="K2716" s="103">
        <v>5</v>
      </c>
      <c r="L2716" s="103">
        <v>2</v>
      </c>
      <c r="M2716" s="103" t="s">
        <v>1222</v>
      </c>
      <c r="O2716" s="112" t="s">
        <v>836</v>
      </c>
      <c r="T2716" s="112"/>
    </row>
    <row r="2717" spans="1:20">
      <c r="A2717" s="103" t="s">
        <v>1215</v>
      </c>
      <c r="B2717" s="149">
        <v>37</v>
      </c>
      <c r="C2717" s="136">
        <v>23121</v>
      </c>
      <c r="D2717" s="141">
        <f t="shared" si="139"/>
        <v>23121</v>
      </c>
      <c r="E2717" s="103" t="s">
        <v>100</v>
      </c>
      <c r="H2717" s="103" t="s">
        <v>125</v>
      </c>
      <c r="I2717" s="111" t="s">
        <v>21</v>
      </c>
      <c r="J2717" s="112" t="str">
        <f t="shared" si="138"/>
        <v>W</v>
      </c>
      <c r="K2717" s="103">
        <v>5</v>
      </c>
      <c r="L2717" s="103">
        <v>2</v>
      </c>
      <c r="M2717" s="103" t="s">
        <v>1223</v>
      </c>
      <c r="O2717" s="112" t="s">
        <v>836</v>
      </c>
      <c r="T2717" s="112"/>
    </row>
    <row r="2718" spans="1:20">
      <c r="A2718" s="103" t="s">
        <v>1215</v>
      </c>
      <c r="B2718" s="149">
        <v>36</v>
      </c>
      <c r="C2718" s="136">
        <v>23119</v>
      </c>
      <c r="D2718" s="141">
        <f t="shared" si="139"/>
        <v>23119</v>
      </c>
      <c r="E2718" s="103" t="s">
        <v>100</v>
      </c>
      <c r="H2718" s="103" t="s">
        <v>494</v>
      </c>
      <c r="I2718" s="111" t="s">
        <v>9</v>
      </c>
      <c r="J2718" s="112" t="str">
        <f t="shared" ref="J2718:J2781" si="140">IF(K2718&gt;L2718,"W",IF(K2718&lt;L2718,"L","D"))</f>
        <v>W</v>
      </c>
      <c r="K2718" s="103">
        <v>3</v>
      </c>
      <c r="L2718" s="103">
        <v>1</v>
      </c>
      <c r="M2718" s="103" t="s">
        <v>1224</v>
      </c>
      <c r="O2718" s="112" t="s">
        <v>836</v>
      </c>
      <c r="T2718" s="112"/>
    </row>
    <row r="2719" spans="1:20">
      <c r="A2719" s="103" t="s">
        <v>1215</v>
      </c>
      <c r="B2719" s="149">
        <v>35</v>
      </c>
      <c r="C2719" s="136">
        <v>23116</v>
      </c>
      <c r="D2719" s="141">
        <f t="shared" si="139"/>
        <v>23116</v>
      </c>
      <c r="E2719" s="103" t="s">
        <v>1187</v>
      </c>
      <c r="F2719" s="116" t="s">
        <v>8</v>
      </c>
      <c r="H2719" s="103" t="s">
        <v>110</v>
      </c>
      <c r="I2719" s="111" t="s">
        <v>21</v>
      </c>
      <c r="J2719" s="112" t="str">
        <f t="shared" si="140"/>
        <v>W</v>
      </c>
      <c r="K2719" s="103">
        <v>8</v>
      </c>
      <c r="L2719" s="103">
        <v>3</v>
      </c>
      <c r="M2719" s="103" t="s">
        <v>1254</v>
      </c>
      <c r="O2719" s="112" t="s">
        <v>836</v>
      </c>
      <c r="T2719" s="112"/>
    </row>
    <row r="2720" spans="1:20">
      <c r="A2720" s="103" t="s">
        <v>1215</v>
      </c>
      <c r="B2720" s="149">
        <v>34</v>
      </c>
      <c r="C2720" s="136">
        <v>23114</v>
      </c>
      <c r="D2720" s="141">
        <f t="shared" si="139"/>
        <v>23114</v>
      </c>
      <c r="E2720" s="103" t="s">
        <v>100</v>
      </c>
      <c r="H2720" s="103" t="s">
        <v>1029</v>
      </c>
      <c r="I2720" s="111" t="s">
        <v>21</v>
      </c>
      <c r="J2720" s="112" t="str">
        <f t="shared" si="140"/>
        <v>W</v>
      </c>
      <c r="K2720" s="103">
        <v>3</v>
      </c>
      <c r="L2720" s="103">
        <v>1</v>
      </c>
      <c r="M2720" s="103" t="s">
        <v>1225</v>
      </c>
      <c r="O2720" s="112" t="s">
        <v>836</v>
      </c>
      <c r="T2720" s="112"/>
    </row>
    <row r="2721" spans="1:20">
      <c r="A2721" s="103" t="s">
        <v>1215</v>
      </c>
      <c r="B2721" s="149">
        <v>33</v>
      </c>
      <c r="C2721" s="136">
        <v>23113</v>
      </c>
      <c r="D2721" s="141">
        <f t="shared" si="139"/>
        <v>23113</v>
      </c>
      <c r="E2721" s="103" t="s">
        <v>100</v>
      </c>
      <c r="H2721" s="103" t="s">
        <v>1142</v>
      </c>
      <c r="I2721" s="111" t="s">
        <v>21</v>
      </c>
      <c r="J2721" s="112" t="str">
        <f t="shared" si="140"/>
        <v>W</v>
      </c>
      <c r="K2721" s="103">
        <v>4</v>
      </c>
      <c r="L2721" s="103">
        <v>1</v>
      </c>
      <c r="M2721" s="103" t="s">
        <v>1226</v>
      </c>
      <c r="O2721" s="112" t="s">
        <v>836</v>
      </c>
      <c r="T2721" s="112"/>
    </row>
    <row r="2722" spans="1:20">
      <c r="A2722" s="103" t="s">
        <v>1215</v>
      </c>
      <c r="B2722" s="149">
        <v>32</v>
      </c>
      <c r="C2722" s="136">
        <v>23107</v>
      </c>
      <c r="D2722" s="141">
        <f t="shared" si="139"/>
        <v>23107</v>
      </c>
      <c r="E2722" s="103" t="s">
        <v>100</v>
      </c>
      <c r="H2722" s="103" t="s">
        <v>1142</v>
      </c>
      <c r="I2722" s="111" t="s">
        <v>9</v>
      </c>
      <c r="J2722" s="112" t="str">
        <f t="shared" si="140"/>
        <v>D</v>
      </c>
      <c r="K2722" s="103">
        <v>0</v>
      </c>
      <c r="L2722" s="103">
        <v>0</v>
      </c>
      <c r="M2722" s="103" t="s">
        <v>25</v>
      </c>
      <c r="O2722" s="112" t="s">
        <v>836</v>
      </c>
      <c r="T2722" s="112"/>
    </row>
    <row r="2723" spans="1:20">
      <c r="A2723" s="103" t="s">
        <v>1215</v>
      </c>
      <c r="B2723" s="149">
        <v>31</v>
      </c>
      <c r="C2723" s="136">
        <v>23104</v>
      </c>
      <c r="D2723" s="141">
        <f t="shared" si="139"/>
        <v>23104</v>
      </c>
      <c r="E2723" s="103" t="s">
        <v>100</v>
      </c>
      <c r="H2723" s="103" t="s">
        <v>506</v>
      </c>
      <c r="I2723" s="111" t="s">
        <v>21</v>
      </c>
      <c r="J2723" s="112" t="str">
        <f t="shared" si="140"/>
        <v>W</v>
      </c>
      <c r="K2723" s="103">
        <v>2</v>
      </c>
      <c r="L2723" s="103">
        <v>1</v>
      </c>
      <c r="M2723" s="103" t="s">
        <v>1255</v>
      </c>
      <c r="O2723" s="112" t="s">
        <v>836</v>
      </c>
      <c r="T2723" s="112"/>
    </row>
    <row r="2724" spans="1:20">
      <c r="A2724" s="103" t="s">
        <v>1215</v>
      </c>
      <c r="B2724" s="149">
        <v>30</v>
      </c>
      <c r="C2724" s="136">
        <v>23100</v>
      </c>
      <c r="D2724" s="141">
        <f t="shared" si="139"/>
        <v>23100</v>
      </c>
      <c r="E2724" s="103" t="s">
        <v>100</v>
      </c>
      <c r="H2724" s="103" t="s">
        <v>451</v>
      </c>
      <c r="I2724" s="111" t="s">
        <v>9</v>
      </c>
      <c r="J2724" s="112" t="str">
        <f t="shared" si="140"/>
        <v>L</v>
      </c>
      <c r="K2724" s="103">
        <v>2</v>
      </c>
      <c r="L2724" s="103">
        <v>3</v>
      </c>
      <c r="M2724" s="103" t="s">
        <v>1256</v>
      </c>
      <c r="O2724" s="112" t="s">
        <v>836</v>
      </c>
      <c r="T2724" s="112"/>
    </row>
    <row r="2725" spans="1:20">
      <c r="A2725" s="103" t="s">
        <v>1215</v>
      </c>
      <c r="B2725" s="149">
        <v>29</v>
      </c>
      <c r="C2725" s="136">
        <v>23093</v>
      </c>
      <c r="D2725" s="141">
        <f t="shared" si="139"/>
        <v>23093</v>
      </c>
      <c r="E2725" s="103" t="s">
        <v>100</v>
      </c>
      <c r="H2725" s="103" t="s">
        <v>1033</v>
      </c>
      <c r="I2725" s="111" t="s">
        <v>9</v>
      </c>
      <c r="J2725" s="112" t="str">
        <f t="shared" si="140"/>
        <v>L</v>
      </c>
      <c r="K2725" s="103">
        <v>0</v>
      </c>
      <c r="L2725" s="103">
        <v>5</v>
      </c>
      <c r="M2725" s="103" t="s">
        <v>25</v>
      </c>
      <c r="O2725" s="112" t="s">
        <v>836</v>
      </c>
      <c r="T2725" s="112"/>
    </row>
    <row r="2726" spans="1:20">
      <c r="A2726" s="103" t="s">
        <v>1215</v>
      </c>
      <c r="B2726" s="149">
        <v>28</v>
      </c>
      <c r="C2726" s="136">
        <v>23089</v>
      </c>
      <c r="D2726" s="141">
        <f t="shared" si="139"/>
        <v>23089</v>
      </c>
      <c r="E2726" s="103" t="s">
        <v>100</v>
      </c>
      <c r="H2726" s="103" t="s">
        <v>1030</v>
      </c>
      <c r="I2726" s="111" t="s">
        <v>9</v>
      </c>
      <c r="J2726" s="112" t="str">
        <f t="shared" si="140"/>
        <v>L</v>
      </c>
      <c r="K2726" s="103">
        <v>0</v>
      </c>
      <c r="L2726" s="103">
        <v>3</v>
      </c>
      <c r="M2726" s="103" t="s">
        <v>25</v>
      </c>
      <c r="O2726" s="112" t="s">
        <v>836</v>
      </c>
      <c r="T2726" s="112"/>
    </row>
    <row r="2727" spans="1:20">
      <c r="A2727" s="103" t="s">
        <v>1215</v>
      </c>
      <c r="B2727" s="149">
        <v>27</v>
      </c>
      <c r="C2727" s="136">
        <v>23086</v>
      </c>
      <c r="D2727" s="141">
        <f t="shared" si="139"/>
        <v>23086</v>
      </c>
      <c r="E2727" s="103" t="s">
        <v>1187</v>
      </c>
      <c r="F2727" s="116" t="s">
        <v>161</v>
      </c>
      <c r="H2727" s="103" t="s">
        <v>332</v>
      </c>
      <c r="I2727" s="111" t="s">
        <v>9</v>
      </c>
      <c r="J2727" s="112" t="str">
        <f t="shared" si="140"/>
        <v>W</v>
      </c>
      <c r="K2727" s="103">
        <v>4</v>
      </c>
      <c r="L2727" s="103">
        <v>2</v>
      </c>
      <c r="M2727" s="103" t="s">
        <v>1227</v>
      </c>
      <c r="O2727" s="112" t="s">
        <v>836</v>
      </c>
      <c r="T2727" s="103" t="s">
        <v>1239</v>
      </c>
    </row>
    <row r="2728" spans="1:20">
      <c r="A2728" s="103" t="s">
        <v>1215</v>
      </c>
      <c r="B2728" s="149">
        <v>26</v>
      </c>
      <c r="C2728" s="136">
        <v>23079</v>
      </c>
      <c r="D2728" s="141">
        <f t="shared" si="139"/>
        <v>23079</v>
      </c>
      <c r="E2728" s="103" t="s">
        <v>100</v>
      </c>
      <c r="H2728" s="103" t="s">
        <v>922</v>
      </c>
      <c r="I2728" s="111" t="s">
        <v>9</v>
      </c>
      <c r="J2728" s="112" t="str">
        <f t="shared" si="140"/>
        <v>W</v>
      </c>
      <c r="K2728" s="103">
        <v>3</v>
      </c>
      <c r="L2728" s="103">
        <v>1</v>
      </c>
      <c r="M2728" s="103" t="s">
        <v>1257</v>
      </c>
      <c r="O2728" s="112" t="s">
        <v>836</v>
      </c>
      <c r="T2728" s="103" t="s">
        <v>1240</v>
      </c>
    </row>
    <row r="2729" spans="1:20">
      <c r="A2729" s="103" t="s">
        <v>1215</v>
      </c>
      <c r="B2729" s="149">
        <v>25</v>
      </c>
      <c r="C2729" s="136">
        <v>23076</v>
      </c>
      <c r="D2729" s="141">
        <f t="shared" si="139"/>
        <v>23076</v>
      </c>
      <c r="E2729" s="103" t="s">
        <v>100</v>
      </c>
      <c r="H2729" s="103" t="s">
        <v>94</v>
      </c>
      <c r="I2729" s="111" t="s">
        <v>9</v>
      </c>
      <c r="J2729" s="112" t="str">
        <f t="shared" si="140"/>
        <v>L</v>
      </c>
      <c r="K2729" s="103">
        <v>0</v>
      </c>
      <c r="L2729" s="103">
        <v>2</v>
      </c>
      <c r="M2729" s="103" t="s">
        <v>25</v>
      </c>
      <c r="O2729" s="112" t="s">
        <v>836</v>
      </c>
      <c r="T2729" s="112"/>
    </row>
    <row r="2730" spans="1:20">
      <c r="A2730" s="103" t="s">
        <v>1215</v>
      </c>
      <c r="B2730" s="149">
        <v>24</v>
      </c>
      <c r="C2730" s="136">
        <v>23072</v>
      </c>
      <c r="D2730" s="141">
        <f t="shared" si="139"/>
        <v>23072</v>
      </c>
      <c r="E2730" s="103" t="s">
        <v>1187</v>
      </c>
      <c r="F2730" s="116" t="s">
        <v>165</v>
      </c>
      <c r="H2730" s="103" t="s">
        <v>1233</v>
      </c>
      <c r="I2730" s="111" t="s">
        <v>21</v>
      </c>
      <c r="J2730" s="112" t="str">
        <f t="shared" si="140"/>
        <v>W</v>
      </c>
      <c r="K2730" s="103">
        <v>4</v>
      </c>
      <c r="L2730" s="103">
        <v>2</v>
      </c>
      <c r="M2730" s="103" t="s">
        <v>1250</v>
      </c>
      <c r="N2730" s="116" t="s">
        <v>1244</v>
      </c>
      <c r="O2730" s="112" t="s">
        <v>836</v>
      </c>
      <c r="T2730" s="103"/>
    </row>
    <row r="2731" spans="1:20">
      <c r="A2731" s="103" t="s">
        <v>1215</v>
      </c>
      <c r="B2731" s="149">
        <v>23</v>
      </c>
      <c r="C2731" s="136">
        <v>23065</v>
      </c>
      <c r="D2731" s="141">
        <f t="shared" si="139"/>
        <v>23065</v>
      </c>
      <c r="E2731" s="103" t="s">
        <v>1216</v>
      </c>
      <c r="F2731" s="116">
        <v>2</v>
      </c>
      <c r="H2731" s="103" t="s">
        <v>1234</v>
      </c>
      <c r="I2731" s="111" t="s">
        <v>9</v>
      </c>
      <c r="J2731" s="112" t="str">
        <f t="shared" si="140"/>
        <v>L</v>
      </c>
      <c r="K2731" s="103">
        <v>0</v>
      </c>
      <c r="L2731" s="103">
        <v>11</v>
      </c>
      <c r="M2731" s="103" t="s">
        <v>25</v>
      </c>
      <c r="O2731" s="112" t="s">
        <v>836</v>
      </c>
      <c r="T2731" s="103" t="s">
        <v>1241</v>
      </c>
    </row>
    <row r="2732" spans="1:20">
      <c r="A2732" s="103" t="s">
        <v>1215</v>
      </c>
      <c r="B2732" s="149">
        <v>22</v>
      </c>
      <c r="C2732" s="136">
        <v>23058</v>
      </c>
      <c r="D2732" s="141">
        <f t="shared" si="139"/>
        <v>23058</v>
      </c>
      <c r="E2732" s="103" t="s">
        <v>1216</v>
      </c>
      <c r="F2732" s="116">
        <v>1</v>
      </c>
      <c r="H2732" s="103" t="s">
        <v>1235</v>
      </c>
      <c r="I2732" s="111" t="s">
        <v>21</v>
      </c>
      <c r="J2732" s="112" t="str">
        <f t="shared" si="140"/>
        <v>W</v>
      </c>
      <c r="K2732" s="103">
        <v>3</v>
      </c>
      <c r="L2732" s="103">
        <v>2</v>
      </c>
      <c r="M2732" s="103" t="s">
        <v>1228</v>
      </c>
      <c r="N2732" s="112">
        <v>1446</v>
      </c>
      <c r="O2732" s="112" t="s">
        <v>836</v>
      </c>
      <c r="T2732" s="103" t="s">
        <v>1245</v>
      </c>
    </row>
    <row r="2733" spans="1:20">
      <c r="A2733" s="103" t="s">
        <v>1215</v>
      </c>
      <c r="B2733" s="149">
        <v>21</v>
      </c>
      <c r="C2733" s="136">
        <v>23006</v>
      </c>
      <c r="D2733" s="141">
        <f t="shared" si="139"/>
        <v>23006</v>
      </c>
      <c r="E2733" s="103" t="s">
        <v>100</v>
      </c>
      <c r="H2733" s="103" t="s">
        <v>1236</v>
      </c>
      <c r="I2733" s="111" t="s">
        <v>21</v>
      </c>
      <c r="J2733" s="112" t="str">
        <f t="shared" si="140"/>
        <v>L</v>
      </c>
      <c r="K2733" s="103">
        <v>1</v>
      </c>
      <c r="L2733" s="103">
        <v>3</v>
      </c>
      <c r="M2733" s="103" t="s">
        <v>1196</v>
      </c>
      <c r="T2733" s="112"/>
    </row>
    <row r="2734" spans="1:20">
      <c r="A2734" s="103" t="s">
        <v>1215</v>
      </c>
      <c r="B2734" s="149">
        <v>20</v>
      </c>
      <c r="C2734" s="136">
        <v>23002</v>
      </c>
      <c r="D2734" s="141">
        <f t="shared" si="139"/>
        <v>23002</v>
      </c>
      <c r="E2734" s="103" t="s">
        <v>100</v>
      </c>
      <c r="H2734" s="103" t="s">
        <v>934</v>
      </c>
      <c r="I2734" s="111" t="s">
        <v>9</v>
      </c>
      <c r="J2734" s="112" t="str">
        <f t="shared" si="140"/>
        <v>L</v>
      </c>
      <c r="K2734" s="103">
        <v>1</v>
      </c>
      <c r="L2734" s="103">
        <v>4</v>
      </c>
      <c r="M2734" s="103" t="s">
        <v>1251</v>
      </c>
      <c r="T2734" s="112"/>
    </row>
    <row r="2735" spans="1:20">
      <c r="A2735" s="103" t="s">
        <v>1215</v>
      </c>
      <c r="B2735" s="149">
        <v>19</v>
      </c>
      <c r="C2735" s="136">
        <v>22988</v>
      </c>
      <c r="D2735" s="141">
        <f t="shared" ref="D2735:D2798" si="141">C2735</f>
        <v>22988</v>
      </c>
      <c r="E2735" s="103" t="s">
        <v>100</v>
      </c>
      <c r="H2735" s="103" t="s">
        <v>1029</v>
      </c>
      <c r="I2735" s="111" t="s">
        <v>9</v>
      </c>
      <c r="J2735" s="112" t="str">
        <f t="shared" si="140"/>
        <v>L</v>
      </c>
      <c r="K2735" s="103">
        <v>2</v>
      </c>
      <c r="L2735" s="103">
        <v>9</v>
      </c>
      <c r="M2735" s="103" t="s">
        <v>1229</v>
      </c>
      <c r="T2735" s="112"/>
    </row>
    <row r="2736" spans="1:20">
      <c r="A2736" s="103" t="s">
        <v>1215</v>
      </c>
      <c r="B2736" s="149">
        <v>18</v>
      </c>
      <c r="C2736" s="136">
        <v>22981</v>
      </c>
      <c r="D2736" s="141">
        <f t="shared" si="141"/>
        <v>22981</v>
      </c>
      <c r="E2736" s="103" t="s">
        <v>1216</v>
      </c>
      <c r="F2736" s="116" t="s">
        <v>988</v>
      </c>
      <c r="H2736" s="103" t="s">
        <v>20</v>
      </c>
      <c r="I2736" s="111" t="s">
        <v>21</v>
      </c>
      <c r="J2736" s="112" t="str">
        <f t="shared" si="140"/>
        <v>W</v>
      </c>
      <c r="K2736" s="103">
        <v>4</v>
      </c>
      <c r="L2736" s="103">
        <v>0</v>
      </c>
      <c r="M2736" s="103" t="s">
        <v>1230</v>
      </c>
      <c r="T2736" s="103" t="s">
        <v>1242</v>
      </c>
    </row>
    <row r="2737" spans="1:20">
      <c r="A2737" s="103" t="s">
        <v>1215</v>
      </c>
      <c r="B2737" s="149">
        <v>17</v>
      </c>
      <c r="C2737" s="136">
        <v>22974</v>
      </c>
      <c r="D2737" s="141">
        <f t="shared" si="141"/>
        <v>22974</v>
      </c>
      <c r="E2737" s="103" t="s">
        <v>1187</v>
      </c>
      <c r="F2737" s="116">
        <v>2</v>
      </c>
      <c r="H2737" s="103" t="s">
        <v>1237</v>
      </c>
      <c r="I2737" s="111" t="s">
        <v>21</v>
      </c>
      <c r="J2737" s="112" t="str">
        <f t="shared" si="140"/>
        <v>W</v>
      </c>
      <c r="K2737" s="103">
        <v>9</v>
      </c>
      <c r="L2737" s="103">
        <v>3</v>
      </c>
      <c r="M2737" s="103" t="s">
        <v>1358</v>
      </c>
      <c r="T2737" s="112"/>
    </row>
    <row r="2738" spans="1:20">
      <c r="A2738" s="103" t="s">
        <v>1215</v>
      </c>
      <c r="B2738" s="149">
        <v>16</v>
      </c>
      <c r="C2738" s="136">
        <v>22967</v>
      </c>
      <c r="D2738" s="141">
        <f t="shared" si="141"/>
        <v>22967</v>
      </c>
      <c r="E2738" s="103" t="s">
        <v>100</v>
      </c>
      <c r="H2738" s="103" t="s">
        <v>934</v>
      </c>
      <c r="I2738" s="111" t="s">
        <v>21</v>
      </c>
      <c r="J2738" s="112" t="str">
        <f t="shared" si="140"/>
        <v>L</v>
      </c>
      <c r="K2738" s="103">
        <v>1</v>
      </c>
      <c r="L2738" s="103">
        <v>2</v>
      </c>
      <c r="M2738" s="103" t="s">
        <v>1231</v>
      </c>
      <c r="T2738" s="112"/>
    </row>
    <row r="2739" spans="1:20">
      <c r="A2739" s="103" t="s">
        <v>1215</v>
      </c>
      <c r="B2739" s="149">
        <v>15</v>
      </c>
      <c r="C2739" s="136">
        <v>22960</v>
      </c>
      <c r="D2739" s="141">
        <f t="shared" si="141"/>
        <v>22960</v>
      </c>
      <c r="E2739" s="103" t="s">
        <v>100</v>
      </c>
      <c r="H2739" s="103" t="s">
        <v>108</v>
      </c>
      <c r="I2739" s="111" t="s">
        <v>9</v>
      </c>
      <c r="J2739" s="112" t="str">
        <f t="shared" si="140"/>
        <v>L</v>
      </c>
      <c r="K2739" s="103">
        <v>2</v>
      </c>
      <c r="L2739" s="103">
        <v>5</v>
      </c>
      <c r="M2739" s="103" t="s">
        <v>1252</v>
      </c>
      <c r="T2739" s="112"/>
    </row>
    <row r="2740" spans="1:20">
      <c r="A2740" s="103" t="s">
        <v>1215</v>
      </c>
      <c r="B2740" s="149">
        <v>14</v>
      </c>
      <c r="C2740" s="136">
        <v>22953</v>
      </c>
      <c r="D2740" s="141">
        <f t="shared" si="141"/>
        <v>22953</v>
      </c>
      <c r="E2740" s="103" t="s">
        <v>1187</v>
      </c>
      <c r="F2740" s="116">
        <v>1</v>
      </c>
      <c r="H2740" s="103" t="s">
        <v>1238</v>
      </c>
      <c r="I2740" s="111" t="s">
        <v>21</v>
      </c>
      <c r="J2740" s="112" t="str">
        <f t="shared" si="140"/>
        <v>W</v>
      </c>
      <c r="K2740" s="103">
        <v>7</v>
      </c>
      <c r="L2740" s="103">
        <v>1</v>
      </c>
      <c r="M2740" s="103" t="s">
        <v>2045</v>
      </c>
      <c r="T2740" s="112"/>
    </row>
    <row r="2741" spans="1:20">
      <c r="A2741" s="103" t="s">
        <v>1215</v>
      </c>
      <c r="B2741" s="149">
        <v>13</v>
      </c>
      <c r="C2741" s="136">
        <v>22946</v>
      </c>
      <c r="D2741" s="141">
        <f t="shared" si="141"/>
        <v>22946</v>
      </c>
      <c r="E2741" s="103" t="s">
        <v>100</v>
      </c>
      <c r="H2741" s="103" t="s">
        <v>843</v>
      </c>
      <c r="I2741" s="111" t="s">
        <v>9</v>
      </c>
      <c r="J2741" s="112" t="str">
        <f t="shared" si="140"/>
        <v>L</v>
      </c>
      <c r="K2741" s="103">
        <v>1</v>
      </c>
      <c r="L2741" s="103">
        <v>10</v>
      </c>
      <c r="M2741" s="103" t="s">
        <v>1251</v>
      </c>
      <c r="T2741" s="112"/>
    </row>
    <row r="2742" spans="1:20">
      <c r="A2742" s="103" t="s">
        <v>1215</v>
      </c>
      <c r="B2742" s="149">
        <v>12</v>
      </c>
      <c r="C2742" s="136">
        <v>22939</v>
      </c>
      <c r="D2742" s="141">
        <f t="shared" si="141"/>
        <v>22939</v>
      </c>
      <c r="E2742" s="103" t="s">
        <v>100</v>
      </c>
      <c r="H2742" s="103" t="s">
        <v>1033</v>
      </c>
      <c r="I2742" s="111" t="s">
        <v>21</v>
      </c>
      <c r="J2742" s="112" t="str">
        <f t="shared" si="140"/>
        <v>L</v>
      </c>
      <c r="K2742" s="103">
        <v>1</v>
      </c>
      <c r="L2742" s="103">
        <v>3</v>
      </c>
      <c r="M2742" s="103" t="s">
        <v>1196</v>
      </c>
      <c r="T2742" s="112"/>
    </row>
    <row r="2743" spans="1:20">
      <c r="A2743" s="103" t="s">
        <v>1215</v>
      </c>
      <c r="B2743" s="149">
        <v>11</v>
      </c>
      <c r="C2743" s="136">
        <v>22932</v>
      </c>
      <c r="D2743" s="141">
        <f t="shared" si="141"/>
        <v>22932</v>
      </c>
      <c r="E2743" s="103" t="s">
        <v>100</v>
      </c>
      <c r="H2743" s="103" t="s">
        <v>504</v>
      </c>
      <c r="I2743" s="111" t="s">
        <v>9</v>
      </c>
      <c r="J2743" s="112" t="str">
        <f t="shared" si="140"/>
        <v>L</v>
      </c>
      <c r="K2743" s="103">
        <v>2</v>
      </c>
      <c r="L2743" s="103">
        <v>4</v>
      </c>
      <c r="M2743" s="103" t="s">
        <v>1253</v>
      </c>
      <c r="T2743" s="112"/>
    </row>
    <row r="2744" spans="1:20">
      <c r="A2744" s="103" t="s">
        <v>1215</v>
      </c>
      <c r="B2744" s="149">
        <v>10</v>
      </c>
      <c r="C2744" s="136">
        <v>22925</v>
      </c>
      <c r="D2744" s="141">
        <f t="shared" si="141"/>
        <v>22925</v>
      </c>
      <c r="E2744" s="103" t="s">
        <v>100</v>
      </c>
      <c r="H2744" s="103" t="s">
        <v>922</v>
      </c>
      <c r="I2744" s="111" t="s">
        <v>21</v>
      </c>
      <c r="J2744" s="112" t="str">
        <f t="shared" si="140"/>
        <v>L</v>
      </c>
      <c r="K2744" s="103">
        <v>1</v>
      </c>
      <c r="L2744" s="103">
        <v>2</v>
      </c>
      <c r="M2744" s="103" t="s">
        <v>1196</v>
      </c>
      <c r="T2744" s="112"/>
    </row>
    <row r="2745" spans="1:20">
      <c r="A2745" s="103" t="s">
        <v>1215</v>
      </c>
      <c r="B2745" s="149">
        <v>9</v>
      </c>
      <c r="C2745" s="136">
        <v>22918</v>
      </c>
      <c r="D2745" s="141">
        <f t="shared" si="141"/>
        <v>22918</v>
      </c>
      <c r="E2745" s="103" t="s">
        <v>100</v>
      </c>
      <c r="H2745" s="103" t="s">
        <v>1351</v>
      </c>
      <c r="I2745" s="111" t="s">
        <v>9</v>
      </c>
      <c r="J2745" s="112" t="str">
        <f t="shared" si="140"/>
        <v>L</v>
      </c>
      <c r="K2745" s="103">
        <v>0</v>
      </c>
      <c r="L2745" s="103">
        <v>2</v>
      </c>
      <c r="M2745" s="103" t="s">
        <v>25</v>
      </c>
      <c r="T2745" s="112"/>
    </row>
    <row r="2746" spans="1:20">
      <c r="A2746" s="103" t="s">
        <v>1215</v>
      </c>
      <c r="B2746" s="149">
        <v>8</v>
      </c>
      <c r="C2746" s="136">
        <v>22911</v>
      </c>
      <c r="D2746" s="141">
        <f t="shared" si="141"/>
        <v>22911</v>
      </c>
      <c r="E2746" s="103" t="s">
        <v>100</v>
      </c>
      <c r="H2746" s="103" t="s">
        <v>1236</v>
      </c>
      <c r="I2746" s="111" t="s">
        <v>9</v>
      </c>
      <c r="J2746" s="112" t="str">
        <f t="shared" si="140"/>
        <v>W</v>
      </c>
      <c r="K2746" s="103">
        <v>4</v>
      </c>
      <c r="L2746" s="103">
        <v>3</v>
      </c>
      <c r="M2746" s="103" t="s">
        <v>1359</v>
      </c>
      <c r="T2746" s="112"/>
    </row>
    <row r="2747" spans="1:20">
      <c r="A2747" s="103" t="s">
        <v>1215</v>
      </c>
      <c r="B2747" s="149">
        <v>7</v>
      </c>
      <c r="C2747" s="136">
        <v>22908</v>
      </c>
      <c r="D2747" s="141">
        <f t="shared" si="141"/>
        <v>22908</v>
      </c>
      <c r="E2747" s="103" t="s">
        <v>100</v>
      </c>
      <c r="H2747" s="103" t="s">
        <v>529</v>
      </c>
      <c r="I2747" s="111" t="s">
        <v>21</v>
      </c>
      <c r="J2747" s="112" t="str">
        <f t="shared" si="140"/>
        <v>L</v>
      </c>
      <c r="K2747" s="103">
        <v>1</v>
      </c>
      <c r="L2747" s="103">
        <v>2</v>
      </c>
      <c r="M2747" s="103" t="s">
        <v>625</v>
      </c>
      <c r="T2747" s="112"/>
    </row>
    <row r="2748" spans="1:20">
      <c r="A2748" s="103" t="s">
        <v>1215</v>
      </c>
      <c r="B2748" s="149">
        <v>6</v>
      </c>
      <c r="C2748" s="136">
        <v>22904</v>
      </c>
      <c r="D2748" s="141">
        <f t="shared" si="141"/>
        <v>22904</v>
      </c>
      <c r="E2748" s="103" t="s">
        <v>100</v>
      </c>
      <c r="H2748" s="103" t="s">
        <v>451</v>
      </c>
      <c r="I2748" s="111" t="s">
        <v>21</v>
      </c>
      <c r="J2748" s="112" t="str">
        <f t="shared" si="140"/>
        <v>L</v>
      </c>
      <c r="K2748" s="103">
        <v>1</v>
      </c>
      <c r="L2748" s="103">
        <v>3</v>
      </c>
      <c r="M2748" s="103" t="s">
        <v>1837</v>
      </c>
      <c r="T2748" s="112"/>
    </row>
    <row r="2749" spans="1:20">
      <c r="A2749" s="103" t="s">
        <v>1215</v>
      </c>
      <c r="B2749" s="149">
        <v>5</v>
      </c>
      <c r="C2749" s="136">
        <v>22897</v>
      </c>
      <c r="D2749" s="141">
        <f t="shared" si="141"/>
        <v>22897</v>
      </c>
      <c r="E2749" s="103" t="s">
        <v>100</v>
      </c>
      <c r="H2749" s="103" t="s">
        <v>1031</v>
      </c>
      <c r="I2749" s="111" t="s">
        <v>9</v>
      </c>
      <c r="J2749" s="112" t="str">
        <f t="shared" si="140"/>
        <v>D</v>
      </c>
      <c r="K2749" s="103">
        <v>3</v>
      </c>
      <c r="L2749" s="103">
        <v>3</v>
      </c>
      <c r="M2749" s="103" t="s">
        <v>1232</v>
      </c>
      <c r="T2749" s="112"/>
    </row>
    <row r="2750" spans="1:20">
      <c r="A2750" s="103" t="s">
        <v>1215</v>
      </c>
      <c r="B2750" s="149">
        <v>4</v>
      </c>
      <c r="C2750" s="136">
        <v>22894</v>
      </c>
      <c r="D2750" s="141">
        <f t="shared" si="141"/>
        <v>22894</v>
      </c>
      <c r="E2750" s="103" t="s">
        <v>100</v>
      </c>
      <c r="H2750" s="103" t="s">
        <v>94</v>
      </c>
      <c r="I2750" s="111" t="s">
        <v>21</v>
      </c>
      <c r="J2750" s="112" t="str">
        <f t="shared" si="140"/>
        <v>L</v>
      </c>
      <c r="K2750" s="103">
        <v>1</v>
      </c>
      <c r="L2750" s="103">
        <v>2</v>
      </c>
      <c r="M2750" s="103" t="s">
        <v>1320</v>
      </c>
      <c r="T2750" s="112"/>
    </row>
    <row r="2751" spans="1:20">
      <c r="A2751" s="103" t="s">
        <v>1215</v>
      </c>
      <c r="B2751" s="149">
        <v>3</v>
      </c>
      <c r="C2751" s="136">
        <v>22890</v>
      </c>
      <c r="D2751" s="141">
        <f t="shared" si="141"/>
        <v>22890</v>
      </c>
      <c r="E2751" s="103" t="s">
        <v>100</v>
      </c>
      <c r="H2751" s="103" t="s">
        <v>580</v>
      </c>
      <c r="I2751" s="111" t="s">
        <v>21</v>
      </c>
      <c r="J2751" s="112" t="str">
        <f t="shared" si="140"/>
        <v>D</v>
      </c>
      <c r="K2751" s="103">
        <v>2</v>
      </c>
      <c r="L2751" s="103">
        <v>2</v>
      </c>
      <c r="M2751" s="103" t="s">
        <v>1395</v>
      </c>
      <c r="T2751" s="112"/>
    </row>
    <row r="2752" spans="1:20">
      <c r="A2752" s="103" t="s">
        <v>1215</v>
      </c>
      <c r="B2752" s="149">
        <v>2</v>
      </c>
      <c r="C2752" s="136">
        <v>22883</v>
      </c>
      <c r="D2752" s="141">
        <f t="shared" si="141"/>
        <v>22883</v>
      </c>
      <c r="E2752" s="103" t="s">
        <v>100</v>
      </c>
      <c r="H2752" s="103" t="s">
        <v>125</v>
      </c>
      <c r="I2752" s="111" t="s">
        <v>9</v>
      </c>
      <c r="J2752" s="112" t="str">
        <f t="shared" si="140"/>
        <v>D</v>
      </c>
      <c r="K2752" s="103">
        <v>2</v>
      </c>
      <c r="L2752" s="103">
        <v>2</v>
      </c>
      <c r="M2752" s="103" t="s">
        <v>1838</v>
      </c>
      <c r="T2752" s="103" t="s">
        <v>1243</v>
      </c>
    </row>
    <row r="2753" spans="1:20">
      <c r="A2753" s="103" t="s">
        <v>1215</v>
      </c>
      <c r="B2753" s="149">
        <v>1</v>
      </c>
      <c r="C2753" s="136">
        <v>22876</v>
      </c>
      <c r="D2753" s="141">
        <f t="shared" si="141"/>
        <v>22876</v>
      </c>
      <c r="E2753" s="103" t="s">
        <v>100</v>
      </c>
      <c r="H2753" s="103" t="s">
        <v>494</v>
      </c>
      <c r="I2753" s="111" t="s">
        <v>21</v>
      </c>
      <c r="J2753" s="112" t="str">
        <f t="shared" si="140"/>
        <v>D</v>
      </c>
      <c r="K2753" s="103">
        <v>0</v>
      </c>
      <c r="L2753" s="103">
        <v>0</v>
      </c>
      <c r="M2753" s="103" t="s">
        <v>25</v>
      </c>
      <c r="T2753" s="103" t="s">
        <v>1352</v>
      </c>
    </row>
    <row r="2754" spans="1:20">
      <c r="A2754" s="112" t="s">
        <v>1260</v>
      </c>
      <c r="B2754" s="149">
        <v>48</v>
      </c>
      <c r="C2754" s="137">
        <v>22769</v>
      </c>
      <c r="D2754" s="141">
        <f t="shared" si="141"/>
        <v>22769</v>
      </c>
      <c r="E2754" s="103" t="s">
        <v>100</v>
      </c>
      <c r="H2754" s="103" t="s">
        <v>125</v>
      </c>
      <c r="I2754" s="116" t="s">
        <v>21</v>
      </c>
      <c r="J2754" s="112" t="str">
        <f t="shared" si="140"/>
        <v>D</v>
      </c>
      <c r="K2754" s="103">
        <v>2</v>
      </c>
      <c r="L2754" s="103">
        <v>2</v>
      </c>
      <c r="M2754" s="103" t="s">
        <v>1261</v>
      </c>
      <c r="T2754" s="112"/>
    </row>
    <row r="2755" spans="1:20">
      <c r="A2755" s="112" t="s">
        <v>1260</v>
      </c>
      <c r="B2755" s="149">
        <v>47</v>
      </c>
      <c r="C2755" s="137">
        <v>22768</v>
      </c>
      <c r="D2755" s="141">
        <f t="shared" si="141"/>
        <v>22768</v>
      </c>
      <c r="E2755" s="103" t="s">
        <v>100</v>
      </c>
      <c r="H2755" s="103" t="s">
        <v>504</v>
      </c>
      <c r="I2755" s="111" t="s">
        <v>21</v>
      </c>
      <c r="J2755" s="112" t="str">
        <f t="shared" si="140"/>
        <v>L</v>
      </c>
      <c r="K2755" s="103">
        <v>1</v>
      </c>
      <c r="L2755" s="103">
        <v>3</v>
      </c>
      <c r="M2755" s="103" t="s">
        <v>211</v>
      </c>
      <c r="T2755" s="112"/>
    </row>
    <row r="2756" spans="1:20">
      <c r="A2756" s="112" t="s">
        <v>1260</v>
      </c>
      <c r="B2756" s="149">
        <v>46</v>
      </c>
      <c r="C2756" s="137">
        <v>22764</v>
      </c>
      <c r="D2756" s="141">
        <f t="shared" si="141"/>
        <v>22764</v>
      </c>
      <c r="E2756" s="103" t="s">
        <v>100</v>
      </c>
      <c r="H2756" s="103" t="s">
        <v>451</v>
      </c>
      <c r="I2756" s="111" t="s">
        <v>9</v>
      </c>
      <c r="J2756" s="112" t="str">
        <f t="shared" si="140"/>
        <v>L</v>
      </c>
      <c r="K2756" s="103">
        <v>1</v>
      </c>
      <c r="L2756" s="103">
        <v>12</v>
      </c>
      <c r="M2756" s="103" t="s">
        <v>1262</v>
      </c>
      <c r="T2756" s="112"/>
    </row>
    <row r="2757" spans="1:20">
      <c r="A2757" s="112" t="s">
        <v>1260</v>
      </c>
      <c r="B2757" s="149">
        <v>45</v>
      </c>
      <c r="C2757" s="137">
        <v>22762</v>
      </c>
      <c r="D2757" s="141">
        <f t="shared" si="141"/>
        <v>22762</v>
      </c>
      <c r="E2757" s="103" t="s">
        <v>100</v>
      </c>
      <c r="H2757" s="103" t="s">
        <v>1142</v>
      </c>
      <c r="I2757" s="111" t="s">
        <v>21</v>
      </c>
      <c r="J2757" s="112" t="str">
        <f t="shared" si="140"/>
        <v>W</v>
      </c>
      <c r="K2757" s="103">
        <v>3</v>
      </c>
      <c r="L2757" s="103">
        <v>0</v>
      </c>
      <c r="M2757" s="103" t="s">
        <v>1335</v>
      </c>
      <c r="T2757" s="112"/>
    </row>
    <row r="2758" spans="1:20">
      <c r="A2758" s="112" t="s">
        <v>1260</v>
      </c>
      <c r="B2758" s="149">
        <v>44</v>
      </c>
      <c r="C2758" s="137">
        <v>22759</v>
      </c>
      <c r="D2758" s="141">
        <f t="shared" si="141"/>
        <v>22759</v>
      </c>
      <c r="E2758" s="103" t="s">
        <v>1187</v>
      </c>
      <c r="F2758" s="116" t="s">
        <v>8</v>
      </c>
      <c r="H2758" s="103" t="s">
        <v>332</v>
      </c>
      <c r="I2758" s="111" t="s">
        <v>21</v>
      </c>
      <c r="J2758" s="112" t="str">
        <f t="shared" si="140"/>
        <v>W</v>
      </c>
      <c r="K2758" s="103">
        <v>4</v>
      </c>
      <c r="L2758" s="103">
        <v>1</v>
      </c>
      <c r="M2758" s="103" t="s">
        <v>1263</v>
      </c>
      <c r="T2758" s="112"/>
    </row>
    <row r="2759" spans="1:20">
      <c r="A2759" s="112" t="s">
        <v>1260</v>
      </c>
      <c r="B2759" s="149">
        <v>43</v>
      </c>
      <c r="C2759" s="137">
        <v>22757</v>
      </c>
      <c r="D2759" s="141">
        <f t="shared" si="141"/>
        <v>22757</v>
      </c>
      <c r="E2759" s="103" t="s">
        <v>100</v>
      </c>
      <c r="H2759" s="103" t="s">
        <v>1236</v>
      </c>
      <c r="I2759" s="111" t="s">
        <v>21</v>
      </c>
      <c r="J2759" s="112" t="str">
        <f t="shared" si="140"/>
        <v>L</v>
      </c>
      <c r="K2759" s="103">
        <v>0</v>
      </c>
      <c r="L2759" s="103">
        <v>5</v>
      </c>
      <c r="M2759" s="103" t="s">
        <v>25</v>
      </c>
      <c r="T2759" s="112"/>
    </row>
    <row r="2760" spans="1:20">
      <c r="A2760" s="112" t="s">
        <v>1260</v>
      </c>
      <c r="B2760" s="149">
        <v>42</v>
      </c>
      <c r="C2760" s="137">
        <v>22756</v>
      </c>
      <c r="D2760" s="141">
        <f t="shared" si="141"/>
        <v>22756</v>
      </c>
      <c r="E2760" s="103" t="s">
        <v>100</v>
      </c>
      <c r="H2760" s="103" t="s">
        <v>506</v>
      </c>
      <c r="I2760" s="111" t="s">
        <v>9</v>
      </c>
      <c r="J2760" s="112" t="str">
        <f t="shared" si="140"/>
        <v>L</v>
      </c>
      <c r="K2760" s="103">
        <v>1</v>
      </c>
      <c r="L2760" s="103">
        <v>4</v>
      </c>
      <c r="M2760" s="103" t="s">
        <v>1334</v>
      </c>
      <c r="T2760" s="112"/>
    </row>
    <row r="2761" spans="1:20">
      <c r="A2761" s="112" t="s">
        <v>1260</v>
      </c>
      <c r="B2761" s="149">
        <v>41</v>
      </c>
      <c r="C2761" s="137">
        <v>22753</v>
      </c>
      <c r="D2761" s="141">
        <f t="shared" si="141"/>
        <v>22753</v>
      </c>
      <c r="E2761" s="103" t="s">
        <v>100</v>
      </c>
      <c r="H2761" s="103" t="s">
        <v>843</v>
      </c>
      <c r="I2761" s="111" t="s">
        <v>9</v>
      </c>
      <c r="J2761" s="112" t="str">
        <f t="shared" si="140"/>
        <v>L</v>
      </c>
      <c r="K2761" s="103">
        <v>1</v>
      </c>
      <c r="L2761" s="103">
        <v>5</v>
      </c>
      <c r="M2761" s="103" t="s">
        <v>1837</v>
      </c>
      <c r="T2761" s="112"/>
    </row>
    <row r="2762" spans="1:20">
      <c r="A2762" s="112" t="s">
        <v>1260</v>
      </c>
      <c r="B2762" s="149">
        <v>40</v>
      </c>
      <c r="C2762" s="137">
        <v>22750</v>
      </c>
      <c r="D2762" s="141">
        <f t="shared" si="141"/>
        <v>22750</v>
      </c>
      <c r="E2762" s="103" t="s">
        <v>100</v>
      </c>
      <c r="H2762" s="103" t="s">
        <v>312</v>
      </c>
      <c r="I2762" s="111" t="s">
        <v>21</v>
      </c>
      <c r="J2762" s="112" t="str">
        <f t="shared" si="140"/>
        <v>D</v>
      </c>
      <c r="K2762" s="103">
        <v>3</v>
      </c>
      <c r="L2762" s="103">
        <v>3</v>
      </c>
      <c r="M2762" s="103" t="s">
        <v>1264</v>
      </c>
      <c r="T2762" s="112"/>
    </row>
    <row r="2763" spans="1:20">
      <c r="A2763" s="112" t="s">
        <v>1260</v>
      </c>
      <c r="B2763" s="149">
        <v>39</v>
      </c>
      <c r="C2763" s="137">
        <v>22748</v>
      </c>
      <c r="D2763" s="141">
        <f t="shared" si="141"/>
        <v>22748</v>
      </c>
      <c r="E2763" s="103" t="s">
        <v>100</v>
      </c>
      <c r="H2763" s="103" t="s">
        <v>843</v>
      </c>
      <c r="I2763" s="111" t="s">
        <v>21</v>
      </c>
      <c r="J2763" s="112" t="str">
        <f t="shared" si="140"/>
        <v>L</v>
      </c>
      <c r="K2763" s="103">
        <v>1</v>
      </c>
      <c r="L2763" s="103">
        <v>3</v>
      </c>
      <c r="M2763" s="103" t="s">
        <v>1396</v>
      </c>
      <c r="T2763" s="112"/>
    </row>
    <row r="2764" spans="1:20">
      <c r="A2764" s="112" t="s">
        <v>1260</v>
      </c>
      <c r="B2764" s="149">
        <v>38</v>
      </c>
      <c r="C2764" s="137">
        <v>22746</v>
      </c>
      <c r="D2764" s="141">
        <f t="shared" si="141"/>
        <v>22746</v>
      </c>
      <c r="E2764" s="103" t="s">
        <v>100</v>
      </c>
      <c r="H2764" s="103" t="s">
        <v>504</v>
      </c>
      <c r="I2764" s="111" t="s">
        <v>9</v>
      </c>
      <c r="J2764" s="112" t="str">
        <f t="shared" si="140"/>
        <v>L</v>
      </c>
      <c r="K2764" s="103">
        <v>1</v>
      </c>
      <c r="L2764" s="103">
        <v>3</v>
      </c>
      <c r="M2764" s="103" t="s">
        <v>1196</v>
      </c>
      <c r="T2764" s="112"/>
    </row>
    <row r="2765" spans="1:20">
      <c r="A2765" s="112" t="s">
        <v>1260</v>
      </c>
      <c r="B2765" s="149">
        <v>37</v>
      </c>
      <c r="C2765" s="137">
        <v>22743</v>
      </c>
      <c r="D2765" s="141">
        <f t="shared" si="141"/>
        <v>22743</v>
      </c>
      <c r="E2765" s="103" t="s">
        <v>100</v>
      </c>
      <c r="H2765" s="103" t="s">
        <v>312</v>
      </c>
      <c r="I2765" s="111" t="s">
        <v>9</v>
      </c>
      <c r="J2765" s="112" t="str">
        <f t="shared" si="140"/>
        <v>L</v>
      </c>
      <c r="K2765" s="103">
        <v>1</v>
      </c>
      <c r="L2765" s="103">
        <v>2</v>
      </c>
      <c r="M2765" s="103" t="s">
        <v>1207</v>
      </c>
      <c r="T2765" s="112"/>
    </row>
    <row r="2766" spans="1:20">
      <c r="A2766" s="112" t="s">
        <v>1260</v>
      </c>
      <c r="B2766" s="149">
        <v>36</v>
      </c>
      <c r="C2766" s="137">
        <v>22741</v>
      </c>
      <c r="D2766" s="141">
        <f t="shared" si="141"/>
        <v>22741</v>
      </c>
      <c r="E2766" s="103" t="s">
        <v>100</v>
      </c>
      <c r="H2766" s="103" t="s">
        <v>460</v>
      </c>
      <c r="I2766" s="111" t="s">
        <v>9</v>
      </c>
      <c r="J2766" s="112" t="str">
        <f t="shared" si="140"/>
        <v>W</v>
      </c>
      <c r="K2766" s="103">
        <v>5</v>
      </c>
      <c r="L2766" s="103">
        <v>2</v>
      </c>
      <c r="M2766" s="103" t="s">
        <v>1265</v>
      </c>
      <c r="T2766" s="112"/>
    </row>
    <row r="2767" spans="1:20">
      <c r="A2767" s="112" t="s">
        <v>1260</v>
      </c>
      <c r="B2767" s="149">
        <v>35</v>
      </c>
      <c r="C2767" s="137">
        <v>22738</v>
      </c>
      <c r="D2767" s="141">
        <f t="shared" si="141"/>
        <v>22738</v>
      </c>
      <c r="E2767" s="103" t="s">
        <v>100</v>
      </c>
      <c r="H2767" s="103" t="s">
        <v>1033</v>
      </c>
      <c r="I2767" s="111" t="s">
        <v>21</v>
      </c>
      <c r="J2767" s="112" t="str">
        <f t="shared" si="140"/>
        <v>W</v>
      </c>
      <c r="K2767" s="103">
        <v>4</v>
      </c>
      <c r="L2767" s="103">
        <v>2</v>
      </c>
      <c r="M2767" s="103" t="s">
        <v>1266</v>
      </c>
      <c r="T2767" s="112"/>
    </row>
    <row r="2768" spans="1:20">
      <c r="A2768" s="112" t="s">
        <v>1260</v>
      </c>
      <c r="B2768" s="149">
        <v>34</v>
      </c>
      <c r="C2768" s="137">
        <v>22736</v>
      </c>
      <c r="D2768" s="141">
        <f t="shared" si="141"/>
        <v>22736</v>
      </c>
      <c r="E2768" s="103" t="s">
        <v>100</v>
      </c>
      <c r="H2768" s="103" t="s">
        <v>108</v>
      </c>
      <c r="I2768" s="111" t="s">
        <v>9</v>
      </c>
      <c r="J2768" s="112" t="str">
        <f t="shared" si="140"/>
        <v>L</v>
      </c>
      <c r="K2768" s="103">
        <v>0</v>
      </c>
      <c r="L2768" s="103">
        <v>2</v>
      </c>
      <c r="M2768" s="103" t="s">
        <v>25</v>
      </c>
      <c r="T2768" s="112"/>
    </row>
    <row r="2769" spans="1:20">
      <c r="A2769" s="112" t="s">
        <v>1260</v>
      </c>
      <c r="B2769" s="149">
        <v>33</v>
      </c>
      <c r="C2769" s="137">
        <v>22732</v>
      </c>
      <c r="D2769" s="141">
        <f t="shared" si="141"/>
        <v>22732</v>
      </c>
      <c r="E2769" s="103" t="s">
        <v>100</v>
      </c>
      <c r="H2769" s="103" t="s">
        <v>1030</v>
      </c>
      <c r="I2769" s="111" t="s">
        <v>9</v>
      </c>
      <c r="J2769" s="112" t="str">
        <f t="shared" si="140"/>
        <v>L</v>
      </c>
      <c r="K2769" s="103">
        <v>0</v>
      </c>
      <c r="L2769" s="103">
        <v>1</v>
      </c>
      <c r="M2769" s="103" t="s">
        <v>25</v>
      </c>
      <c r="T2769" s="112"/>
    </row>
    <row r="2770" spans="1:20">
      <c r="A2770" s="112" t="s">
        <v>1260</v>
      </c>
      <c r="B2770" s="149">
        <v>32</v>
      </c>
      <c r="C2770" s="137">
        <v>22725</v>
      </c>
      <c r="D2770" s="141">
        <f t="shared" si="141"/>
        <v>22725</v>
      </c>
      <c r="E2770" s="103" t="s">
        <v>100</v>
      </c>
      <c r="H2770" s="103" t="s">
        <v>1029</v>
      </c>
      <c r="I2770" s="111" t="s">
        <v>9</v>
      </c>
      <c r="J2770" s="112" t="str">
        <f t="shared" si="140"/>
        <v>D</v>
      </c>
      <c r="K2770" s="103">
        <v>3</v>
      </c>
      <c r="L2770" s="103">
        <v>3</v>
      </c>
      <c r="M2770" s="103" t="s">
        <v>1580</v>
      </c>
      <c r="T2770" s="112"/>
    </row>
    <row r="2771" spans="1:20">
      <c r="A2771" s="112" t="s">
        <v>1260</v>
      </c>
      <c r="B2771" s="149">
        <v>31</v>
      </c>
      <c r="C2771" s="137">
        <v>22722</v>
      </c>
      <c r="D2771" s="141">
        <f t="shared" si="141"/>
        <v>22722</v>
      </c>
      <c r="E2771" s="103" t="s">
        <v>100</v>
      </c>
      <c r="H2771" s="103" t="s">
        <v>1033</v>
      </c>
      <c r="I2771" s="111" t="s">
        <v>9</v>
      </c>
      <c r="J2771" s="112" t="str">
        <f t="shared" si="140"/>
        <v>L</v>
      </c>
      <c r="K2771" s="103">
        <v>0</v>
      </c>
      <c r="L2771" s="103">
        <v>7</v>
      </c>
      <c r="M2771" s="103" t="s">
        <v>25</v>
      </c>
      <c r="T2771" s="112"/>
    </row>
    <row r="2772" spans="1:20">
      <c r="A2772" s="112" t="s">
        <v>1260</v>
      </c>
      <c r="B2772" s="149">
        <v>30</v>
      </c>
      <c r="C2772" s="137">
        <v>22715</v>
      </c>
      <c r="D2772" s="141">
        <f t="shared" si="141"/>
        <v>22715</v>
      </c>
      <c r="E2772" s="103" t="s">
        <v>100</v>
      </c>
      <c r="H2772" s="103" t="s">
        <v>1029</v>
      </c>
      <c r="I2772" s="111" t="s">
        <v>21</v>
      </c>
      <c r="J2772" s="112" t="str">
        <f t="shared" si="140"/>
        <v>W</v>
      </c>
      <c r="K2772" s="103">
        <v>1</v>
      </c>
      <c r="L2772" s="103">
        <v>0</v>
      </c>
      <c r="M2772" s="103" t="s">
        <v>969</v>
      </c>
      <c r="T2772" s="112"/>
    </row>
    <row r="2773" spans="1:20">
      <c r="A2773" s="112" t="s">
        <v>1260</v>
      </c>
      <c r="B2773" s="149">
        <v>29</v>
      </c>
      <c r="C2773" s="137">
        <v>22708</v>
      </c>
      <c r="D2773" s="141">
        <f t="shared" si="141"/>
        <v>22708</v>
      </c>
      <c r="E2773" s="103" t="s">
        <v>1187</v>
      </c>
      <c r="F2773" s="116" t="s">
        <v>161</v>
      </c>
      <c r="H2773" s="103" t="s">
        <v>728</v>
      </c>
      <c r="I2773" s="111" t="s">
        <v>21</v>
      </c>
      <c r="J2773" s="112" t="str">
        <f t="shared" si="140"/>
        <v>W</v>
      </c>
      <c r="K2773" s="103">
        <v>1</v>
      </c>
      <c r="L2773" s="103">
        <v>0</v>
      </c>
      <c r="M2773" s="103" t="s">
        <v>1267</v>
      </c>
      <c r="T2773" s="112"/>
    </row>
    <row r="2774" spans="1:20">
      <c r="A2774" s="112" t="s">
        <v>1260</v>
      </c>
      <c r="B2774" s="149">
        <v>28</v>
      </c>
      <c r="C2774" s="137">
        <v>22701</v>
      </c>
      <c r="D2774" s="141">
        <f t="shared" si="141"/>
        <v>22701</v>
      </c>
      <c r="E2774" s="103" t="s">
        <v>100</v>
      </c>
      <c r="H2774" s="103" t="s">
        <v>94</v>
      </c>
      <c r="I2774" s="111" t="s">
        <v>9</v>
      </c>
      <c r="J2774" s="112" t="str">
        <f t="shared" si="140"/>
        <v>L</v>
      </c>
      <c r="K2774" s="103">
        <v>1</v>
      </c>
      <c r="L2774" s="103">
        <v>6</v>
      </c>
      <c r="M2774" s="103" t="s">
        <v>1196</v>
      </c>
      <c r="T2774" s="112"/>
    </row>
    <row r="2775" spans="1:20">
      <c r="A2775" s="112" t="s">
        <v>1260</v>
      </c>
      <c r="B2775" s="149">
        <v>27</v>
      </c>
      <c r="C2775" s="137">
        <v>22694</v>
      </c>
      <c r="D2775" s="141">
        <f t="shared" si="141"/>
        <v>22694</v>
      </c>
      <c r="E2775" s="103" t="s">
        <v>100</v>
      </c>
      <c r="H2775" s="103" t="s">
        <v>1236</v>
      </c>
      <c r="I2775" s="111" t="s">
        <v>9</v>
      </c>
      <c r="J2775" s="112" t="str">
        <f t="shared" si="140"/>
        <v>L</v>
      </c>
      <c r="K2775" s="103">
        <v>2</v>
      </c>
      <c r="L2775" s="103">
        <v>3</v>
      </c>
      <c r="M2775" s="103" t="s">
        <v>1268</v>
      </c>
      <c r="T2775" s="112"/>
    </row>
    <row r="2776" spans="1:20">
      <c r="A2776" s="112" t="s">
        <v>1260</v>
      </c>
      <c r="B2776" s="149">
        <v>26</v>
      </c>
      <c r="C2776" s="137">
        <v>22680</v>
      </c>
      <c r="D2776" s="141">
        <f t="shared" si="141"/>
        <v>22680</v>
      </c>
      <c r="E2776" s="103" t="s">
        <v>1187</v>
      </c>
      <c r="F2776" s="116" t="s">
        <v>165</v>
      </c>
      <c r="H2776" s="103" t="s">
        <v>775</v>
      </c>
      <c r="I2776" s="111" t="s">
        <v>21</v>
      </c>
      <c r="J2776" s="112" t="str">
        <f t="shared" si="140"/>
        <v>W</v>
      </c>
      <c r="K2776" s="103">
        <v>4</v>
      </c>
      <c r="L2776" s="103">
        <v>1</v>
      </c>
      <c r="M2776" s="103" t="s">
        <v>1269</v>
      </c>
      <c r="T2776" s="112"/>
    </row>
    <row r="2777" spans="1:20">
      <c r="A2777" s="112" t="s">
        <v>1260</v>
      </c>
      <c r="B2777" s="149">
        <v>25</v>
      </c>
      <c r="C2777" s="137">
        <v>22673</v>
      </c>
      <c r="D2777" s="141">
        <f t="shared" si="141"/>
        <v>22673</v>
      </c>
      <c r="E2777" s="103" t="s">
        <v>100</v>
      </c>
      <c r="H2777" s="103" t="s">
        <v>1351</v>
      </c>
      <c r="I2777" s="111" t="s">
        <v>9</v>
      </c>
      <c r="J2777" s="112" t="str">
        <f t="shared" si="140"/>
        <v>L</v>
      </c>
      <c r="K2777" s="103">
        <v>0</v>
      </c>
      <c r="L2777" s="103">
        <v>3</v>
      </c>
      <c r="M2777" s="103" t="s">
        <v>25</v>
      </c>
      <c r="T2777" s="112"/>
    </row>
    <row r="2778" spans="1:20">
      <c r="A2778" s="112" t="s">
        <v>1260</v>
      </c>
      <c r="B2778" s="149">
        <v>24</v>
      </c>
      <c r="C2778" s="137">
        <v>22666</v>
      </c>
      <c r="D2778" s="141">
        <f t="shared" si="141"/>
        <v>22666</v>
      </c>
      <c r="E2778" s="103" t="s">
        <v>1216</v>
      </c>
      <c r="F2778" s="116">
        <v>1</v>
      </c>
      <c r="H2778" s="103" t="s">
        <v>1275</v>
      </c>
      <c r="I2778" s="111" t="s">
        <v>9</v>
      </c>
      <c r="J2778" s="112" t="str">
        <f t="shared" si="140"/>
        <v>L</v>
      </c>
      <c r="K2778" s="103">
        <v>0</v>
      </c>
      <c r="L2778" s="103">
        <v>6</v>
      </c>
      <c r="M2778" s="103" t="s">
        <v>25</v>
      </c>
      <c r="T2778" s="112"/>
    </row>
    <row r="2779" spans="1:20">
      <c r="A2779" s="112" t="s">
        <v>1260</v>
      </c>
      <c r="B2779" s="149">
        <v>23</v>
      </c>
      <c r="C2779" s="137">
        <v>22652</v>
      </c>
      <c r="D2779" s="141">
        <f t="shared" si="141"/>
        <v>22652</v>
      </c>
      <c r="E2779" s="103" t="s">
        <v>1187</v>
      </c>
      <c r="F2779" s="116" t="s">
        <v>138</v>
      </c>
      <c r="H2779" s="103" t="s">
        <v>1276</v>
      </c>
      <c r="I2779" s="111" t="s">
        <v>21</v>
      </c>
      <c r="J2779" s="112" t="str">
        <f t="shared" si="140"/>
        <v>W</v>
      </c>
      <c r="K2779" s="103">
        <v>8</v>
      </c>
      <c r="L2779" s="103">
        <v>0</v>
      </c>
      <c r="M2779" s="103" t="s">
        <v>1571</v>
      </c>
      <c r="T2779" s="112"/>
    </row>
    <row r="2780" spans="1:20">
      <c r="A2780" s="112" t="s">
        <v>1260</v>
      </c>
      <c r="B2780" s="149">
        <v>22</v>
      </c>
      <c r="C2780" s="137">
        <v>22641</v>
      </c>
      <c r="D2780" s="141">
        <f t="shared" si="141"/>
        <v>22641</v>
      </c>
      <c r="E2780" s="103" t="s">
        <v>100</v>
      </c>
      <c r="H2780" s="103" t="s">
        <v>506</v>
      </c>
      <c r="I2780" s="111" t="s">
        <v>21</v>
      </c>
      <c r="J2780" s="112" t="str">
        <f t="shared" si="140"/>
        <v>W</v>
      </c>
      <c r="K2780" s="103">
        <v>4</v>
      </c>
      <c r="L2780" s="103">
        <v>1</v>
      </c>
      <c r="M2780" s="103" t="s">
        <v>1569</v>
      </c>
      <c r="T2780" s="112"/>
    </row>
    <row r="2781" spans="1:20">
      <c r="A2781" s="112" t="s">
        <v>1260</v>
      </c>
      <c r="B2781" s="149">
        <v>21</v>
      </c>
      <c r="C2781" s="137">
        <v>22638</v>
      </c>
      <c r="D2781" s="141">
        <f t="shared" si="141"/>
        <v>22638</v>
      </c>
      <c r="E2781" s="103" t="s">
        <v>100</v>
      </c>
      <c r="H2781" s="103" t="s">
        <v>529</v>
      </c>
      <c r="I2781" s="111" t="s">
        <v>9</v>
      </c>
      <c r="J2781" s="112" t="str">
        <f t="shared" si="140"/>
        <v>L</v>
      </c>
      <c r="K2781" s="103">
        <v>0</v>
      </c>
      <c r="L2781" s="103">
        <v>1</v>
      </c>
      <c r="M2781" s="103" t="s">
        <v>25</v>
      </c>
      <c r="T2781" s="112"/>
    </row>
    <row r="2782" spans="1:20">
      <c r="A2782" s="112" t="s">
        <v>1260</v>
      </c>
      <c r="B2782" s="149">
        <v>20</v>
      </c>
      <c r="C2782" s="137">
        <v>22631</v>
      </c>
      <c r="D2782" s="141">
        <f t="shared" si="141"/>
        <v>22631</v>
      </c>
      <c r="E2782" s="103" t="s">
        <v>100</v>
      </c>
      <c r="H2782" s="103" t="s">
        <v>108</v>
      </c>
      <c r="I2782" s="111" t="s">
        <v>21</v>
      </c>
      <c r="J2782" s="112" t="str">
        <f t="shared" ref="J2782:J2845" si="142">IF(K2782&gt;L2782,"W",IF(K2782&lt;L2782,"L","D"))</f>
        <v>W</v>
      </c>
      <c r="K2782" s="103">
        <v>4</v>
      </c>
      <c r="L2782" s="103">
        <v>1</v>
      </c>
      <c r="M2782" s="103" t="s">
        <v>1570</v>
      </c>
      <c r="T2782" s="112"/>
    </row>
    <row r="2783" spans="1:20">
      <c r="A2783" s="112" t="s">
        <v>1260</v>
      </c>
      <c r="B2783" s="149">
        <v>19</v>
      </c>
      <c r="C2783" s="137">
        <v>22624</v>
      </c>
      <c r="D2783" s="141">
        <f t="shared" si="141"/>
        <v>22624</v>
      </c>
      <c r="E2783" s="103" t="s">
        <v>1216</v>
      </c>
      <c r="F2783" s="116" t="s">
        <v>1259</v>
      </c>
      <c r="H2783" s="103" t="s">
        <v>682</v>
      </c>
      <c r="I2783" s="111" t="s">
        <v>21</v>
      </c>
      <c r="J2783" s="112" t="str">
        <f t="shared" si="142"/>
        <v>W</v>
      </c>
      <c r="K2783" s="103">
        <v>5</v>
      </c>
      <c r="L2783" s="103">
        <v>0</v>
      </c>
      <c r="M2783" s="103" t="s">
        <v>1270</v>
      </c>
      <c r="T2783" s="112"/>
    </row>
    <row r="2784" spans="1:20">
      <c r="A2784" s="112" t="s">
        <v>1260</v>
      </c>
      <c r="B2784" s="149">
        <v>18</v>
      </c>
      <c r="C2784" s="137">
        <v>22617</v>
      </c>
      <c r="D2784" s="141">
        <f t="shared" si="141"/>
        <v>22617</v>
      </c>
      <c r="E2784" s="103" t="s">
        <v>1216</v>
      </c>
      <c r="F2784" s="116" t="s">
        <v>988</v>
      </c>
      <c r="H2784" s="103" t="s">
        <v>682</v>
      </c>
      <c r="I2784" s="111" t="s">
        <v>9</v>
      </c>
      <c r="J2784" s="112" t="str">
        <f t="shared" si="142"/>
        <v>D</v>
      </c>
      <c r="K2784" s="103">
        <v>2</v>
      </c>
      <c r="L2784" s="103">
        <v>2</v>
      </c>
      <c r="M2784" s="103" t="s">
        <v>1321</v>
      </c>
      <c r="T2784" s="112"/>
    </row>
    <row r="2785" spans="1:20">
      <c r="A2785" s="112" t="s">
        <v>1260</v>
      </c>
      <c r="B2785" s="149">
        <v>17</v>
      </c>
      <c r="C2785" s="137">
        <v>22610</v>
      </c>
      <c r="D2785" s="141">
        <f t="shared" si="141"/>
        <v>22610</v>
      </c>
      <c r="E2785" s="103" t="s">
        <v>100</v>
      </c>
      <c r="H2785" s="103" t="s">
        <v>922</v>
      </c>
      <c r="I2785" s="111" t="s">
        <v>9</v>
      </c>
      <c r="J2785" s="112" t="str">
        <f t="shared" si="142"/>
        <v>W</v>
      </c>
      <c r="K2785" s="103">
        <v>3</v>
      </c>
      <c r="L2785" s="103">
        <v>2</v>
      </c>
      <c r="M2785" s="103" t="s">
        <v>1839</v>
      </c>
      <c r="T2785" s="112"/>
    </row>
    <row r="2786" spans="1:20">
      <c r="A2786" s="112" t="s">
        <v>1260</v>
      </c>
      <c r="B2786" s="149">
        <v>16</v>
      </c>
      <c r="C2786" s="137">
        <v>22603</v>
      </c>
      <c r="D2786" s="141">
        <f t="shared" si="141"/>
        <v>22603</v>
      </c>
      <c r="E2786" s="103" t="s">
        <v>100</v>
      </c>
      <c r="H2786" s="103" t="s">
        <v>94</v>
      </c>
      <c r="I2786" s="111" t="s">
        <v>21</v>
      </c>
      <c r="J2786" s="112" t="str">
        <f t="shared" si="142"/>
        <v>W</v>
      </c>
      <c r="K2786" s="103">
        <v>1</v>
      </c>
      <c r="L2786" s="103">
        <v>0</v>
      </c>
      <c r="M2786" s="103" t="s">
        <v>969</v>
      </c>
      <c r="T2786" s="112"/>
    </row>
    <row r="2787" spans="1:20">
      <c r="A2787" s="112" t="s">
        <v>1260</v>
      </c>
      <c r="B2787" s="149">
        <v>15</v>
      </c>
      <c r="C2787" s="137">
        <v>22596</v>
      </c>
      <c r="D2787" s="141">
        <f t="shared" si="141"/>
        <v>22596</v>
      </c>
      <c r="E2787" s="103" t="s">
        <v>1216</v>
      </c>
      <c r="F2787" s="116" t="s">
        <v>138</v>
      </c>
      <c r="H2787" s="103" t="s">
        <v>1277</v>
      </c>
      <c r="I2787" s="111" t="s">
        <v>9</v>
      </c>
      <c r="J2787" s="112" t="str">
        <f t="shared" si="142"/>
        <v>W</v>
      </c>
      <c r="K2787" s="103">
        <v>2</v>
      </c>
      <c r="L2787" s="103">
        <v>1</v>
      </c>
      <c r="M2787" s="103" t="s">
        <v>1461</v>
      </c>
      <c r="T2787" s="112"/>
    </row>
    <row r="2788" spans="1:20">
      <c r="A2788" s="112" t="s">
        <v>1260</v>
      </c>
      <c r="B2788" s="149">
        <v>14</v>
      </c>
      <c r="C2788" s="137">
        <v>22582</v>
      </c>
      <c r="D2788" s="141">
        <f t="shared" si="141"/>
        <v>22582</v>
      </c>
      <c r="E2788" s="103" t="s">
        <v>1216</v>
      </c>
      <c r="F2788" s="116" t="s">
        <v>143</v>
      </c>
      <c r="H2788" s="103" t="s">
        <v>128</v>
      </c>
      <c r="I2788" s="111" t="s">
        <v>21</v>
      </c>
      <c r="J2788" s="112" t="str">
        <f t="shared" si="142"/>
        <v>W</v>
      </c>
      <c r="K2788" s="103">
        <v>2</v>
      </c>
      <c r="L2788" s="103">
        <v>0</v>
      </c>
      <c r="M2788" s="103" t="s">
        <v>1271</v>
      </c>
      <c r="T2788" s="112"/>
    </row>
    <row r="2789" spans="1:20">
      <c r="A2789" s="112" t="s">
        <v>1260</v>
      </c>
      <c r="B2789" s="149">
        <v>13</v>
      </c>
      <c r="C2789" s="137">
        <v>22575</v>
      </c>
      <c r="D2789" s="141">
        <f t="shared" si="141"/>
        <v>22575</v>
      </c>
      <c r="E2789" s="103" t="s">
        <v>100</v>
      </c>
      <c r="H2789" s="103" t="s">
        <v>1030</v>
      </c>
      <c r="I2789" s="111" t="s">
        <v>21</v>
      </c>
      <c r="J2789" s="112" t="str">
        <f t="shared" si="142"/>
        <v>D</v>
      </c>
      <c r="K2789" s="103">
        <v>1</v>
      </c>
      <c r="L2789" s="103">
        <v>1</v>
      </c>
      <c r="M2789" s="103" t="s">
        <v>969</v>
      </c>
      <c r="T2789" s="112"/>
    </row>
    <row r="2790" spans="1:20">
      <c r="A2790" s="112" t="s">
        <v>1260</v>
      </c>
      <c r="B2790" s="149">
        <v>12</v>
      </c>
      <c r="C2790" s="137">
        <v>22568</v>
      </c>
      <c r="D2790" s="141">
        <f t="shared" si="141"/>
        <v>22568</v>
      </c>
      <c r="E2790" s="103" t="s">
        <v>1216</v>
      </c>
      <c r="F2790" s="116" t="s">
        <v>61</v>
      </c>
      <c r="H2790" s="103" t="s">
        <v>49</v>
      </c>
      <c r="I2790" s="111" t="s">
        <v>9</v>
      </c>
      <c r="J2790" s="112" t="str">
        <f t="shared" si="142"/>
        <v>W</v>
      </c>
      <c r="K2790" s="103">
        <v>8</v>
      </c>
      <c r="L2790" s="103">
        <v>3</v>
      </c>
      <c r="M2790" s="103" t="s">
        <v>1462</v>
      </c>
      <c r="T2790" s="112"/>
    </row>
    <row r="2791" spans="1:20">
      <c r="A2791" s="112" t="s">
        <v>1260</v>
      </c>
      <c r="B2791" s="149">
        <v>11</v>
      </c>
      <c r="C2791" s="137">
        <v>22561</v>
      </c>
      <c r="D2791" s="141">
        <f t="shared" si="141"/>
        <v>22561</v>
      </c>
      <c r="E2791" s="103" t="s">
        <v>100</v>
      </c>
      <c r="H2791" s="103" t="s">
        <v>494</v>
      </c>
      <c r="I2791" s="111" t="s">
        <v>21</v>
      </c>
      <c r="J2791" s="112" t="str">
        <f t="shared" si="142"/>
        <v>L</v>
      </c>
      <c r="K2791" s="103">
        <v>0</v>
      </c>
      <c r="L2791" s="103">
        <v>1</v>
      </c>
      <c r="M2791" s="103" t="s">
        <v>25</v>
      </c>
      <c r="T2791" s="112"/>
    </row>
    <row r="2792" spans="1:20">
      <c r="A2792" s="112" t="s">
        <v>1260</v>
      </c>
      <c r="B2792" s="149">
        <v>10</v>
      </c>
      <c r="C2792" s="137">
        <v>22554</v>
      </c>
      <c r="D2792" s="141">
        <f t="shared" si="141"/>
        <v>22554</v>
      </c>
      <c r="E2792" s="103" t="s">
        <v>100</v>
      </c>
      <c r="H2792" s="103" t="s">
        <v>529</v>
      </c>
      <c r="I2792" s="111" t="s">
        <v>21</v>
      </c>
      <c r="J2792" s="112" t="str">
        <f t="shared" si="142"/>
        <v>W</v>
      </c>
      <c r="K2792" s="103">
        <v>2</v>
      </c>
      <c r="L2792" s="103">
        <v>1</v>
      </c>
      <c r="M2792" s="103" t="s">
        <v>1463</v>
      </c>
      <c r="T2792" s="112"/>
    </row>
    <row r="2793" spans="1:20">
      <c r="A2793" s="112" t="s">
        <v>1260</v>
      </c>
      <c r="B2793" s="149">
        <v>9</v>
      </c>
      <c r="C2793" s="137">
        <v>22547</v>
      </c>
      <c r="D2793" s="141">
        <f t="shared" si="141"/>
        <v>22547</v>
      </c>
      <c r="E2793" s="103" t="s">
        <v>100</v>
      </c>
      <c r="H2793" s="103" t="s">
        <v>922</v>
      </c>
      <c r="I2793" s="111" t="s">
        <v>21</v>
      </c>
      <c r="J2793" s="112" t="str">
        <f t="shared" si="142"/>
        <v>L</v>
      </c>
      <c r="K2793" s="103">
        <v>0</v>
      </c>
      <c r="L2793" s="103">
        <v>2</v>
      </c>
      <c r="M2793" s="103" t="s">
        <v>25</v>
      </c>
      <c r="T2793" s="112"/>
    </row>
    <row r="2794" spans="1:20">
      <c r="A2794" s="112" t="s">
        <v>1260</v>
      </c>
      <c r="B2794" s="149">
        <v>8</v>
      </c>
      <c r="C2794" s="137">
        <v>22540</v>
      </c>
      <c r="D2794" s="141">
        <f t="shared" si="141"/>
        <v>22540</v>
      </c>
      <c r="E2794" s="103" t="s">
        <v>100</v>
      </c>
      <c r="H2794" s="103" t="s">
        <v>125</v>
      </c>
      <c r="I2794" s="111" t="s">
        <v>9</v>
      </c>
      <c r="J2794" s="112" t="str">
        <f t="shared" si="142"/>
        <v>L</v>
      </c>
      <c r="K2794" s="103">
        <v>1</v>
      </c>
      <c r="L2794" s="103">
        <v>6</v>
      </c>
      <c r="M2794" s="103" t="s">
        <v>1196</v>
      </c>
      <c r="T2794" s="112"/>
    </row>
    <row r="2795" spans="1:20">
      <c r="A2795" s="112" t="s">
        <v>1260</v>
      </c>
      <c r="B2795" s="149">
        <v>7</v>
      </c>
      <c r="C2795" s="137">
        <v>22537</v>
      </c>
      <c r="D2795" s="141">
        <f t="shared" si="141"/>
        <v>22537</v>
      </c>
      <c r="E2795" s="103" t="s">
        <v>100</v>
      </c>
      <c r="H2795" s="103" t="s">
        <v>460</v>
      </c>
      <c r="I2795" s="111" t="s">
        <v>21</v>
      </c>
      <c r="J2795" s="112" t="str">
        <f t="shared" si="142"/>
        <v>L</v>
      </c>
      <c r="K2795" s="103">
        <v>0</v>
      </c>
      <c r="L2795" s="103">
        <v>2</v>
      </c>
      <c r="M2795" s="103" t="s">
        <v>25</v>
      </c>
      <c r="T2795" s="112"/>
    </row>
    <row r="2796" spans="1:20">
      <c r="A2796" s="112" t="s">
        <v>1260</v>
      </c>
      <c r="B2796" s="149">
        <v>6</v>
      </c>
      <c r="C2796" s="137">
        <v>22533</v>
      </c>
      <c r="D2796" s="141">
        <f t="shared" si="141"/>
        <v>22533</v>
      </c>
      <c r="E2796" s="103" t="s">
        <v>100</v>
      </c>
      <c r="H2796" s="103" t="s">
        <v>451</v>
      </c>
      <c r="I2796" s="111" t="s">
        <v>21</v>
      </c>
      <c r="J2796" s="112" t="str">
        <f t="shared" si="142"/>
        <v>D</v>
      </c>
      <c r="K2796" s="103">
        <v>3</v>
      </c>
      <c r="L2796" s="103">
        <v>3</v>
      </c>
      <c r="M2796" s="103" t="s">
        <v>1272</v>
      </c>
      <c r="T2796" s="112"/>
    </row>
    <row r="2797" spans="1:20">
      <c r="A2797" s="112" t="s">
        <v>1260</v>
      </c>
      <c r="B2797" s="149">
        <v>5</v>
      </c>
      <c r="C2797" s="137">
        <v>22526</v>
      </c>
      <c r="D2797" s="141">
        <f t="shared" si="141"/>
        <v>22526</v>
      </c>
      <c r="E2797" s="103" t="s">
        <v>100</v>
      </c>
      <c r="H2797" s="103" t="s">
        <v>494</v>
      </c>
      <c r="I2797" s="111" t="s">
        <v>9</v>
      </c>
      <c r="J2797" s="112" t="str">
        <f t="shared" si="142"/>
        <v>L</v>
      </c>
      <c r="K2797" s="103">
        <v>0</v>
      </c>
      <c r="L2797" s="103">
        <v>5</v>
      </c>
      <c r="M2797" s="103" t="s">
        <v>25</v>
      </c>
      <c r="T2797" s="112"/>
    </row>
    <row r="2798" spans="1:20">
      <c r="A2798" s="112" t="s">
        <v>1260</v>
      </c>
      <c r="B2798" s="149">
        <v>4</v>
      </c>
      <c r="C2798" s="137">
        <v>22523</v>
      </c>
      <c r="D2798" s="141">
        <f t="shared" si="141"/>
        <v>22523</v>
      </c>
      <c r="E2798" s="103" t="s">
        <v>100</v>
      </c>
      <c r="H2798" s="103" t="s">
        <v>580</v>
      </c>
      <c r="I2798" s="111" t="s">
        <v>21</v>
      </c>
      <c r="J2798" s="112" t="str">
        <f t="shared" si="142"/>
        <v>W</v>
      </c>
      <c r="K2798" s="103">
        <v>3</v>
      </c>
      <c r="L2798" s="103">
        <v>0</v>
      </c>
      <c r="M2798" s="103" t="s">
        <v>1273</v>
      </c>
      <c r="T2798" s="112"/>
    </row>
    <row r="2799" spans="1:20">
      <c r="A2799" s="112" t="s">
        <v>1260</v>
      </c>
      <c r="B2799" s="149">
        <v>3</v>
      </c>
      <c r="C2799" s="137">
        <v>22519</v>
      </c>
      <c r="D2799" s="141">
        <f t="shared" ref="D2799:D2862" si="143">C2799</f>
        <v>22519</v>
      </c>
      <c r="E2799" s="103" t="s">
        <v>100</v>
      </c>
      <c r="H2799" s="103" t="s">
        <v>1142</v>
      </c>
      <c r="I2799" s="111" t="s">
        <v>9</v>
      </c>
      <c r="J2799" s="112" t="str">
        <f t="shared" si="142"/>
        <v>D</v>
      </c>
      <c r="K2799" s="103">
        <v>2</v>
      </c>
      <c r="L2799" s="103">
        <v>2</v>
      </c>
      <c r="M2799" s="103" t="s">
        <v>1322</v>
      </c>
      <c r="T2799" s="112"/>
    </row>
    <row r="2800" spans="1:20">
      <c r="A2800" s="112" t="s">
        <v>1260</v>
      </c>
      <c r="B2800" s="149">
        <v>2</v>
      </c>
      <c r="C2800" s="137">
        <v>22516</v>
      </c>
      <c r="D2800" s="141">
        <f t="shared" si="143"/>
        <v>22516</v>
      </c>
      <c r="E2800" s="103" t="s">
        <v>100</v>
      </c>
      <c r="H2800" s="103" t="s">
        <v>580</v>
      </c>
      <c r="I2800" s="111" t="s">
        <v>9</v>
      </c>
      <c r="J2800" s="112" t="str">
        <f t="shared" si="142"/>
        <v>D</v>
      </c>
      <c r="K2800" s="103">
        <v>3</v>
      </c>
      <c r="L2800" s="103">
        <v>3</v>
      </c>
      <c r="M2800" s="103" t="s">
        <v>1274</v>
      </c>
      <c r="T2800" s="112"/>
    </row>
    <row r="2801" spans="1:20">
      <c r="A2801" s="112" t="s">
        <v>1260</v>
      </c>
      <c r="B2801" s="149">
        <v>1</v>
      </c>
      <c r="C2801" s="137">
        <v>22512</v>
      </c>
      <c r="D2801" s="141">
        <f t="shared" si="143"/>
        <v>22512</v>
      </c>
      <c r="E2801" s="103" t="s">
        <v>100</v>
      </c>
      <c r="H2801" s="103" t="s">
        <v>1351</v>
      </c>
      <c r="I2801" s="111" t="s">
        <v>21</v>
      </c>
      <c r="J2801" s="112" t="str">
        <f t="shared" si="142"/>
        <v>W</v>
      </c>
      <c r="K2801" s="103">
        <v>3</v>
      </c>
      <c r="L2801" s="103">
        <v>2</v>
      </c>
      <c r="M2801" s="103" t="s">
        <v>1336</v>
      </c>
      <c r="T2801" s="112"/>
    </row>
    <row r="2802" spans="1:20">
      <c r="A2802" s="112" t="s">
        <v>1278</v>
      </c>
      <c r="B2802" s="149">
        <v>46</v>
      </c>
      <c r="C2802" s="137">
        <v>22406</v>
      </c>
      <c r="D2802" s="141">
        <f t="shared" si="143"/>
        <v>22406</v>
      </c>
      <c r="E2802" s="103" t="s">
        <v>100</v>
      </c>
      <c r="H2802" s="103" t="s">
        <v>494</v>
      </c>
      <c r="I2802" s="116" t="s">
        <v>9</v>
      </c>
      <c r="J2802" s="112" t="str">
        <f t="shared" si="142"/>
        <v>L</v>
      </c>
      <c r="K2802" s="103">
        <v>2</v>
      </c>
      <c r="L2802" s="103">
        <v>6</v>
      </c>
      <c r="M2802" s="103" t="s">
        <v>1401</v>
      </c>
      <c r="T2802" s="112"/>
    </row>
    <row r="2803" spans="1:20">
      <c r="A2803" s="112" t="s">
        <v>1278</v>
      </c>
      <c r="B2803" s="149">
        <v>45</v>
      </c>
      <c r="C2803" s="137">
        <v>22402</v>
      </c>
      <c r="D2803" s="141">
        <f t="shared" si="143"/>
        <v>22402</v>
      </c>
      <c r="E2803" s="103" t="s">
        <v>100</v>
      </c>
      <c r="H2803" s="103" t="s">
        <v>506</v>
      </c>
      <c r="I2803" s="116" t="s">
        <v>21</v>
      </c>
      <c r="J2803" s="112" t="str">
        <f t="shared" si="142"/>
        <v>L</v>
      </c>
      <c r="K2803" s="103">
        <v>1</v>
      </c>
      <c r="L2803" s="103">
        <v>4</v>
      </c>
      <c r="M2803" s="103" t="s">
        <v>1251</v>
      </c>
      <c r="T2803" s="112"/>
    </row>
    <row r="2804" spans="1:20">
      <c r="A2804" s="112" t="s">
        <v>1278</v>
      </c>
      <c r="B2804" s="149">
        <v>44</v>
      </c>
      <c r="C2804" s="137">
        <v>22400</v>
      </c>
      <c r="D2804" s="141">
        <f t="shared" si="143"/>
        <v>22400</v>
      </c>
      <c r="E2804" s="103" t="s">
        <v>100</v>
      </c>
      <c r="H2804" s="103" t="s">
        <v>108</v>
      </c>
      <c r="I2804" s="116" t="s">
        <v>21</v>
      </c>
      <c r="J2804" s="112" t="str">
        <f t="shared" si="142"/>
        <v>W</v>
      </c>
      <c r="K2804" s="103">
        <v>3</v>
      </c>
      <c r="L2804" s="103">
        <v>1</v>
      </c>
      <c r="M2804" s="103" t="s">
        <v>1337</v>
      </c>
      <c r="T2804" s="112"/>
    </row>
    <row r="2805" spans="1:20">
      <c r="A2805" s="112" t="s">
        <v>1278</v>
      </c>
      <c r="B2805" s="149">
        <v>43</v>
      </c>
      <c r="C2805" s="137">
        <v>22397</v>
      </c>
      <c r="D2805" s="141">
        <f t="shared" si="143"/>
        <v>22397</v>
      </c>
      <c r="E2805" s="103" t="s">
        <v>100</v>
      </c>
      <c r="H2805" s="103" t="s">
        <v>504</v>
      </c>
      <c r="I2805" s="116" t="s">
        <v>9</v>
      </c>
      <c r="J2805" s="112" t="str">
        <f t="shared" si="142"/>
        <v>L</v>
      </c>
      <c r="K2805" s="103">
        <v>0</v>
      </c>
      <c r="L2805" s="103">
        <v>1</v>
      </c>
      <c r="M2805" s="103" t="s">
        <v>25</v>
      </c>
      <c r="T2805" s="112"/>
    </row>
    <row r="2806" spans="1:20">
      <c r="A2806" s="112" t="s">
        <v>1278</v>
      </c>
      <c r="B2806" s="149">
        <v>42</v>
      </c>
      <c r="C2806" s="137">
        <v>22393</v>
      </c>
      <c r="D2806" s="141">
        <f t="shared" si="143"/>
        <v>22393</v>
      </c>
      <c r="E2806" s="103" t="s">
        <v>100</v>
      </c>
      <c r="H2806" s="103" t="s">
        <v>1031</v>
      </c>
      <c r="I2806" s="116" t="s">
        <v>9</v>
      </c>
      <c r="J2806" s="112" t="str">
        <f t="shared" si="142"/>
        <v>L</v>
      </c>
      <c r="K2806" s="103">
        <v>4</v>
      </c>
      <c r="L2806" s="103">
        <v>5</v>
      </c>
      <c r="M2806" s="103" t="s">
        <v>1389</v>
      </c>
      <c r="T2806" s="112"/>
    </row>
    <row r="2807" spans="1:20">
      <c r="A2807" s="112" t="s">
        <v>1278</v>
      </c>
      <c r="B2807" s="149">
        <v>41</v>
      </c>
      <c r="C2807" s="137">
        <v>22390</v>
      </c>
      <c r="D2807" s="141">
        <f t="shared" si="143"/>
        <v>22390</v>
      </c>
      <c r="E2807" s="103" t="s">
        <v>100</v>
      </c>
      <c r="H2807" s="103" t="s">
        <v>1353</v>
      </c>
      <c r="I2807" s="116" t="s">
        <v>9</v>
      </c>
      <c r="J2807" s="112" t="str">
        <f t="shared" si="142"/>
        <v>W</v>
      </c>
      <c r="K2807" s="103">
        <v>2</v>
      </c>
      <c r="L2807" s="103">
        <v>1</v>
      </c>
      <c r="M2807" s="103" t="s">
        <v>1280</v>
      </c>
      <c r="T2807" s="112"/>
    </row>
    <row r="2808" spans="1:20">
      <c r="A2808" s="112" t="s">
        <v>1278</v>
      </c>
      <c r="B2808" s="149">
        <v>40</v>
      </c>
      <c r="C2808" s="137">
        <v>22386</v>
      </c>
      <c r="D2808" s="141">
        <f t="shared" si="143"/>
        <v>22386</v>
      </c>
      <c r="E2808" s="103" t="s">
        <v>100</v>
      </c>
      <c r="H2808" s="103" t="s">
        <v>922</v>
      </c>
      <c r="I2808" s="116" t="s">
        <v>9</v>
      </c>
      <c r="J2808" s="112" t="str">
        <f t="shared" si="142"/>
        <v>L</v>
      </c>
      <c r="K2808" s="103">
        <v>1</v>
      </c>
      <c r="L2808" s="103">
        <v>6</v>
      </c>
      <c r="M2808" s="103" t="s">
        <v>1196</v>
      </c>
      <c r="T2808" s="112"/>
    </row>
    <row r="2809" spans="1:20">
      <c r="A2809" s="112" t="s">
        <v>1278</v>
      </c>
      <c r="B2809" s="149">
        <v>39</v>
      </c>
      <c r="C2809" s="137">
        <v>22383</v>
      </c>
      <c r="D2809" s="141">
        <f t="shared" si="143"/>
        <v>22383</v>
      </c>
      <c r="E2809" s="103" t="s">
        <v>100</v>
      </c>
      <c r="H2809" s="103" t="s">
        <v>1351</v>
      </c>
      <c r="I2809" s="116" t="s">
        <v>9</v>
      </c>
      <c r="J2809" s="112" t="str">
        <f t="shared" si="142"/>
        <v>D</v>
      </c>
      <c r="K2809" s="103">
        <v>0</v>
      </c>
      <c r="L2809" s="103">
        <v>0</v>
      </c>
      <c r="M2809" s="103" t="s">
        <v>25</v>
      </c>
      <c r="T2809" s="112"/>
    </row>
    <row r="2810" spans="1:20">
      <c r="A2810" s="112" t="s">
        <v>1278</v>
      </c>
      <c r="B2810" s="149">
        <v>38</v>
      </c>
      <c r="C2810" s="137">
        <v>22381</v>
      </c>
      <c r="D2810" s="141">
        <f t="shared" si="143"/>
        <v>22381</v>
      </c>
      <c r="E2810" s="103" t="s">
        <v>100</v>
      </c>
      <c r="H2810" s="103" t="s">
        <v>901</v>
      </c>
      <c r="I2810" s="116" t="s">
        <v>21</v>
      </c>
      <c r="J2810" s="112" t="str">
        <f t="shared" si="142"/>
        <v>D</v>
      </c>
      <c r="K2810" s="103">
        <v>1</v>
      </c>
      <c r="L2810" s="103">
        <v>1</v>
      </c>
      <c r="M2810" s="103" t="s">
        <v>1196</v>
      </c>
      <c r="T2810" s="112"/>
    </row>
    <row r="2811" spans="1:20">
      <c r="A2811" s="112" t="s">
        <v>1278</v>
      </c>
      <c r="B2811" s="149">
        <v>37</v>
      </c>
      <c r="C2811" s="137">
        <v>22379</v>
      </c>
      <c r="D2811" s="141">
        <f t="shared" si="143"/>
        <v>22379</v>
      </c>
      <c r="E2811" s="103" t="s">
        <v>100</v>
      </c>
      <c r="H2811" s="103" t="s">
        <v>529</v>
      </c>
      <c r="I2811" s="116" t="s">
        <v>21</v>
      </c>
      <c r="J2811" s="112" t="str">
        <f t="shared" si="142"/>
        <v>W</v>
      </c>
      <c r="K2811" s="103">
        <v>3</v>
      </c>
      <c r="L2811" s="103">
        <v>2</v>
      </c>
      <c r="M2811" s="103" t="s">
        <v>1274</v>
      </c>
      <c r="T2811" s="112"/>
    </row>
    <row r="2812" spans="1:20">
      <c r="A2812" s="112" t="s">
        <v>1278</v>
      </c>
      <c r="B2812" s="149">
        <v>36</v>
      </c>
      <c r="C2812" s="137">
        <v>22376</v>
      </c>
      <c r="D2812" s="141">
        <f t="shared" si="143"/>
        <v>22376</v>
      </c>
      <c r="E2812" s="103" t="s">
        <v>100</v>
      </c>
      <c r="H2812" s="103" t="s">
        <v>506</v>
      </c>
      <c r="I2812" s="116" t="s">
        <v>9</v>
      </c>
      <c r="J2812" s="112" t="str">
        <f t="shared" si="142"/>
        <v>L</v>
      </c>
      <c r="K2812" s="103">
        <v>1</v>
      </c>
      <c r="L2812" s="103">
        <v>2</v>
      </c>
      <c r="M2812" s="103" t="s">
        <v>969</v>
      </c>
      <c r="T2812" s="112"/>
    </row>
    <row r="2813" spans="1:20">
      <c r="A2813" s="112" t="s">
        <v>1278</v>
      </c>
      <c r="B2813" s="149">
        <v>35</v>
      </c>
      <c r="C2813" s="137">
        <v>22374</v>
      </c>
      <c r="D2813" s="141">
        <f t="shared" si="143"/>
        <v>22374</v>
      </c>
      <c r="E2813" s="103" t="s">
        <v>1187</v>
      </c>
      <c r="F2813" s="116" t="s">
        <v>8</v>
      </c>
      <c r="H2813" s="103" t="s">
        <v>332</v>
      </c>
      <c r="I2813" s="116" t="s">
        <v>21</v>
      </c>
      <c r="J2813" s="112" t="str">
        <f t="shared" si="142"/>
        <v>W</v>
      </c>
      <c r="K2813" s="103">
        <v>3</v>
      </c>
      <c r="L2813" s="103">
        <v>2</v>
      </c>
      <c r="M2813" s="103" t="s">
        <v>1840</v>
      </c>
      <c r="T2813" s="112"/>
    </row>
    <row r="2814" spans="1:20">
      <c r="A2814" s="112" t="s">
        <v>1278</v>
      </c>
      <c r="B2814" s="149">
        <v>34</v>
      </c>
      <c r="C2814" s="137">
        <v>22371</v>
      </c>
      <c r="D2814" s="141">
        <f t="shared" si="143"/>
        <v>22371</v>
      </c>
      <c r="E2814" s="103" t="s">
        <v>100</v>
      </c>
      <c r="H2814" s="103" t="s">
        <v>1353</v>
      </c>
      <c r="I2814" s="116" t="s">
        <v>21</v>
      </c>
      <c r="J2814" s="112" t="str">
        <f t="shared" si="142"/>
        <v>W</v>
      </c>
      <c r="K2814" s="103">
        <v>4</v>
      </c>
      <c r="L2814" s="103">
        <v>3</v>
      </c>
      <c r="M2814" s="103" t="s">
        <v>1464</v>
      </c>
      <c r="T2814" s="112"/>
    </row>
    <row r="2815" spans="1:20">
      <c r="A2815" s="112" t="s">
        <v>1278</v>
      </c>
      <c r="B2815" s="149">
        <v>33</v>
      </c>
      <c r="C2815" s="137">
        <v>22368</v>
      </c>
      <c r="D2815" s="141">
        <f t="shared" si="143"/>
        <v>22368</v>
      </c>
      <c r="E2815" s="103" t="s">
        <v>100</v>
      </c>
      <c r="H2815" s="103" t="s">
        <v>494</v>
      </c>
      <c r="I2815" s="116" t="s">
        <v>21</v>
      </c>
      <c r="J2815" s="112" t="str">
        <f t="shared" si="142"/>
        <v>W</v>
      </c>
      <c r="K2815" s="103">
        <v>4</v>
      </c>
      <c r="L2815" s="103">
        <v>0</v>
      </c>
      <c r="M2815" s="103" t="s">
        <v>1338</v>
      </c>
      <c r="T2815" s="112"/>
    </row>
    <row r="2816" spans="1:20">
      <c r="A2816" s="112" t="s">
        <v>1278</v>
      </c>
      <c r="B2816" s="149">
        <v>32</v>
      </c>
      <c r="C2816" s="137">
        <v>22365</v>
      </c>
      <c r="D2816" s="141">
        <f t="shared" si="143"/>
        <v>22365</v>
      </c>
      <c r="E2816" s="103" t="s">
        <v>100</v>
      </c>
      <c r="H2816" s="103" t="s">
        <v>1236</v>
      </c>
      <c r="I2816" s="116" t="s">
        <v>9</v>
      </c>
      <c r="J2816" s="112" t="str">
        <f t="shared" si="142"/>
        <v>W</v>
      </c>
      <c r="K2816" s="103">
        <v>2</v>
      </c>
      <c r="L2816" s="103">
        <v>1</v>
      </c>
      <c r="M2816" s="103" t="s">
        <v>1465</v>
      </c>
      <c r="T2816" s="112"/>
    </row>
    <row r="2817" spans="1:20">
      <c r="A2817" s="112" t="s">
        <v>1278</v>
      </c>
      <c r="B2817" s="149">
        <v>31</v>
      </c>
      <c r="C2817" s="137">
        <v>22358</v>
      </c>
      <c r="D2817" s="141">
        <f t="shared" si="143"/>
        <v>22358</v>
      </c>
      <c r="E2817" s="103" t="s">
        <v>100</v>
      </c>
      <c r="H2817" s="103" t="s">
        <v>312</v>
      </c>
      <c r="I2817" s="116" t="s">
        <v>21</v>
      </c>
      <c r="J2817" s="112" t="str">
        <f t="shared" si="142"/>
        <v>W</v>
      </c>
      <c r="K2817" s="103">
        <v>6</v>
      </c>
      <c r="L2817" s="103">
        <v>4</v>
      </c>
      <c r="M2817" s="103" t="s">
        <v>1281</v>
      </c>
      <c r="T2817" s="112"/>
    </row>
    <row r="2818" spans="1:20">
      <c r="A2818" s="112" t="s">
        <v>1278</v>
      </c>
      <c r="B2818" s="149">
        <v>30</v>
      </c>
      <c r="C2818" s="137">
        <v>22351</v>
      </c>
      <c r="D2818" s="141">
        <f t="shared" si="143"/>
        <v>22351</v>
      </c>
      <c r="E2818" s="103" t="s">
        <v>100</v>
      </c>
      <c r="H2818" s="103" t="s">
        <v>1236</v>
      </c>
      <c r="I2818" s="116" t="s">
        <v>21</v>
      </c>
      <c r="J2818" s="112" t="str">
        <f t="shared" si="142"/>
        <v>W</v>
      </c>
      <c r="K2818" s="103">
        <v>5</v>
      </c>
      <c r="L2818" s="103">
        <v>2</v>
      </c>
      <c r="M2818" s="103" t="s">
        <v>1339</v>
      </c>
      <c r="T2818" s="112"/>
    </row>
    <row r="2819" spans="1:20" ht="17" thickBot="1">
      <c r="A2819" s="112" t="s">
        <v>1278</v>
      </c>
      <c r="B2819" s="149">
        <v>29</v>
      </c>
      <c r="C2819" s="137">
        <v>22344</v>
      </c>
      <c r="D2819" s="141">
        <f t="shared" si="143"/>
        <v>22344</v>
      </c>
      <c r="E2819" s="103" t="s">
        <v>1187</v>
      </c>
      <c r="F2819" s="116" t="s">
        <v>161</v>
      </c>
      <c r="H2819" s="103" t="s">
        <v>1213</v>
      </c>
      <c r="I2819" s="116" t="s">
        <v>9</v>
      </c>
      <c r="J2819" s="112" t="str">
        <f t="shared" si="142"/>
        <v>W</v>
      </c>
      <c r="K2819" s="103">
        <v>4</v>
      </c>
      <c r="L2819" s="103">
        <v>3</v>
      </c>
      <c r="M2819" s="103" t="s">
        <v>1849</v>
      </c>
      <c r="T2819" s="112"/>
    </row>
    <row r="2820" spans="1:20" ht="18" thickTop="1" thickBot="1">
      <c r="A2820" s="112" t="s">
        <v>1278</v>
      </c>
      <c r="B2820" s="149">
        <v>28</v>
      </c>
      <c r="C2820" s="137">
        <v>22337</v>
      </c>
      <c r="D2820" s="141">
        <f t="shared" si="143"/>
        <v>22337</v>
      </c>
      <c r="E2820" s="103" t="s">
        <v>100</v>
      </c>
      <c r="H2820" s="103" t="s">
        <v>922</v>
      </c>
      <c r="I2820" s="116" t="s">
        <v>21</v>
      </c>
      <c r="J2820" s="112" t="str">
        <f t="shared" si="142"/>
        <v>L</v>
      </c>
      <c r="K2820" s="103">
        <v>1</v>
      </c>
      <c r="L2820" s="103">
        <v>4</v>
      </c>
      <c r="M2820" s="174" t="s">
        <v>440</v>
      </c>
      <c r="T2820" s="112" t="s">
        <v>1985</v>
      </c>
    </row>
    <row r="2821" spans="1:20" ht="17" thickTop="1">
      <c r="A2821" s="112" t="s">
        <v>1278</v>
      </c>
      <c r="B2821" s="149">
        <v>27</v>
      </c>
      <c r="C2821" s="137">
        <v>22333</v>
      </c>
      <c r="D2821" s="141">
        <f t="shared" si="143"/>
        <v>22333</v>
      </c>
      <c r="E2821" s="103" t="s">
        <v>100</v>
      </c>
      <c r="H2821" s="103" t="s">
        <v>1029</v>
      </c>
      <c r="I2821" s="116" t="s">
        <v>9</v>
      </c>
      <c r="J2821" s="112" t="str">
        <f t="shared" si="142"/>
        <v>L</v>
      </c>
      <c r="K2821" s="103">
        <v>4</v>
      </c>
      <c r="L2821" s="103">
        <v>6</v>
      </c>
      <c r="M2821" s="103" t="s">
        <v>1282</v>
      </c>
      <c r="T2821" s="112"/>
    </row>
    <row r="2822" spans="1:20">
      <c r="A2822" s="112" t="s">
        <v>1278</v>
      </c>
      <c r="B2822" s="149">
        <v>26</v>
      </c>
      <c r="C2822" s="137">
        <v>22330</v>
      </c>
      <c r="D2822" s="141">
        <f t="shared" si="143"/>
        <v>22330</v>
      </c>
      <c r="E2822" s="103" t="s">
        <v>100</v>
      </c>
      <c r="H2822" s="103" t="s">
        <v>580</v>
      </c>
      <c r="I2822" s="116" t="s">
        <v>21</v>
      </c>
      <c r="J2822" s="112" t="str">
        <f t="shared" si="142"/>
        <v>W</v>
      </c>
      <c r="K2822" s="103">
        <v>5</v>
      </c>
      <c r="L2822" s="103">
        <v>3</v>
      </c>
      <c r="M2822" s="103" t="s">
        <v>1390</v>
      </c>
      <c r="T2822" s="112"/>
    </row>
    <row r="2823" spans="1:20">
      <c r="A2823" s="112" t="s">
        <v>1278</v>
      </c>
      <c r="B2823" s="149">
        <v>25</v>
      </c>
      <c r="C2823" s="137">
        <v>22323</v>
      </c>
      <c r="D2823" s="141">
        <f t="shared" si="143"/>
        <v>22323</v>
      </c>
      <c r="E2823" s="103" t="s">
        <v>100</v>
      </c>
      <c r="H2823" s="103" t="s">
        <v>451</v>
      </c>
      <c r="I2823" s="116" t="s">
        <v>9</v>
      </c>
      <c r="J2823" s="112" t="str">
        <f t="shared" si="142"/>
        <v>L</v>
      </c>
      <c r="K2823" s="103">
        <v>1</v>
      </c>
      <c r="L2823" s="103">
        <v>4</v>
      </c>
      <c r="M2823" s="103" t="s">
        <v>969</v>
      </c>
      <c r="T2823" s="112"/>
    </row>
    <row r="2824" spans="1:20">
      <c r="A2824" s="112" t="s">
        <v>1278</v>
      </c>
      <c r="B2824" s="149">
        <v>24</v>
      </c>
      <c r="C2824" s="137">
        <v>22316</v>
      </c>
      <c r="D2824" s="141">
        <f t="shared" si="143"/>
        <v>22316</v>
      </c>
      <c r="E2824" s="103" t="s">
        <v>1187</v>
      </c>
      <c r="F2824" s="116" t="s">
        <v>165</v>
      </c>
      <c r="H2824" s="103" t="s">
        <v>825</v>
      </c>
      <c r="I2824" s="116" t="s">
        <v>9</v>
      </c>
      <c r="J2824" s="112" t="str">
        <f t="shared" si="142"/>
        <v>W</v>
      </c>
      <c r="K2824" s="103">
        <v>5</v>
      </c>
      <c r="L2824" s="103">
        <v>2</v>
      </c>
      <c r="M2824" s="103" t="s">
        <v>1283</v>
      </c>
      <c r="T2824" s="112"/>
    </row>
    <row r="2825" spans="1:20">
      <c r="A2825" s="112" t="s">
        <v>1278</v>
      </c>
      <c r="B2825" s="149">
        <v>23</v>
      </c>
      <c r="C2825" s="137">
        <v>22302</v>
      </c>
      <c r="D2825" s="141">
        <f t="shared" si="143"/>
        <v>22302</v>
      </c>
      <c r="E2825" s="103" t="s">
        <v>100</v>
      </c>
      <c r="H2825" s="103" t="s">
        <v>312</v>
      </c>
      <c r="I2825" s="116" t="s">
        <v>9</v>
      </c>
      <c r="J2825" s="112" t="str">
        <f t="shared" si="142"/>
        <v>L</v>
      </c>
      <c r="K2825" s="103">
        <v>3</v>
      </c>
      <c r="L2825" s="103">
        <v>5</v>
      </c>
      <c r="M2825" s="103" t="s">
        <v>1340</v>
      </c>
      <c r="T2825" s="112"/>
    </row>
    <row r="2826" spans="1:20">
      <c r="A2826" s="112" t="s">
        <v>1278</v>
      </c>
      <c r="B2826" s="149">
        <v>22</v>
      </c>
      <c r="C2826" s="137">
        <v>22295</v>
      </c>
      <c r="D2826" s="141">
        <f t="shared" si="143"/>
        <v>22295</v>
      </c>
      <c r="E2826" s="103" t="s">
        <v>100</v>
      </c>
      <c r="H2826" s="103" t="s">
        <v>94</v>
      </c>
      <c r="I2826" s="116" t="s">
        <v>21</v>
      </c>
      <c r="J2826" s="112" t="str">
        <f t="shared" si="142"/>
        <v>D</v>
      </c>
      <c r="K2826" s="103">
        <v>1</v>
      </c>
      <c r="L2826" s="103">
        <v>1</v>
      </c>
      <c r="M2826" s="103" t="s">
        <v>969</v>
      </c>
      <c r="T2826" s="112"/>
    </row>
    <row r="2827" spans="1:20">
      <c r="A2827" s="112" t="s">
        <v>1278</v>
      </c>
      <c r="B2827" s="149">
        <v>21</v>
      </c>
      <c r="C2827" s="137">
        <v>22288</v>
      </c>
      <c r="D2827" s="141">
        <f t="shared" si="143"/>
        <v>22288</v>
      </c>
      <c r="E2827" s="103" t="s">
        <v>100</v>
      </c>
      <c r="H2827" s="103" t="s">
        <v>901</v>
      </c>
      <c r="I2827" s="116" t="s">
        <v>9</v>
      </c>
      <c r="J2827" s="112" t="str">
        <f t="shared" si="142"/>
        <v>D</v>
      </c>
      <c r="K2827" s="103">
        <v>3</v>
      </c>
      <c r="L2827" s="103">
        <v>3</v>
      </c>
      <c r="M2827" s="103" t="s">
        <v>1341</v>
      </c>
      <c r="T2827" s="112"/>
    </row>
    <row r="2828" spans="1:20">
      <c r="A2828" s="112" t="s">
        <v>1278</v>
      </c>
      <c r="B2828" s="149">
        <v>20</v>
      </c>
      <c r="C2828" s="137">
        <v>22281</v>
      </c>
      <c r="D2828" s="141">
        <f t="shared" si="143"/>
        <v>22281</v>
      </c>
      <c r="E2828" s="103" t="s">
        <v>100</v>
      </c>
      <c r="H2828" s="103" t="s">
        <v>94</v>
      </c>
      <c r="I2828" s="116" t="s">
        <v>9</v>
      </c>
      <c r="J2828" s="112" t="str">
        <f t="shared" si="142"/>
        <v>L</v>
      </c>
      <c r="K2828" s="103">
        <v>2</v>
      </c>
      <c r="L2828" s="103">
        <v>4</v>
      </c>
      <c r="M2828" s="103" t="s">
        <v>1195</v>
      </c>
      <c r="T2828" s="112"/>
    </row>
    <row r="2829" spans="1:20">
      <c r="A2829" s="112" t="s">
        <v>1278</v>
      </c>
      <c r="B2829" s="149">
        <v>19</v>
      </c>
      <c r="C2829" s="137">
        <v>22277</v>
      </c>
      <c r="D2829" s="141">
        <f t="shared" si="143"/>
        <v>22277</v>
      </c>
      <c r="E2829" s="103" t="s">
        <v>100</v>
      </c>
      <c r="H2829" s="103" t="s">
        <v>1142</v>
      </c>
      <c r="I2829" s="116" t="s">
        <v>9</v>
      </c>
      <c r="J2829" s="112" t="str">
        <f t="shared" si="142"/>
        <v>W</v>
      </c>
      <c r="K2829" s="103">
        <v>8</v>
      </c>
      <c r="L2829" s="103">
        <v>1</v>
      </c>
      <c r="M2829" s="103" t="s">
        <v>1284</v>
      </c>
      <c r="T2829" s="112"/>
    </row>
    <row r="2830" spans="1:20">
      <c r="A2830" s="112" t="s">
        <v>1278</v>
      </c>
      <c r="B2830" s="149">
        <v>18</v>
      </c>
      <c r="C2830" s="137">
        <v>22276</v>
      </c>
      <c r="D2830" s="141">
        <f t="shared" si="143"/>
        <v>22276</v>
      </c>
      <c r="E2830" s="103" t="s">
        <v>100</v>
      </c>
      <c r="H2830" s="103" t="s">
        <v>460</v>
      </c>
      <c r="I2830" s="116" t="s">
        <v>21</v>
      </c>
      <c r="J2830" s="112" t="str">
        <f t="shared" si="142"/>
        <v>W</v>
      </c>
      <c r="K2830" s="103">
        <v>4</v>
      </c>
      <c r="L2830" s="103">
        <v>1</v>
      </c>
      <c r="M2830" s="103" t="s">
        <v>1466</v>
      </c>
      <c r="T2830" s="112"/>
    </row>
    <row r="2831" spans="1:20">
      <c r="A2831" s="112" t="s">
        <v>1278</v>
      </c>
      <c r="B2831" s="149">
        <v>17</v>
      </c>
      <c r="C2831" s="137">
        <v>22274</v>
      </c>
      <c r="D2831" s="141">
        <f t="shared" si="143"/>
        <v>22274</v>
      </c>
      <c r="E2831" s="103" t="s">
        <v>100</v>
      </c>
      <c r="H2831" s="103" t="s">
        <v>460</v>
      </c>
      <c r="I2831" s="116" t="s">
        <v>9</v>
      </c>
      <c r="J2831" s="112" t="str">
        <f t="shared" si="142"/>
        <v>L</v>
      </c>
      <c r="K2831" s="103">
        <v>0</v>
      </c>
      <c r="L2831" s="103">
        <v>2</v>
      </c>
      <c r="M2831" s="103" t="s">
        <v>25</v>
      </c>
      <c r="T2831" s="112"/>
    </row>
    <row r="2832" spans="1:20">
      <c r="A2832" s="112" t="s">
        <v>1278</v>
      </c>
      <c r="B2832" s="149">
        <v>16</v>
      </c>
      <c r="C2832" s="137">
        <v>22267</v>
      </c>
      <c r="D2832" s="141">
        <f t="shared" si="143"/>
        <v>22267</v>
      </c>
      <c r="E2832" s="103" t="s">
        <v>100</v>
      </c>
      <c r="H2832" s="103" t="s">
        <v>1351</v>
      </c>
      <c r="I2832" s="116" t="s">
        <v>21</v>
      </c>
      <c r="J2832" s="112" t="str">
        <f t="shared" si="142"/>
        <v>W</v>
      </c>
      <c r="K2832" s="103">
        <v>2</v>
      </c>
      <c r="L2832" s="103">
        <v>1</v>
      </c>
      <c r="M2832" s="103" t="s">
        <v>1285</v>
      </c>
      <c r="T2832" s="112"/>
    </row>
    <row r="2833" spans="1:20">
      <c r="A2833" s="112" t="s">
        <v>1278</v>
      </c>
      <c r="B2833" s="149">
        <v>15</v>
      </c>
      <c r="C2833" s="137">
        <v>22253</v>
      </c>
      <c r="D2833" s="141">
        <f t="shared" si="143"/>
        <v>22253</v>
      </c>
      <c r="E2833" s="103" t="s">
        <v>1187</v>
      </c>
      <c r="F2833" s="116">
        <v>2</v>
      </c>
      <c r="H2833" s="103" t="s">
        <v>24</v>
      </c>
      <c r="I2833" s="116" t="s">
        <v>21</v>
      </c>
      <c r="J2833" s="112" t="str">
        <f t="shared" si="142"/>
        <v>W</v>
      </c>
      <c r="K2833" s="103">
        <v>4</v>
      </c>
      <c r="L2833" s="103">
        <v>0</v>
      </c>
      <c r="M2833" s="103" t="s">
        <v>1342</v>
      </c>
      <c r="T2833" s="112"/>
    </row>
    <row r="2834" spans="1:20">
      <c r="A2834" s="112" t="s">
        <v>1278</v>
      </c>
      <c r="B2834" s="149">
        <v>14</v>
      </c>
      <c r="C2834" s="137">
        <v>22246</v>
      </c>
      <c r="D2834" s="141">
        <f t="shared" si="143"/>
        <v>22246</v>
      </c>
      <c r="E2834" s="103" t="s">
        <v>100</v>
      </c>
      <c r="H2834" s="103" t="s">
        <v>1033</v>
      </c>
      <c r="I2834" s="116" t="s">
        <v>21</v>
      </c>
      <c r="J2834" s="112" t="str">
        <f t="shared" si="142"/>
        <v>W</v>
      </c>
      <c r="K2834" s="103">
        <v>5</v>
      </c>
      <c r="L2834" s="103">
        <v>4</v>
      </c>
      <c r="M2834" s="103" t="s">
        <v>1286</v>
      </c>
      <c r="T2834" s="112"/>
    </row>
    <row r="2835" spans="1:20">
      <c r="A2835" s="112" t="s">
        <v>1278</v>
      </c>
      <c r="B2835" s="149">
        <v>13</v>
      </c>
      <c r="C2835" s="137">
        <v>22239</v>
      </c>
      <c r="D2835" s="141">
        <f t="shared" si="143"/>
        <v>22239</v>
      </c>
      <c r="E2835" s="103" t="s">
        <v>100</v>
      </c>
      <c r="H2835" s="103" t="s">
        <v>843</v>
      </c>
      <c r="I2835" s="116" t="s">
        <v>9</v>
      </c>
      <c r="J2835" s="112" t="str">
        <f t="shared" si="142"/>
        <v>L</v>
      </c>
      <c r="K2835" s="103">
        <v>3</v>
      </c>
      <c r="L2835" s="103">
        <v>7</v>
      </c>
      <c r="M2835" s="103" t="s">
        <v>1274</v>
      </c>
      <c r="T2835" s="112"/>
    </row>
    <row r="2836" spans="1:20">
      <c r="A2836" s="112" t="s">
        <v>1278</v>
      </c>
      <c r="B2836" s="149">
        <v>12</v>
      </c>
      <c r="C2836" s="137">
        <v>22232</v>
      </c>
      <c r="D2836" s="141">
        <f t="shared" si="143"/>
        <v>22232</v>
      </c>
      <c r="E2836" s="103" t="s">
        <v>100</v>
      </c>
      <c r="H2836" s="103" t="s">
        <v>504</v>
      </c>
      <c r="I2836" s="116" t="s">
        <v>21</v>
      </c>
      <c r="J2836" s="112" t="str">
        <f t="shared" si="142"/>
        <v>W</v>
      </c>
      <c r="K2836" s="103">
        <v>3</v>
      </c>
      <c r="L2836" s="103">
        <v>2</v>
      </c>
      <c r="M2836" s="103" t="s">
        <v>1287</v>
      </c>
      <c r="T2836" s="112"/>
    </row>
    <row r="2837" spans="1:20">
      <c r="A2837" s="112" t="s">
        <v>1278</v>
      </c>
      <c r="B2837" s="149">
        <v>11</v>
      </c>
      <c r="C2837" s="137">
        <v>22225</v>
      </c>
      <c r="D2837" s="141">
        <f t="shared" si="143"/>
        <v>22225</v>
      </c>
      <c r="E2837" s="103" t="s">
        <v>100</v>
      </c>
      <c r="H2837" s="103" t="s">
        <v>1029</v>
      </c>
      <c r="I2837" s="116" t="s">
        <v>21</v>
      </c>
      <c r="J2837" s="112" t="str">
        <f t="shared" si="142"/>
        <v>D</v>
      </c>
      <c r="K2837" s="103">
        <v>2</v>
      </c>
      <c r="L2837" s="103">
        <v>2</v>
      </c>
      <c r="M2837" s="103" t="s">
        <v>1261</v>
      </c>
      <c r="T2837" s="112"/>
    </row>
    <row r="2838" spans="1:20">
      <c r="A2838" s="112" t="s">
        <v>1278</v>
      </c>
      <c r="B2838" s="149">
        <v>10</v>
      </c>
      <c r="C2838" s="137">
        <v>22211</v>
      </c>
      <c r="D2838" s="141">
        <f t="shared" si="143"/>
        <v>22211</v>
      </c>
      <c r="E2838" s="103" t="s">
        <v>100</v>
      </c>
      <c r="H2838" s="103" t="s">
        <v>1033</v>
      </c>
      <c r="I2838" s="116" t="s">
        <v>9</v>
      </c>
      <c r="J2838" s="112" t="str">
        <f t="shared" si="142"/>
        <v>L</v>
      </c>
      <c r="K2838" s="103">
        <v>3</v>
      </c>
      <c r="L2838" s="103">
        <v>6</v>
      </c>
      <c r="M2838" s="103" t="s">
        <v>1288</v>
      </c>
      <c r="T2838" s="112"/>
    </row>
    <row r="2839" spans="1:20">
      <c r="A2839" s="112" t="s">
        <v>1278</v>
      </c>
      <c r="B2839" s="149">
        <v>9</v>
      </c>
      <c r="C2839" s="137">
        <v>22204</v>
      </c>
      <c r="D2839" s="141">
        <f t="shared" si="143"/>
        <v>22204</v>
      </c>
      <c r="E2839" s="103" t="s">
        <v>1216</v>
      </c>
      <c r="F2839" s="116" t="s">
        <v>452</v>
      </c>
      <c r="H2839" s="103" t="s">
        <v>24</v>
      </c>
      <c r="I2839" s="116" t="s">
        <v>9</v>
      </c>
      <c r="J2839" s="112" t="str">
        <f t="shared" si="142"/>
        <v>L</v>
      </c>
      <c r="K2839" s="103">
        <v>0</v>
      </c>
      <c r="L2839" s="103">
        <v>1</v>
      </c>
      <c r="M2839" s="103" t="s">
        <v>25</v>
      </c>
      <c r="T2839" s="112"/>
    </row>
    <row r="2840" spans="1:20">
      <c r="A2840" s="112" t="s">
        <v>1278</v>
      </c>
      <c r="B2840" s="149">
        <v>8</v>
      </c>
      <c r="C2840" s="137">
        <v>22197</v>
      </c>
      <c r="D2840" s="141">
        <f t="shared" si="143"/>
        <v>22197</v>
      </c>
      <c r="E2840" s="103" t="s">
        <v>100</v>
      </c>
      <c r="H2840" s="103" t="s">
        <v>1142</v>
      </c>
      <c r="I2840" s="116" t="s">
        <v>21</v>
      </c>
      <c r="J2840" s="112" t="str">
        <f t="shared" si="142"/>
        <v>W</v>
      </c>
      <c r="K2840" s="103">
        <v>6</v>
      </c>
      <c r="L2840" s="103">
        <v>2</v>
      </c>
      <c r="M2840" s="103" t="s">
        <v>1343</v>
      </c>
      <c r="T2840" s="112"/>
    </row>
    <row r="2841" spans="1:20">
      <c r="A2841" s="112" t="s">
        <v>1278</v>
      </c>
      <c r="B2841" s="149">
        <v>7</v>
      </c>
      <c r="C2841" s="137">
        <v>22190</v>
      </c>
      <c r="D2841" s="141">
        <f t="shared" si="143"/>
        <v>22190</v>
      </c>
      <c r="E2841" s="103" t="s">
        <v>1216</v>
      </c>
      <c r="F2841" s="116" t="s">
        <v>256</v>
      </c>
      <c r="H2841" s="103" t="s">
        <v>1279</v>
      </c>
      <c r="I2841" s="116" t="s">
        <v>21</v>
      </c>
      <c r="J2841" s="112" t="str">
        <f t="shared" si="142"/>
        <v>W</v>
      </c>
      <c r="K2841" s="103">
        <v>8</v>
      </c>
      <c r="L2841" s="103">
        <v>0</v>
      </c>
      <c r="M2841" s="103" t="s">
        <v>1344</v>
      </c>
      <c r="T2841" s="112"/>
    </row>
    <row r="2842" spans="1:20">
      <c r="A2842" s="112" t="s">
        <v>1278</v>
      </c>
      <c r="B2842" s="149">
        <v>6</v>
      </c>
      <c r="C2842" s="137">
        <v>22183</v>
      </c>
      <c r="D2842" s="141">
        <f t="shared" si="143"/>
        <v>22183</v>
      </c>
      <c r="E2842" s="103" t="s">
        <v>100</v>
      </c>
      <c r="H2842" s="103" t="s">
        <v>1031</v>
      </c>
      <c r="I2842" s="116" t="s">
        <v>21</v>
      </c>
      <c r="J2842" s="112" t="str">
        <f t="shared" si="142"/>
        <v>W</v>
      </c>
      <c r="K2842" s="103">
        <v>9</v>
      </c>
      <c r="L2842" s="103">
        <v>0</v>
      </c>
      <c r="M2842" s="103" t="s">
        <v>1850</v>
      </c>
      <c r="T2842" s="112"/>
    </row>
    <row r="2843" spans="1:20">
      <c r="A2843" s="112" t="s">
        <v>1278</v>
      </c>
      <c r="B2843" s="149">
        <v>5</v>
      </c>
      <c r="C2843" s="137">
        <v>22169</v>
      </c>
      <c r="D2843" s="141">
        <f t="shared" si="143"/>
        <v>22169</v>
      </c>
      <c r="E2843" s="103" t="s">
        <v>100</v>
      </c>
      <c r="H2843" s="103" t="s">
        <v>843</v>
      </c>
      <c r="I2843" s="116" t="s">
        <v>21</v>
      </c>
      <c r="J2843" s="112" t="str">
        <f t="shared" si="142"/>
        <v>W</v>
      </c>
      <c r="K2843" s="103">
        <v>3</v>
      </c>
      <c r="L2843" s="103">
        <v>2</v>
      </c>
      <c r="M2843" s="103" t="s">
        <v>1345</v>
      </c>
      <c r="T2843" s="112"/>
    </row>
    <row r="2844" spans="1:20">
      <c r="A2844" s="112" t="s">
        <v>1278</v>
      </c>
      <c r="B2844" s="149">
        <v>4</v>
      </c>
      <c r="C2844" s="137">
        <v>22164</v>
      </c>
      <c r="D2844" s="141">
        <f t="shared" si="143"/>
        <v>22164</v>
      </c>
      <c r="E2844" s="103" t="s">
        <v>100</v>
      </c>
      <c r="H2844" s="103" t="s">
        <v>529</v>
      </c>
      <c r="I2844" s="116" t="s">
        <v>9</v>
      </c>
      <c r="J2844" s="112" t="str">
        <f t="shared" si="142"/>
        <v>W</v>
      </c>
      <c r="K2844" s="103">
        <v>3</v>
      </c>
      <c r="L2844" s="103">
        <v>1</v>
      </c>
      <c r="M2844" s="103" t="s">
        <v>1289</v>
      </c>
      <c r="T2844" s="112"/>
    </row>
    <row r="2845" spans="1:20">
      <c r="A2845" s="112" t="s">
        <v>1278</v>
      </c>
      <c r="B2845" s="149">
        <v>3</v>
      </c>
      <c r="C2845" s="137">
        <v>22162</v>
      </c>
      <c r="D2845" s="141">
        <f t="shared" si="143"/>
        <v>22162</v>
      </c>
      <c r="E2845" s="103" t="s">
        <v>100</v>
      </c>
      <c r="H2845" s="103" t="s">
        <v>108</v>
      </c>
      <c r="I2845" s="116" t="s">
        <v>9</v>
      </c>
      <c r="J2845" s="112" t="str">
        <f t="shared" si="142"/>
        <v>W</v>
      </c>
      <c r="K2845" s="103">
        <v>2</v>
      </c>
      <c r="L2845" s="103">
        <v>1</v>
      </c>
      <c r="M2845" s="103" t="s">
        <v>1346</v>
      </c>
      <c r="T2845" s="112">
        <v>100</v>
      </c>
    </row>
    <row r="2846" spans="1:20">
      <c r="A2846" s="112" t="s">
        <v>1278</v>
      </c>
      <c r="B2846" s="149">
        <v>2</v>
      </c>
      <c r="C2846" s="137">
        <v>22155</v>
      </c>
      <c r="D2846" s="141">
        <f t="shared" si="143"/>
        <v>22155</v>
      </c>
      <c r="E2846" s="103" t="s">
        <v>100</v>
      </c>
      <c r="H2846" s="103" t="s">
        <v>451</v>
      </c>
      <c r="I2846" s="116" t="s">
        <v>21</v>
      </c>
      <c r="J2846" s="112" t="str">
        <f t="shared" ref="J2846:J2909" si="144">IF(K2846&gt;L2846,"W",IF(K2846&lt;L2846,"L","D"))</f>
        <v>W</v>
      </c>
      <c r="K2846" s="103">
        <v>6</v>
      </c>
      <c r="L2846" s="103">
        <v>3</v>
      </c>
      <c r="M2846" s="103" t="s">
        <v>1347</v>
      </c>
      <c r="T2846" s="112"/>
    </row>
    <row r="2847" spans="1:20">
      <c r="A2847" s="112" t="s">
        <v>1278</v>
      </c>
      <c r="B2847" s="149">
        <v>1</v>
      </c>
      <c r="C2847" s="137">
        <v>22148</v>
      </c>
      <c r="D2847" s="141">
        <f t="shared" si="143"/>
        <v>22148</v>
      </c>
      <c r="E2847" s="103" t="s">
        <v>100</v>
      </c>
      <c r="H2847" s="103" t="s">
        <v>580</v>
      </c>
      <c r="I2847" s="116" t="s">
        <v>9</v>
      </c>
      <c r="J2847" s="112" t="str">
        <f t="shared" si="144"/>
        <v>L</v>
      </c>
      <c r="K2847" s="103">
        <v>1</v>
      </c>
      <c r="L2847" s="103">
        <v>6</v>
      </c>
      <c r="M2847" s="103" t="s">
        <v>1290</v>
      </c>
      <c r="T2847" s="112"/>
    </row>
    <row r="2848" spans="1:20">
      <c r="A2848" s="112" t="s">
        <v>1292</v>
      </c>
      <c r="B2848" s="149">
        <v>33</v>
      </c>
      <c r="C2848" s="137">
        <v>22039</v>
      </c>
      <c r="D2848" s="141">
        <f t="shared" si="143"/>
        <v>22039</v>
      </c>
      <c r="E2848" s="103" t="s">
        <v>19</v>
      </c>
      <c r="H2848" s="103" t="s">
        <v>24</v>
      </c>
      <c r="I2848" s="116" t="s">
        <v>9</v>
      </c>
      <c r="J2848" s="112" t="str">
        <f t="shared" si="144"/>
        <v>W</v>
      </c>
      <c r="K2848" s="103">
        <v>5</v>
      </c>
      <c r="L2848" s="103">
        <v>0</v>
      </c>
      <c r="M2848" s="103" t="s">
        <v>1348</v>
      </c>
      <c r="T2848" s="112"/>
    </row>
    <row r="2849" spans="1:20">
      <c r="A2849" s="112" t="s">
        <v>1292</v>
      </c>
      <c r="B2849" s="149">
        <v>32</v>
      </c>
      <c r="C2849" s="137">
        <v>22036</v>
      </c>
      <c r="D2849" s="141">
        <f t="shared" si="143"/>
        <v>22036</v>
      </c>
      <c r="E2849" s="103" t="s">
        <v>19</v>
      </c>
      <c r="H2849" s="103" t="s">
        <v>1354</v>
      </c>
      <c r="I2849" s="116" t="s">
        <v>21</v>
      </c>
      <c r="J2849" s="112" t="str">
        <f t="shared" si="144"/>
        <v>W</v>
      </c>
      <c r="K2849" s="103">
        <v>6</v>
      </c>
      <c r="L2849" s="103">
        <v>0</v>
      </c>
      <c r="M2849" s="103" t="s">
        <v>1349</v>
      </c>
      <c r="T2849" s="112"/>
    </row>
    <row r="2850" spans="1:20">
      <c r="A2850" s="112" t="s">
        <v>1292</v>
      </c>
      <c r="B2850" s="149">
        <v>31</v>
      </c>
      <c r="C2850" s="137">
        <v>22021</v>
      </c>
      <c r="D2850" s="141">
        <f t="shared" si="143"/>
        <v>22021</v>
      </c>
      <c r="E2850" s="103" t="s">
        <v>19</v>
      </c>
      <c r="H2850" s="103" t="s">
        <v>1295</v>
      </c>
      <c r="I2850" s="116" t="s">
        <v>21</v>
      </c>
      <c r="J2850" s="112" t="str">
        <f t="shared" si="144"/>
        <v>W</v>
      </c>
      <c r="K2850" s="103">
        <v>2</v>
      </c>
      <c r="L2850" s="103">
        <v>1</v>
      </c>
      <c r="M2850" s="103" t="s">
        <v>1578</v>
      </c>
      <c r="T2850" s="112"/>
    </row>
    <row r="2851" spans="1:20">
      <c r="A2851" s="112" t="s">
        <v>1292</v>
      </c>
      <c r="B2851" s="149">
        <v>30</v>
      </c>
      <c r="C2851" s="137">
        <v>22008</v>
      </c>
      <c r="D2851" s="141">
        <f t="shared" si="143"/>
        <v>22008</v>
      </c>
      <c r="E2851" s="103" t="s">
        <v>19</v>
      </c>
      <c r="H2851" s="103" t="s">
        <v>580</v>
      </c>
      <c r="I2851" s="116" t="s">
        <v>21</v>
      </c>
      <c r="J2851" s="112" t="str">
        <f t="shared" si="144"/>
        <v>W</v>
      </c>
      <c r="K2851" s="103">
        <v>2</v>
      </c>
      <c r="L2851" s="103">
        <v>1</v>
      </c>
      <c r="M2851" s="103" t="s">
        <v>1841</v>
      </c>
      <c r="T2851" s="112"/>
    </row>
    <row r="2852" spans="1:20">
      <c r="A2852" s="112" t="s">
        <v>1292</v>
      </c>
      <c r="B2852" s="149">
        <v>29</v>
      </c>
      <c r="C2852" s="137">
        <v>22001</v>
      </c>
      <c r="D2852" s="141">
        <f t="shared" si="143"/>
        <v>22001</v>
      </c>
      <c r="E2852" s="103" t="s">
        <v>19</v>
      </c>
      <c r="H2852" s="103" t="s">
        <v>2100</v>
      </c>
      <c r="I2852" s="116" t="s">
        <v>9</v>
      </c>
      <c r="J2852" s="112" t="str">
        <f t="shared" si="144"/>
        <v>W</v>
      </c>
      <c r="K2852" s="103">
        <v>5</v>
      </c>
      <c r="L2852" s="103">
        <v>4</v>
      </c>
      <c r="M2852" s="103" t="s">
        <v>2301</v>
      </c>
      <c r="T2852" s="112"/>
    </row>
    <row r="2853" spans="1:20">
      <c r="A2853" s="112" t="s">
        <v>1292</v>
      </c>
      <c r="B2853" s="149">
        <v>28</v>
      </c>
      <c r="C2853" s="137">
        <v>21994</v>
      </c>
      <c r="D2853" s="141">
        <f t="shared" si="143"/>
        <v>21994</v>
      </c>
      <c r="E2853" s="103" t="s">
        <v>19</v>
      </c>
      <c r="H2853" s="103" t="s">
        <v>1296</v>
      </c>
      <c r="I2853" s="116" t="s">
        <v>9</v>
      </c>
      <c r="J2853" s="112" t="str">
        <f t="shared" si="144"/>
        <v>W</v>
      </c>
      <c r="K2853" s="103">
        <v>8</v>
      </c>
      <c r="L2853" s="103">
        <v>1</v>
      </c>
      <c r="M2853" s="103" t="s">
        <v>1851</v>
      </c>
      <c r="T2853" s="112"/>
    </row>
    <row r="2854" spans="1:20">
      <c r="A2854" s="112" t="s">
        <v>1292</v>
      </c>
      <c r="B2854" s="149">
        <v>27</v>
      </c>
      <c r="C2854" s="137">
        <v>21977</v>
      </c>
      <c r="D2854" s="141">
        <f t="shared" si="143"/>
        <v>21977</v>
      </c>
      <c r="E2854" s="103" t="s">
        <v>19</v>
      </c>
      <c r="H2854" s="103" t="s">
        <v>124</v>
      </c>
      <c r="I2854" s="116" t="s">
        <v>21</v>
      </c>
      <c r="J2854" s="112" t="str">
        <f t="shared" si="144"/>
        <v>W</v>
      </c>
      <c r="K2854" s="103">
        <v>6</v>
      </c>
      <c r="L2854" s="103">
        <v>2</v>
      </c>
      <c r="M2854" s="103" t="s">
        <v>1852</v>
      </c>
      <c r="T2854" s="112"/>
    </row>
    <row r="2855" spans="1:20">
      <c r="A2855" s="112" t="s">
        <v>1292</v>
      </c>
      <c r="B2855" s="149">
        <v>26</v>
      </c>
      <c r="C2855" s="137">
        <v>21973</v>
      </c>
      <c r="D2855" s="141">
        <f t="shared" si="143"/>
        <v>21973</v>
      </c>
      <c r="E2855" s="103" t="s">
        <v>19</v>
      </c>
      <c r="H2855" s="103" t="s">
        <v>186</v>
      </c>
      <c r="I2855" s="116" t="s">
        <v>21</v>
      </c>
      <c r="J2855" s="112" t="str">
        <f t="shared" si="144"/>
        <v>W</v>
      </c>
      <c r="K2855" s="103">
        <v>4</v>
      </c>
      <c r="L2855" s="103">
        <v>0</v>
      </c>
      <c r="M2855" s="103" t="s">
        <v>1581</v>
      </c>
      <c r="T2855" s="112"/>
    </row>
    <row r="2856" spans="1:20">
      <c r="A2856" s="112" t="s">
        <v>1292</v>
      </c>
      <c r="B2856" s="149">
        <v>25</v>
      </c>
      <c r="C2856" s="137">
        <v>21945</v>
      </c>
      <c r="D2856" s="141">
        <f t="shared" si="143"/>
        <v>21945</v>
      </c>
      <c r="E2856" s="103" t="s">
        <v>19</v>
      </c>
      <c r="H2856" s="103" t="s">
        <v>1295</v>
      </c>
      <c r="I2856" s="116" t="s">
        <v>9</v>
      </c>
      <c r="J2856" s="112" t="str">
        <f t="shared" si="144"/>
        <v>W</v>
      </c>
      <c r="K2856" s="103">
        <v>9</v>
      </c>
      <c r="L2856" s="103">
        <v>4</v>
      </c>
      <c r="M2856" s="103" t="s">
        <v>1350</v>
      </c>
      <c r="T2856" s="112"/>
    </row>
    <row r="2857" spans="1:20">
      <c r="A2857" s="112" t="s">
        <v>1292</v>
      </c>
      <c r="B2857" s="149">
        <v>24</v>
      </c>
      <c r="C2857" s="137">
        <v>21938</v>
      </c>
      <c r="D2857" s="141">
        <f t="shared" si="143"/>
        <v>21938</v>
      </c>
      <c r="E2857" s="103" t="s">
        <v>19</v>
      </c>
      <c r="H2857" s="103" t="s">
        <v>1354</v>
      </c>
      <c r="I2857" s="116" t="s">
        <v>9</v>
      </c>
      <c r="J2857" s="112" t="str">
        <f t="shared" si="144"/>
        <v>W</v>
      </c>
      <c r="K2857" s="103">
        <v>4</v>
      </c>
      <c r="L2857" s="103">
        <v>2</v>
      </c>
      <c r="M2857" s="103" t="s">
        <v>1391</v>
      </c>
      <c r="T2857" s="112"/>
    </row>
    <row r="2858" spans="1:20">
      <c r="A2858" s="112" t="s">
        <v>1292</v>
      </c>
      <c r="B2858" s="149">
        <v>23</v>
      </c>
      <c r="C2858" s="137">
        <v>21931</v>
      </c>
      <c r="D2858" s="141">
        <f t="shared" si="143"/>
        <v>21931</v>
      </c>
      <c r="E2858" s="103" t="s">
        <v>19</v>
      </c>
      <c r="H2858" s="103" t="s">
        <v>580</v>
      </c>
      <c r="I2858" s="116" t="s">
        <v>9</v>
      </c>
      <c r="J2858" s="112" t="str">
        <f t="shared" si="144"/>
        <v>L</v>
      </c>
      <c r="K2858" s="103">
        <v>0</v>
      </c>
      <c r="L2858" s="103">
        <v>3</v>
      </c>
      <c r="M2858" s="103" t="s">
        <v>25</v>
      </c>
      <c r="T2858" s="112"/>
    </row>
    <row r="2859" spans="1:20">
      <c r="A2859" s="112" t="s">
        <v>1292</v>
      </c>
      <c r="B2859" s="149">
        <v>22</v>
      </c>
      <c r="C2859" s="137">
        <v>21924</v>
      </c>
      <c r="D2859" s="141">
        <f t="shared" si="143"/>
        <v>21924</v>
      </c>
      <c r="E2859" s="103" t="s">
        <v>19</v>
      </c>
      <c r="H2859" s="103" t="s">
        <v>1297</v>
      </c>
      <c r="I2859" s="116" t="s">
        <v>21</v>
      </c>
      <c r="J2859" s="112" t="str">
        <f t="shared" si="144"/>
        <v>W</v>
      </c>
      <c r="K2859" s="103">
        <v>5</v>
      </c>
      <c r="L2859" s="103">
        <v>1</v>
      </c>
      <c r="M2859" s="103" t="s">
        <v>1323</v>
      </c>
      <c r="T2859" s="112"/>
    </row>
    <row r="2860" spans="1:20">
      <c r="A2860" s="112" t="s">
        <v>1292</v>
      </c>
      <c r="B2860" s="149">
        <v>21</v>
      </c>
      <c r="C2860" s="137">
        <v>21917</v>
      </c>
      <c r="D2860" s="141">
        <f t="shared" si="143"/>
        <v>21917</v>
      </c>
      <c r="E2860" s="103" t="s">
        <v>19</v>
      </c>
      <c r="H2860" s="103" t="s">
        <v>710</v>
      </c>
      <c r="I2860" s="116" t="s">
        <v>21</v>
      </c>
      <c r="J2860" s="112" t="str">
        <f t="shared" si="144"/>
        <v>L</v>
      </c>
      <c r="K2860" s="103">
        <v>1</v>
      </c>
      <c r="L2860" s="103">
        <v>2</v>
      </c>
      <c r="M2860" s="103" t="s">
        <v>969</v>
      </c>
      <c r="T2860" s="112"/>
    </row>
    <row r="2861" spans="1:20">
      <c r="A2861" s="112" t="s">
        <v>1292</v>
      </c>
      <c r="B2861" s="149">
        <v>20</v>
      </c>
      <c r="C2861" s="137">
        <v>21910</v>
      </c>
      <c r="D2861" s="141">
        <f t="shared" si="143"/>
        <v>21910</v>
      </c>
      <c r="E2861" s="103" t="s">
        <v>19</v>
      </c>
      <c r="H2861" s="103" t="s">
        <v>24</v>
      </c>
      <c r="I2861" s="116" t="s">
        <v>21</v>
      </c>
      <c r="J2861" s="112" t="str">
        <f t="shared" si="144"/>
        <v>D</v>
      </c>
      <c r="K2861" s="103">
        <v>2</v>
      </c>
      <c r="L2861" s="103">
        <v>2</v>
      </c>
      <c r="M2861" s="103" t="s">
        <v>1268</v>
      </c>
      <c r="T2861" s="112"/>
    </row>
    <row r="2862" spans="1:20">
      <c r="A2862" s="112" t="s">
        <v>1292</v>
      </c>
      <c r="B2862" s="149">
        <v>19</v>
      </c>
      <c r="C2862" s="137">
        <v>21903</v>
      </c>
      <c r="D2862" s="141">
        <f t="shared" si="143"/>
        <v>21903</v>
      </c>
      <c r="E2862" s="103" t="s">
        <v>19</v>
      </c>
      <c r="H2862" s="103" t="s">
        <v>124</v>
      </c>
      <c r="I2862" s="116" t="s">
        <v>9</v>
      </c>
      <c r="J2862" s="112" t="str">
        <f t="shared" si="144"/>
        <v>D</v>
      </c>
      <c r="K2862" s="103">
        <v>1</v>
      </c>
      <c r="L2862" s="103">
        <v>1</v>
      </c>
      <c r="M2862" s="103" t="s">
        <v>969</v>
      </c>
      <c r="T2862" s="112"/>
    </row>
    <row r="2863" spans="1:20">
      <c r="A2863" s="112" t="s">
        <v>1292</v>
      </c>
      <c r="B2863" s="149">
        <v>18</v>
      </c>
      <c r="C2863" s="137">
        <v>21896</v>
      </c>
      <c r="D2863" s="141">
        <f t="shared" ref="D2863:D2868" si="145">C2863</f>
        <v>21896</v>
      </c>
      <c r="E2863" s="103" t="s">
        <v>19</v>
      </c>
      <c r="H2863" s="103" t="s">
        <v>1355</v>
      </c>
      <c r="I2863" s="116" t="s">
        <v>21</v>
      </c>
      <c r="J2863" s="112" t="str">
        <f t="shared" si="144"/>
        <v>W</v>
      </c>
      <c r="K2863" s="103">
        <v>3</v>
      </c>
      <c r="L2863" s="103">
        <v>1</v>
      </c>
      <c r="M2863" s="103" t="s">
        <v>1293</v>
      </c>
      <c r="T2863" s="112"/>
    </row>
    <row r="2864" spans="1:20">
      <c r="A2864" s="112" t="s">
        <v>1292</v>
      </c>
      <c r="B2864" s="149">
        <v>17</v>
      </c>
      <c r="C2864" s="137">
        <v>21882</v>
      </c>
      <c r="D2864" s="141">
        <f t="shared" si="145"/>
        <v>21882</v>
      </c>
      <c r="E2864" s="103" t="s">
        <v>19</v>
      </c>
      <c r="H2864" s="103" t="s">
        <v>710</v>
      </c>
      <c r="I2864" s="116" t="s">
        <v>9</v>
      </c>
      <c r="J2864" s="112" t="str">
        <f t="shared" si="144"/>
        <v>L</v>
      </c>
      <c r="K2864" s="103">
        <v>0</v>
      </c>
      <c r="L2864" s="103">
        <v>3</v>
      </c>
      <c r="M2864" s="103" t="s">
        <v>25</v>
      </c>
      <c r="T2864" s="112"/>
    </row>
    <row r="2865" spans="1:20">
      <c r="A2865" s="112" t="s">
        <v>1292</v>
      </c>
      <c r="B2865" s="149">
        <v>16</v>
      </c>
      <c r="C2865" s="137">
        <v>21875</v>
      </c>
      <c r="D2865" s="141">
        <f t="shared" si="145"/>
        <v>21875</v>
      </c>
      <c r="E2865" s="103" t="s">
        <v>1216</v>
      </c>
      <c r="F2865" s="116" t="s">
        <v>988</v>
      </c>
      <c r="H2865" s="103" t="s">
        <v>49</v>
      </c>
      <c r="I2865" s="116" t="s">
        <v>9</v>
      </c>
      <c r="J2865" s="112" t="str">
        <f t="shared" si="144"/>
        <v>L</v>
      </c>
      <c r="K2865" s="103">
        <v>1</v>
      </c>
      <c r="L2865" s="103">
        <v>3</v>
      </c>
      <c r="M2865" s="103" t="s">
        <v>211</v>
      </c>
      <c r="T2865" s="112"/>
    </row>
    <row r="2866" spans="1:20">
      <c r="A2866" s="112" t="s">
        <v>1292</v>
      </c>
      <c r="B2866" s="149">
        <v>15</v>
      </c>
      <c r="C2866" s="137">
        <v>21868</v>
      </c>
      <c r="D2866" s="141">
        <f t="shared" si="145"/>
        <v>21868</v>
      </c>
      <c r="E2866" s="103" t="s">
        <v>1216</v>
      </c>
      <c r="F2866" s="116" t="s">
        <v>135</v>
      </c>
      <c r="H2866" s="103" t="s">
        <v>1298</v>
      </c>
      <c r="I2866" s="116" t="s">
        <v>21</v>
      </c>
      <c r="J2866" s="112" t="str">
        <f t="shared" si="144"/>
        <v>W</v>
      </c>
      <c r="K2866" s="103">
        <v>7</v>
      </c>
      <c r="L2866" s="103">
        <v>1</v>
      </c>
      <c r="M2866" s="103" t="s">
        <v>1853</v>
      </c>
      <c r="T2866" s="112"/>
    </row>
    <row r="2867" spans="1:20">
      <c r="A2867" s="112" t="s">
        <v>1292</v>
      </c>
      <c r="B2867" s="149">
        <v>14</v>
      </c>
      <c r="C2867" s="137">
        <v>21861</v>
      </c>
      <c r="D2867" s="141">
        <f t="shared" si="145"/>
        <v>21861</v>
      </c>
      <c r="E2867" s="103" t="s">
        <v>1216</v>
      </c>
      <c r="F2867" s="116" t="s">
        <v>138</v>
      </c>
      <c r="H2867" s="103" t="s">
        <v>1298</v>
      </c>
      <c r="I2867" s="116" t="s">
        <v>9</v>
      </c>
      <c r="J2867" s="112" t="str">
        <f t="shared" si="144"/>
        <v>D</v>
      </c>
      <c r="K2867" s="103">
        <v>3</v>
      </c>
      <c r="L2867" s="103">
        <v>3</v>
      </c>
      <c r="M2867" s="103" t="s">
        <v>1289</v>
      </c>
      <c r="T2867" s="112"/>
    </row>
    <row r="2868" spans="1:20">
      <c r="A2868" s="112" t="s">
        <v>1292</v>
      </c>
      <c r="B2868" s="149">
        <v>13</v>
      </c>
      <c r="C2868" s="137">
        <v>21854</v>
      </c>
      <c r="D2868" s="141">
        <f t="shared" si="145"/>
        <v>21854</v>
      </c>
      <c r="E2868" s="103" t="s">
        <v>1187</v>
      </c>
      <c r="F2868" s="116">
        <v>1</v>
      </c>
      <c r="H2868" s="103" t="s">
        <v>682</v>
      </c>
      <c r="I2868" s="116" t="s">
        <v>9</v>
      </c>
      <c r="J2868" s="112" t="str">
        <f t="shared" si="144"/>
        <v>L</v>
      </c>
      <c r="K2868" s="103">
        <v>2</v>
      </c>
      <c r="L2868" s="103">
        <v>3</v>
      </c>
      <c r="M2868" s="103" t="s">
        <v>1579</v>
      </c>
      <c r="T2868" s="112"/>
    </row>
    <row r="2869" spans="1:20">
      <c r="A2869" s="112" t="s">
        <v>1292</v>
      </c>
      <c r="B2869" s="149">
        <v>12</v>
      </c>
      <c r="C2869" s="135">
        <v>21847</v>
      </c>
      <c r="D2869" s="141">
        <v>21847</v>
      </c>
      <c r="E2869" s="103" t="s">
        <v>1216</v>
      </c>
      <c r="F2869" s="116" t="s">
        <v>143</v>
      </c>
      <c r="H2869" s="103" t="s">
        <v>1299</v>
      </c>
      <c r="I2869" s="116" t="s">
        <v>9</v>
      </c>
      <c r="J2869" s="112" t="str">
        <f t="shared" si="144"/>
        <v>W</v>
      </c>
      <c r="K2869" s="103">
        <v>7</v>
      </c>
      <c r="L2869" s="103">
        <v>1</v>
      </c>
      <c r="M2869" s="103" t="s">
        <v>1582</v>
      </c>
      <c r="T2869" s="112"/>
    </row>
    <row r="2870" spans="1:20">
      <c r="A2870" s="112" t="s">
        <v>1292</v>
      </c>
      <c r="B2870" s="149">
        <v>11</v>
      </c>
      <c r="C2870" s="135">
        <v>21840</v>
      </c>
      <c r="D2870" s="141">
        <v>21840</v>
      </c>
      <c r="E2870" s="103" t="s">
        <v>1216</v>
      </c>
      <c r="F2870" s="116" t="s">
        <v>61</v>
      </c>
      <c r="H2870" s="103" t="s">
        <v>526</v>
      </c>
      <c r="I2870" s="116" t="s">
        <v>9</v>
      </c>
      <c r="J2870" s="112" t="str">
        <f t="shared" si="144"/>
        <v>W</v>
      </c>
      <c r="K2870" s="103">
        <v>4</v>
      </c>
      <c r="L2870" s="103">
        <v>0</v>
      </c>
      <c r="M2870" s="103" t="s">
        <v>1583</v>
      </c>
      <c r="T2870" s="112"/>
    </row>
    <row r="2871" spans="1:20">
      <c r="A2871" s="112" t="s">
        <v>1292</v>
      </c>
      <c r="B2871" s="149">
        <v>10</v>
      </c>
      <c r="C2871" s="137">
        <v>21833</v>
      </c>
      <c r="D2871" s="141">
        <f>C2871</f>
        <v>21833</v>
      </c>
      <c r="E2871" s="103" t="s">
        <v>19</v>
      </c>
      <c r="H2871" s="103" t="s">
        <v>133</v>
      </c>
      <c r="I2871" s="116" t="s">
        <v>9</v>
      </c>
      <c r="J2871" s="112" t="str">
        <f t="shared" si="144"/>
        <v>W</v>
      </c>
      <c r="K2871" s="103">
        <v>6</v>
      </c>
      <c r="L2871" s="103">
        <v>2</v>
      </c>
      <c r="M2871" s="103" t="s">
        <v>1584</v>
      </c>
      <c r="T2871" s="112"/>
    </row>
    <row r="2872" spans="1:20">
      <c r="A2872" s="112" t="s">
        <v>1292</v>
      </c>
      <c r="B2872" s="149">
        <v>9</v>
      </c>
      <c r="C2872" s="137">
        <v>21826</v>
      </c>
      <c r="D2872" s="141">
        <f>C2872</f>
        <v>21826</v>
      </c>
      <c r="E2872" s="103" t="s">
        <v>19</v>
      </c>
      <c r="H2872" s="103" t="s">
        <v>2100</v>
      </c>
      <c r="I2872" s="116" t="s">
        <v>21</v>
      </c>
      <c r="J2872" s="112" t="str">
        <f t="shared" si="144"/>
        <v>W</v>
      </c>
      <c r="K2872" s="103">
        <v>3</v>
      </c>
      <c r="L2872" s="103">
        <v>1</v>
      </c>
      <c r="M2872" s="103" t="s">
        <v>1585</v>
      </c>
      <c r="T2872" s="112"/>
    </row>
    <row r="2873" spans="1:20">
      <c r="A2873" s="112" t="s">
        <v>1292</v>
      </c>
      <c r="B2873" s="149">
        <v>8</v>
      </c>
      <c r="C2873" s="137">
        <v>21819</v>
      </c>
      <c r="D2873" s="141">
        <f>C2873</f>
        <v>21819</v>
      </c>
      <c r="E2873" s="103" t="s">
        <v>19</v>
      </c>
      <c r="H2873" s="103" t="s">
        <v>1355</v>
      </c>
      <c r="I2873" s="116" t="s">
        <v>9</v>
      </c>
      <c r="J2873" s="112" t="str">
        <f t="shared" si="144"/>
        <v>W</v>
      </c>
      <c r="K2873" s="103">
        <v>2</v>
      </c>
      <c r="L2873" s="103">
        <v>1</v>
      </c>
      <c r="M2873" s="103" t="s">
        <v>1261</v>
      </c>
      <c r="T2873" s="112"/>
    </row>
    <row r="2874" spans="1:20">
      <c r="A2874" s="112" t="s">
        <v>1292</v>
      </c>
      <c r="B2874" s="149">
        <v>7</v>
      </c>
      <c r="C2874" s="135">
        <v>21812</v>
      </c>
      <c r="D2874" s="141">
        <v>21812</v>
      </c>
      <c r="E2874" s="103" t="s">
        <v>1216</v>
      </c>
      <c r="F2874" s="116" t="s">
        <v>256</v>
      </c>
      <c r="H2874" s="103" t="s">
        <v>1300</v>
      </c>
      <c r="I2874" s="116" t="s">
        <v>21</v>
      </c>
      <c r="J2874" s="112" t="str">
        <f t="shared" si="144"/>
        <v>W</v>
      </c>
      <c r="K2874" s="103">
        <v>3</v>
      </c>
      <c r="L2874" s="103">
        <v>1</v>
      </c>
      <c r="M2874" s="103" t="s">
        <v>1586</v>
      </c>
      <c r="T2874" s="112"/>
    </row>
    <row r="2875" spans="1:20">
      <c r="A2875" s="112" t="s">
        <v>1292</v>
      </c>
      <c r="B2875" s="149">
        <v>6</v>
      </c>
      <c r="C2875" s="137">
        <v>21805</v>
      </c>
      <c r="D2875" s="141">
        <f t="shared" ref="D2875:D2938" si="146">C2875</f>
        <v>21805</v>
      </c>
      <c r="E2875" s="103" t="s">
        <v>19</v>
      </c>
      <c r="H2875" s="103" t="s">
        <v>332</v>
      </c>
      <c r="I2875" s="116" t="s">
        <v>9</v>
      </c>
      <c r="J2875" s="112" t="str">
        <f t="shared" si="144"/>
        <v>W</v>
      </c>
      <c r="K2875" s="103">
        <v>3</v>
      </c>
      <c r="L2875" s="103">
        <v>1</v>
      </c>
      <c r="M2875" s="103" t="s">
        <v>1854</v>
      </c>
      <c r="T2875" s="112"/>
    </row>
    <row r="2876" spans="1:20">
      <c r="A2876" s="112" t="s">
        <v>1292</v>
      </c>
      <c r="B2876" s="149">
        <v>5</v>
      </c>
      <c r="C2876" s="137">
        <v>21802</v>
      </c>
      <c r="D2876" s="141">
        <f t="shared" si="146"/>
        <v>21802</v>
      </c>
      <c r="E2876" s="103" t="s">
        <v>19</v>
      </c>
      <c r="H2876" s="103" t="s">
        <v>1296</v>
      </c>
      <c r="I2876" s="116" t="s">
        <v>21</v>
      </c>
      <c r="J2876" s="112" t="str">
        <f t="shared" si="144"/>
        <v>W</v>
      </c>
      <c r="K2876" s="103">
        <v>7</v>
      </c>
      <c r="L2876" s="103">
        <v>1</v>
      </c>
      <c r="M2876" s="103" t="s">
        <v>1392</v>
      </c>
      <c r="T2876" s="112"/>
    </row>
    <row r="2877" spans="1:20">
      <c r="A2877" s="112" t="s">
        <v>1292</v>
      </c>
      <c r="B2877" s="149">
        <v>4</v>
      </c>
      <c r="C2877" s="137">
        <v>21798</v>
      </c>
      <c r="D2877" s="141">
        <f t="shared" si="146"/>
        <v>21798</v>
      </c>
      <c r="E2877" s="103" t="s">
        <v>19</v>
      </c>
      <c r="H2877" s="103" t="s">
        <v>186</v>
      </c>
      <c r="I2877" s="116" t="s">
        <v>9</v>
      </c>
      <c r="J2877" s="112" t="str">
        <f t="shared" si="144"/>
        <v>W</v>
      </c>
      <c r="K2877" s="103">
        <v>1</v>
      </c>
      <c r="L2877" s="103">
        <v>0</v>
      </c>
      <c r="M2877" s="103" t="s">
        <v>1294</v>
      </c>
      <c r="T2877" s="112"/>
    </row>
    <row r="2878" spans="1:20">
      <c r="A2878" s="112" t="s">
        <v>1292</v>
      </c>
      <c r="B2878" s="149">
        <v>3</v>
      </c>
      <c r="C2878" s="137">
        <v>21795</v>
      </c>
      <c r="D2878" s="141">
        <f t="shared" si="146"/>
        <v>21795</v>
      </c>
      <c r="E2878" s="103" t="s">
        <v>19</v>
      </c>
      <c r="H2878" s="103" t="s">
        <v>332</v>
      </c>
      <c r="I2878" s="116" t="s">
        <v>21</v>
      </c>
      <c r="J2878" s="112" t="str">
        <f t="shared" si="144"/>
        <v>L</v>
      </c>
      <c r="K2878" s="103">
        <v>1</v>
      </c>
      <c r="L2878" s="103">
        <v>3</v>
      </c>
      <c r="M2878" s="103" t="s">
        <v>1837</v>
      </c>
      <c r="T2878" s="112"/>
    </row>
    <row r="2879" spans="1:20">
      <c r="A2879" s="112" t="s">
        <v>1292</v>
      </c>
      <c r="B2879" s="149">
        <v>2</v>
      </c>
      <c r="C2879" s="137">
        <v>21791</v>
      </c>
      <c r="D2879" s="141">
        <f t="shared" si="146"/>
        <v>21791</v>
      </c>
      <c r="E2879" s="103" t="s">
        <v>19</v>
      </c>
      <c r="H2879" s="103" t="s">
        <v>133</v>
      </c>
      <c r="I2879" s="116" t="s">
        <v>21</v>
      </c>
      <c r="J2879" s="112" t="str">
        <f t="shared" si="144"/>
        <v>W</v>
      </c>
      <c r="K2879" s="103">
        <v>6</v>
      </c>
      <c r="L2879" s="103">
        <v>1</v>
      </c>
      <c r="M2879" s="103" t="s">
        <v>1587</v>
      </c>
      <c r="T2879" s="112"/>
    </row>
    <row r="2880" spans="1:20">
      <c r="A2880" s="112" t="s">
        <v>1292</v>
      </c>
      <c r="B2880" s="149">
        <v>1</v>
      </c>
      <c r="C2880" s="137">
        <v>21784</v>
      </c>
      <c r="D2880" s="141">
        <f t="shared" si="146"/>
        <v>21784</v>
      </c>
      <c r="E2880" s="103" t="s">
        <v>19</v>
      </c>
      <c r="H2880" s="103" t="s">
        <v>1297</v>
      </c>
      <c r="I2880" s="116" t="s">
        <v>9</v>
      </c>
      <c r="J2880" s="112" t="str">
        <f t="shared" si="144"/>
        <v>W</v>
      </c>
      <c r="K2880" s="103">
        <v>3</v>
      </c>
      <c r="L2880" s="103">
        <v>2</v>
      </c>
      <c r="M2880" s="103" t="s">
        <v>1588</v>
      </c>
      <c r="T2880" s="112"/>
    </row>
    <row r="2881" spans="1:20">
      <c r="A2881" s="112" t="s">
        <v>1301</v>
      </c>
      <c r="B2881" s="149">
        <v>44</v>
      </c>
      <c r="C2881" s="137">
        <v>21674</v>
      </c>
      <c r="D2881" s="141">
        <f t="shared" si="146"/>
        <v>21674</v>
      </c>
      <c r="E2881" s="103" t="s">
        <v>19</v>
      </c>
      <c r="H2881" s="103" t="s">
        <v>710</v>
      </c>
      <c r="I2881" s="116" t="s">
        <v>21</v>
      </c>
      <c r="J2881" s="112" t="str">
        <f t="shared" si="144"/>
        <v>W</v>
      </c>
      <c r="K2881" s="103">
        <v>4</v>
      </c>
      <c r="L2881" s="103">
        <v>1</v>
      </c>
      <c r="M2881" s="103" t="s">
        <v>1306</v>
      </c>
      <c r="T2881" s="112"/>
    </row>
    <row r="2882" spans="1:20">
      <c r="A2882" s="112" t="s">
        <v>1301</v>
      </c>
      <c r="B2882" s="149">
        <v>43</v>
      </c>
      <c r="C2882" s="137">
        <v>21672</v>
      </c>
      <c r="D2882" s="141">
        <f t="shared" si="146"/>
        <v>21672</v>
      </c>
      <c r="E2882" s="103" t="s">
        <v>19</v>
      </c>
      <c r="H2882" s="103" t="s">
        <v>460</v>
      </c>
      <c r="I2882" s="116" t="s">
        <v>9</v>
      </c>
      <c r="J2882" s="112" t="str">
        <f t="shared" si="144"/>
        <v>L</v>
      </c>
      <c r="K2882" s="103">
        <v>0</v>
      </c>
      <c r="L2882" s="103">
        <v>1</v>
      </c>
      <c r="M2882" s="103" t="s">
        <v>25</v>
      </c>
      <c r="T2882" s="112"/>
    </row>
    <row r="2883" spans="1:20">
      <c r="A2883" s="112" t="s">
        <v>1301</v>
      </c>
      <c r="B2883" s="149">
        <v>42</v>
      </c>
      <c r="C2883" s="137">
        <v>21670</v>
      </c>
      <c r="D2883" s="141">
        <f t="shared" si="146"/>
        <v>21670</v>
      </c>
      <c r="E2883" s="103" t="s">
        <v>19</v>
      </c>
      <c r="H2883" s="103" t="s">
        <v>1353</v>
      </c>
      <c r="I2883" s="116" t="s">
        <v>9</v>
      </c>
      <c r="J2883" s="112" t="str">
        <f t="shared" si="144"/>
        <v>L</v>
      </c>
      <c r="K2883" s="103">
        <v>0</v>
      </c>
      <c r="L2883" s="103">
        <v>5</v>
      </c>
      <c r="M2883" s="103" t="s">
        <v>25</v>
      </c>
      <c r="T2883" s="112"/>
    </row>
    <row r="2884" spans="1:20">
      <c r="A2884" s="112" t="s">
        <v>1301</v>
      </c>
      <c r="B2884" s="149">
        <v>41</v>
      </c>
      <c r="C2884" s="137">
        <v>21667</v>
      </c>
      <c r="D2884" s="141">
        <f t="shared" si="146"/>
        <v>21667</v>
      </c>
      <c r="E2884" s="103" t="s">
        <v>19</v>
      </c>
      <c r="H2884" s="103" t="s">
        <v>1302</v>
      </c>
      <c r="I2884" s="116" t="s">
        <v>9</v>
      </c>
      <c r="J2884" s="112" t="str">
        <f t="shared" si="144"/>
        <v>W</v>
      </c>
      <c r="K2884" s="103">
        <v>2</v>
      </c>
      <c r="L2884" s="103">
        <v>1</v>
      </c>
      <c r="M2884" s="103" t="s">
        <v>1261</v>
      </c>
      <c r="T2884" s="112"/>
    </row>
    <row r="2885" spans="1:20">
      <c r="A2885" s="112" t="s">
        <v>1301</v>
      </c>
      <c r="B2885" s="149">
        <v>40</v>
      </c>
      <c r="C2885" s="137">
        <v>21665</v>
      </c>
      <c r="D2885" s="141">
        <f t="shared" si="146"/>
        <v>21665</v>
      </c>
      <c r="E2885" s="103" t="s">
        <v>19</v>
      </c>
      <c r="H2885" s="103" t="s">
        <v>1297</v>
      </c>
      <c r="I2885" s="116" t="s">
        <v>9</v>
      </c>
      <c r="J2885" s="112" t="str">
        <f t="shared" si="144"/>
        <v>L</v>
      </c>
      <c r="K2885" s="103">
        <v>0</v>
      </c>
      <c r="L2885" s="103">
        <v>2</v>
      </c>
      <c r="M2885" s="103" t="s">
        <v>25</v>
      </c>
      <c r="T2885" s="112"/>
    </row>
    <row r="2886" spans="1:20">
      <c r="A2886" s="112" t="s">
        <v>1301</v>
      </c>
      <c r="B2886" s="149">
        <v>39</v>
      </c>
      <c r="C2886" s="137">
        <v>21662</v>
      </c>
      <c r="D2886" s="141">
        <f t="shared" si="146"/>
        <v>21662</v>
      </c>
      <c r="E2886" s="103" t="s">
        <v>19</v>
      </c>
      <c r="H2886" s="103" t="s">
        <v>580</v>
      </c>
      <c r="I2886" s="116" t="s">
        <v>9</v>
      </c>
      <c r="J2886" s="112" t="str">
        <f t="shared" si="144"/>
        <v>L</v>
      </c>
      <c r="K2886" s="103">
        <v>0</v>
      </c>
      <c r="L2886" s="103">
        <v>2</v>
      </c>
      <c r="M2886" s="103" t="s">
        <v>25</v>
      </c>
      <c r="T2886" s="112"/>
    </row>
    <row r="2887" spans="1:20">
      <c r="A2887" s="112" t="s">
        <v>1301</v>
      </c>
      <c r="B2887" s="149">
        <v>38</v>
      </c>
      <c r="C2887" s="137">
        <v>21660</v>
      </c>
      <c r="D2887" s="141">
        <f t="shared" si="146"/>
        <v>21660</v>
      </c>
      <c r="E2887" s="103" t="s">
        <v>19</v>
      </c>
      <c r="H2887" s="103" t="s">
        <v>332</v>
      </c>
      <c r="I2887" s="116" t="s">
        <v>9</v>
      </c>
      <c r="J2887" s="112" t="str">
        <f t="shared" si="144"/>
        <v>D</v>
      </c>
      <c r="K2887" s="103">
        <v>1</v>
      </c>
      <c r="L2887" s="103">
        <v>1</v>
      </c>
      <c r="M2887" s="103" t="s">
        <v>1251</v>
      </c>
      <c r="T2887" s="112"/>
    </row>
    <row r="2888" spans="1:20">
      <c r="A2888" s="112" t="s">
        <v>1301</v>
      </c>
      <c r="B2888" s="149">
        <v>37</v>
      </c>
      <c r="C2888" s="137">
        <v>21658</v>
      </c>
      <c r="D2888" s="141">
        <f t="shared" si="146"/>
        <v>21658</v>
      </c>
      <c r="E2888" s="103" t="s">
        <v>19</v>
      </c>
      <c r="H2888" s="103" t="s">
        <v>1295</v>
      </c>
      <c r="I2888" s="116" t="s">
        <v>9</v>
      </c>
      <c r="J2888" s="112" t="str">
        <f t="shared" si="144"/>
        <v>W</v>
      </c>
      <c r="K2888" s="103">
        <v>2</v>
      </c>
      <c r="L2888" s="103">
        <v>1</v>
      </c>
      <c r="M2888" s="103" t="s">
        <v>1261</v>
      </c>
      <c r="T2888" s="112"/>
    </row>
    <row r="2889" spans="1:20">
      <c r="A2889" s="112" t="s">
        <v>1301</v>
      </c>
      <c r="B2889" s="149">
        <v>36</v>
      </c>
      <c r="C2889" s="137">
        <v>21651</v>
      </c>
      <c r="D2889" s="141">
        <f t="shared" si="146"/>
        <v>21651</v>
      </c>
      <c r="E2889" s="103" t="s">
        <v>19</v>
      </c>
      <c r="H2889" s="103" t="s">
        <v>124</v>
      </c>
      <c r="I2889" s="116" t="s">
        <v>21</v>
      </c>
      <c r="J2889" s="112" t="str">
        <f t="shared" si="144"/>
        <v>L</v>
      </c>
      <c r="K2889" s="103">
        <v>2</v>
      </c>
      <c r="L2889" s="103">
        <v>3</v>
      </c>
      <c r="M2889" s="103" t="s">
        <v>1307</v>
      </c>
      <c r="T2889" s="112"/>
    </row>
    <row r="2890" spans="1:20">
      <c r="A2890" s="112" t="s">
        <v>1301</v>
      </c>
      <c r="B2890" s="149">
        <v>35</v>
      </c>
      <c r="C2890" s="137">
        <v>21644</v>
      </c>
      <c r="D2890" s="141">
        <f t="shared" si="146"/>
        <v>21644</v>
      </c>
      <c r="E2890" s="103" t="s">
        <v>19</v>
      </c>
      <c r="H2890" s="103" t="s">
        <v>1355</v>
      </c>
      <c r="I2890" s="116" t="s">
        <v>21</v>
      </c>
      <c r="J2890" s="112" t="str">
        <f t="shared" si="144"/>
        <v>W</v>
      </c>
      <c r="K2890" s="103">
        <v>4</v>
      </c>
      <c r="L2890" s="103">
        <v>3</v>
      </c>
      <c r="M2890" s="103" t="s">
        <v>1324</v>
      </c>
      <c r="T2890" s="112"/>
    </row>
    <row r="2891" spans="1:20">
      <c r="A2891" s="112" t="s">
        <v>1301</v>
      </c>
      <c r="B2891" s="149">
        <v>34</v>
      </c>
      <c r="C2891" s="137">
        <v>21639</v>
      </c>
      <c r="D2891" s="141">
        <f t="shared" si="146"/>
        <v>21639</v>
      </c>
      <c r="E2891" s="103" t="s">
        <v>19</v>
      </c>
      <c r="H2891" s="103" t="s">
        <v>1296</v>
      </c>
      <c r="I2891" s="116" t="s">
        <v>9</v>
      </c>
      <c r="J2891" s="112" t="str">
        <f t="shared" si="144"/>
        <v>W</v>
      </c>
      <c r="K2891" s="103">
        <v>2</v>
      </c>
      <c r="L2891" s="103">
        <v>0</v>
      </c>
      <c r="M2891" s="103" t="s">
        <v>1842</v>
      </c>
      <c r="T2891" s="112"/>
    </row>
    <row r="2892" spans="1:20">
      <c r="A2892" s="112" t="s">
        <v>1301</v>
      </c>
      <c r="B2892" s="149">
        <v>33</v>
      </c>
      <c r="C2892" s="137">
        <v>21637</v>
      </c>
      <c r="D2892" s="141">
        <f t="shared" si="146"/>
        <v>21637</v>
      </c>
      <c r="E2892" s="103" t="s">
        <v>19</v>
      </c>
      <c r="H2892" s="103" t="s">
        <v>1353</v>
      </c>
      <c r="I2892" s="116" t="s">
        <v>21</v>
      </c>
      <c r="J2892" s="112" t="str">
        <f t="shared" si="144"/>
        <v>W</v>
      </c>
      <c r="K2892" s="103">
        <v>1</v>
      </c>
      <c r="L2892" s="103">
        <v>0</v>
      </c>
      <c r="M2892" s="103" t="s">
        <v>1308</v>
      </c>
      <c r="T2892" s="112"/>
    </row>
    <row r="2893" spans="1:20">
      <c r="A2893" s="112" t="s">
        <v>1301</v>
      </c>
      <c r="B2893" s="149">
        <v>32</v>
      </c>
      <c r="C2893" s="137">
        <v>21636</v>
      </c>
      <c r="D2893" s="141">
        <f t="shared" si="146"/>
        <v>21636</v>
      </c>
      <c r="E2893" s="103" t="s">
        <v>19</v>
      </c>
      <c r="H2893" s="103" t="s">
        <v>1302</v>
      </c>
      <c r="I2893" s="116" t="s">
        <v>21</v>
      </c>
      <c r="J2893" s="112" t="str">
        <f t="shared" si="144"/>
        <v>W</v>
      </c>
      <c r="K2893" s="103">
        <v>7</v>
      </c>
      <c r="L2893" s="103">
        <v>1</v>
      </c>
      <c r="M2893" s="103" t="s">
        <v>1843</v>
      </c>
      <c r="T2893" s="112"/>
    </row>
    <row r="2894" spans="1:20">
      <c r="A2894" s="112" t="s">
        <v>1301</v>
      </c>
      <c r="B2894" s="149">
        <v>31</v>
      </c>
      <c r="C2894" s="137">
        <v>21630</v>
      </c>
      <c r="D2894" s="141">
        <f t="shared" si="146"/>
        <v>21630</v>
      </c>
      <c r="E2894" s="103" t="s">
        <v>19</v>
      </c>
      <c r="H2894" s="103" t="s">
        <v>2100</v>
      </c>
      <c r="I2894" s="116" t="s">
        <v>21</v>
      </c>
      <c r="J2894" s="112" t="str">
        <f t="shared" si="144"/>
        <v>W</v>
      </c>
      <c r="K2894" s="103">
        <v>10</v>
      </c>
      <c r="L2894" s="103">
        <v>1</v>
      </c>
      <c r="M2894" s="103" t="s">
        <v>1325</v>
      </c>
      <c r="T2894" s="112"/>
    </row>
    <row r="2895" spans="1:20">
      <c r="A2895" s="112" t="s">
        <v>1301</v>
      </c>
      <c r="B2895" s="149">
        <v>30</v>
      </c>
      <c r="C2895" s="137">
        <v>21623</v>
      </c>
      <c r="D2895" s="141">
        <f t="shared" si="146"/>
        <v>21623</v>
      </c>
      <c r="E2895" s="103" t="s">
        <v>19</v>
      </c>
      <c r="H2895" s="103" t="s">
        <v>1297</v>
      </c>
      <c r="I2895" s="116" t="s">
        <v>21</v>
      </c>
      <c r="J2895" s="112" t="str">
        <f t="shared" si="144"/>
        <v>W</v>
      </c>
      <c r="K2895" s="103">
        <v>1</v>
      </c>
      <c r="L2895" s="103">
        <v>0</v>
      </c>
      <c r="M2895" s="103" t="s">
        <v>1251</v>
      </c>
      <c r="T2895" s="112"/>
    </row>
    <row r="2896" spans="1:20">
      <c r="A2896" s="112" t="s">
        <v>1301</v>
      </c>
      <c r="B2896" s="149">
        <v>29</v>
      </c>
      <c r="C2896" s="137">
        <v>21616</v>
      </c>
      <c r="D2896" s="141">
        <f t="shared" si="146"/>
        <v>21616</v>
      </c>
      <c r="E2896" s="103" t="s">
        <v>1187</v>
      </c>
      <c r="F2896" s="116" t="s">
        <v>161</v>
      </c>
      <c r="H2896" s="103" t="s">
        <v>710</v>
      </c>
      <c r="I2896" s="116" t="s">
        <v>9</v>
      </c>
      <c r="J2896" s="112" t="str">
        <f t="shared" si="144"/>
        <v>L</v>
      </c>
      <c r="K2896" s="103">
        <v>1</v>
      </c>
      <c r="L2896" s="103">
        <v>2</v>
      </c>
      <c r="M2896" s="103" t="s">
        <v>977</v>
      </c>
      <c r="T2896" s="112"/>
    </row>
    <row r="2897" spans="1:20">
      <c r="A2897" s="112" t="s">
        <v>1301</v>
      </c>
      <c r="B2897" s="149">
        <v>28</v>
      </c>
      <c r="C2897" s="137">
        <v>21609</v>
      </c>
      <c r="D2897" s="141">
        <f t="shared" si="146"/>
        <v>21609</v>
      </c>
      <c r="E2897" s="103" t="s">
        <v>19</v>
      </c>
      <c r="H2897" s="103" t="s">
        <v>1354</v>
      </c>
      <c r="I2897" s="116" t="s">
        <v>9</v>
      </c>
      <c r="J2897" s="112" t="str">
        <f t="shared" si="144"/>
        <v>L</v>
      </c>
      <c r="K2897" s="103">
        <v>1</v>
      </c>
      <c r="L2897" s="103">
        <v>2</v>
      </c>
      <c r="M2897" s="103" t="s">
        <v>969</v>
      </c>
      <c r="T2897" s="112"/>
    </row>
    <row r="2898" spans="1:20">
      <c r="A2898" s="112" t="s">
        <v>1301</v>
      </c>
      <c r="B2898" s="149">
        <v>27</v>
      </c>
      <c r="C2898" s="137">
        <v>21602</v>
      </c>
      <c r="D2898" s="141">
        <f t="shared" si="146"/>
        <v>21602</v>
      </c>
      <c r="E2898" s="103" t="s">
        <v>19</v>
      </c>
      <c r="H2898" s="103" t="s">
        <v>1295</v>
      </c>
      <c r="I2898" s="116" t="s">
        <v>21</v>
      </c>
      <c r="J2898" s="112" t="str">
        <f t="shared" si="144"/>
        <v>D</v>
      </c>
      <c r="K2898" s="103">
        <v>1</v>
      </c>
      <c r="L2898" s="103">
        <v>1</v>
      </c>
      <c r="M2898" s="103" t="s">
        <v>969</v>
      </c>
      <c r="T2898" s="112"/>
    </row>
    <row r="2899" spans="1:20">
      <c r="A2899" s="112" t="s">
        <v>1301</v>
      </c>
      <c r="B2899" s="149">
        <v>26</v>
      </c>
      <c r="C2899" s="137">
        <v>21595</v>
      </c>
      <c r="D2899" s="141">
        <f t="shared" si="146"/>
        <v>21595</v>
      </c>
      <c r="E2899" s="103" t="s">
        <v>19</v>
      </c>
      <c r="H2899" s="103" t="s">
        <v>580</v>
      </c>
      <c r="I2899" s="116" t="s">
        <v>21</v>
      </c>
      <c r="J2899" s="112" t="str">
        <f t="shared" si="144"/>
        <v>W</v>
      </c>
      <c r="K2899" s="103">
        <v>3</v>
      </c>
      <c r="L2899" s="103">
        <v>0</v>
      </c>
      <c r="M2899" s="103" t="s">
        <v>1309</v>
      </c>
      <c r="T2899" s="112"/>
    </row>
    <row r="2900" spans="1:20">
      <c r="A2900" s="112" t="s">
        <v>1301</v>
      </c>
      <c r="B2900" s="149">
        <v>25</v>
      </c>
      <c r="C2900" s="137">
        <v>21588</v>
      </c>
      <c r="D2900" s="141">
        <f t="shared" si="146"/>
        <v>21588</v>
      </c>
      <c r="E2900" s="103" t="s">
        <v>1187</v>
      </c>
      <c r="F2900" s="116" t="s">
        <v>165</v>
      </c>
      <c r="H2900" s="103" t="s">
        <v>133</v>
      </c>
      <c r="I2900" s="116" t="s">
        <v>9</v>
      </c>
      <c r="J2900" s="112" t="str">
        <f t="shared" si="144"/>
        <v>W</v>
      </c>
      <c r="K2900" s="103">
        <v>10</v>
      </c>
      <c r="L2900" s="103">
        <v>2</v>
      </c>
      <c r="M2900" s="103" t="s">
        <v>1844</v>
      </c>
      <c r="T2900" s="112"/>
    </row>
    <row r="2901" spans="1:20">
      <c r="A2901" s="112" t="s">
        <v>1301</v>
      </c>
      <c r="B2901" s="149">
        <v>24</v>
      </c>
      <c r="C2901" s="137">
        <v>21581</v>
      </c>
      <c r="D2901" s="141">
        <f t="shared" si="146"/>
        <v>21581</v>
      </c>
      <c r="E2901" s="103" t="s">
        <v>19</v>
      </c>
      <c r="H2901" s="103" t="s">
        <v>2100</v>
      </c>
      <c r="I2901" s="116" t="s">
        <v>9</v>
      </c>
      <c r="J2901" s="112" t="str">
        <f t="shared" si="144"/>
        <v>W</v>
      </c>
      <c r="K2901" s="103">
        <v>3</v>
      </c>
      <c r="L2901" s="103">
        <v>0</v>
      </c>
      <c r="M2901" s="103" t="s">
        <v>1326</v>
      </c>
      <c r="T2901" s="112"/>
    </row>
    <row r="2902" spans="1:20">
      <c r="A2902" s="112" t="s">
        <v>1301</v>
      </c>
      <c r="B2902" s="149">
        <v>23</v>
      </c>
      <c r="C2902" s="137">
        <v>21574</v>
      </c>
      <c r="D2902" s="141">
        <f t="shared" si="146"/>
        <v>21574</v>
      </c>
      <c r="E2902" s="103" t="s">
        <v>19</v>
      </c>
      <c r="H2902" s="103" t="s">
        <v>1354</v>
      </c>
      <c r="I2902" s="116" t="s">
        <v>21</v>
      </c>
      <c r="J2902" s="112" t="str">
        <f t="shared" si="144"/>
        <v>W</v>
      </c>
      <c r="K2902" s="103">
        <v>1</v>
      </c>
      <c r="L2902" s="103">
        <v>0</v>
      </c>
      <c r="M2902" s="103" t="s">
        <v>969</v>
      </c>
      <c r="T2902" s="112"/>
    </row>
    <row r="2903" spans="1:20">
      <c r="A2903" s="112" t="s">
        <v>1301</v>
      </c>
      <c r="B2903" s="149">
        <v>22</v>
      </c>
      <c r="C2903" s="137">
        <v>21567</v>
      </c>
      <c r="D2903" s="141">
        <f t="shared" si="146"/>
        <v>21567</v>
      </c>
      <c r="E2903" s="103" t="s">
        <v>19</v>
      </c>
      <c r="H2903" s="103" t="s">
        <v>710</v>
      </c>
      <c r="I2903" s="116" t="s">
        <v>9</v>
      </c>
      <c r="J2903" s="112" t="str">
        <f t="shared" si="144"/>
        <v>W</v>
      </c>
      <c r="K2903" s="103">
        <v>5</v>
      </c>
      <c r="L2903" s="103">
        <v>1</v>
      </c>
      <c r="M2903" s="103" t="s">
        <v>1310</v>
      </c>
      <c r="T2903" s="112"/>
    </row>
    <row r="2904" spans="1:20">
      <c r="A2904" s="112" t="s">
        <v>1301</v>
      </c>
      <c r="B2904" s="149">
        <v>21</v>
      </c>
      <c r="C2904" s="137">
        <v>21560</v>
      </c>
      <c r="D2904" s="141">
        <f t="shared" si="146"/>
        <v>21560</v>
      </c>
      <c r="E2904" s="103" t="s">
        <v>19</v>
      </c>
      <c r="H2904" s="103" t="s">
        <v>286</v>
      </c>
      <c r="I2904" s="116" t="s">
        <v>21</v>
      </c>
      <c r="J2904" s="112" t="str">
        <f t="shared" si="144"/>
        <v>W</v>
      </c>
      <c r="K2904" s="103">
        <v>5</v>
      </c>
      <c r="L2904" s="103">
        <v>1</v>
      </c>
      <c r="M2904" s="103" t="s">
        <v>1467</v>
      </c>
      <c r="T2904" s="112"/>
    </row>
    <row r="2905" spans="1:20">
      <c r="A2905" s="112" t="s">
        <v>1301</v>
      </c>
      <c r="B2905" s="149">
        <v>20</v>
      </c>
      <c r="C2905" s="137">
        <v>21553</v>
      </c>
      <c r="D2905" s="141">
        <f t="shared" si="146"/>
        <v>21553</v>
      </c>
      <c r="E2905" s="103" t="s">
        <v>1187</v>
      </c>
      <c r="F2905" s="116">
        <v>3</v>
      </c>
      <c r="H2905" s="103" t="s">
        <v>775</v>
      </c>
      <c r="I2905" s="116" t="s">
        <v>9</v>
      </c>
      <c r="J2905" s="112" t="str">
        <f t="shared" si="144"/>
        <v>W</v>
      </c>
      <c r="K2905" s="103">
        <v>5</v>
      </c>
      <c r="L2905" s="103">
        <v>1</v>
      </c>
      <c r="M2905" s="103" t="s">
        <v>2006</v>
      </c>
      <c r="T2905" s="112"/>
    </row>
    <row r="2906" spans="1:20">
      <c r="A2906" s="112" t="s">
        <v>1301</v>
      </c>
      <c r="B2906" s="149">
        <v>19</v>
      </c>
      <c r="C2906" s="137">
        <v>21546</v>
      </c>
      <c r="D2906" s="141">
        <f t="shared" si="146"/>
        <v>21546</v>
      </c>
      <c r="E2906" s="103" t="s">
        <v>19</v>
      </c>
      <c r="H2906" s="103" t="s">
        <v>133</v>
      </c>
      <c r="I2906" s="116" t="s">
        <v>21</v>
      </c>
      <c r="J2906" s="112" t="str">
        <f t="shared" si="144"/>
        <v>L</v>
      </c>
      <c r="K2906" s="103">
        <v>1</v>
      </c>
      <c r="L2906" s="103">
        <v>2</v>
      </c>
      <c r="M2906" s="103" t="s">
        <v>1320</v>
      </c>
      <c r="T2906" s="112"/>
    </row>
    <row r="2907" spans="1:20">
      <c r="A2907" s="112" t="s">
        <v>1301</v>
      </c>
      <c r="B2907" s="149">
        <v>18</v>
      </c>
      <c r="C2907" s="137">
        <v>21545</v>
      </c>
      <c r="D2907" s="141">
        <f t="shared" si="146"/>
        <v>21545</v>
      </c>
      <c r="E2907" s="103" t="s">
        <v>19</v>
      </c>
      <c r="H2907" s="103" t="s">
        <v>133</v>
      </c>
      <c r="I2907" s="116" t="s">
        <v>9</v>
      </c>
      <c r="J2907" s="112" t="str">
        <f t="shared" si="144"/>
        <v>W</v>
      </c>
      <c r="K2907" s="103">
        <v>7</v>
      </c>
      <c r="L2907" s="103">
        <v>2</v>
      </c>
      <c r="M2907" s="103" t="s">
        <v>1311</v>
      </c>
      <c r="T2907" s="112"/>
    </row>
    <row r="2908" spans="1:20">
      <c r="A2908" s="112" t="s">
        <v>1301</v>
      </c>
      <c r="B2908" s="149">
        <v>17</v>
      </c>
      <c r="C2908" s="137">
        <v>21539</v>
      </c>
      <c r="D2908" s="141">
        <f t="shared" si="146"/>
        <v>21539</v>
      </c>
      <c r="E2908" s="103" t="s">
        <v>19</v>
      </c>
      <c r="H2908" s="103" t="s">
        <v>124</v>
      </c>
      <c r="I2908" s="116" t="s">
        <v>9</v>
      </c>
      <c r="J2908" s="112" t="str">
        <f t="shared" si="144"/>
        <v>W</v>
      </c>
      <c r="K2908" s="103">
        <v>4</v>
      </c>
      <c r="L2908" s="103">
        <v>1</v>
      </c>
      <c r="M2908" s="103" t="s">
        <v>1312</v>
      </c>
      <c r="T2908" s="112"/>
    </row>
    <row r="2909" spans="1:20">
      <c r="A2909" s="112" t="s">
        <v>1301</v>
      </c>
      <c r="B2909" s="149">
        <v>16</v>
      </c>
      <c r="C2909" s="137">
        <v>21532</v>
      </c>
      <c r="D2909" s="141">
        <f t="shared" si="146"/>
        <v>21532</v>
      </c>
      <c r="E2909" s="103" t="s">
        <v>19</v>
      </c>
      <c r="H2909" s="103" t="s">
        <v>460</v>
      </c>
      <c r="I2909" s="116" t="s">
        <v>21</v>
      </c>
      <c r="J2909" s="112" t="str">
        <f t="shared" si="144"/>
        <v>L</v>
      </c>
      <c r="K2909" s="103">
        <v>1</v>
      </c>
      <c r="L2909" s="103">
        <v>4</v>
      </c>
      <c r="M2909" s="103" t="s">
        <v>1251</v>
      </c>
      <c r="T2909" s="112"/>
    </row>
    <row r="2910" spans="1:20">
      <c r="A2910" s="112" t="s">
        <v>1301</v>
      </c>
      <c r="B2910" s="149">
        <v>15</v>
      </c>
      <c r="C2910" s="137">
        <v>21525</v>
      </c>
      <c r="D2910" s="141">
        <f t="shared" si="146"/>
        <v>21525</v>
      </c>
      <c r="E2910" s="103" t="s">
        <v>1187</v>
      </c>
      <c r="F2910" s="116">
        <v>2</v>
      </c>
      <c r="H2910" s="103" t="s">
        <v>1303</v>
      </c>
      <c r="I2910" s="116" t="s">
        <v>9</v>
      </c>
      <c r="J2910" s="112" t="str">
        <f t="shared" ref="J2910:J2973" si="147">IF(K2910&gt;L2910,"W",IF(K2910&lt;L2910,"L","D"))</f>
        <v>W</v>
      </c>
      <c r="K2910" s="103">
        <v>8</v>
      </c>
      <c r="L2910" s="103">
        <v>2</v>
      </c>
      <c r="M2910" s="103" t="s">
        <v>1818</v>
      </c>
      <c r="T2910" s="112"/>
    </row>
    <row r="2911" spans="1:20">
      <c r="A2911" s="112" t="s">
        <v>1301</v>
      </c>
      <c r="B2911" s="149">
        <v>14</v>
      </c>
      <c r="C2911" s="137">
        <v>21511</v>
      </c>
      <c r="D2911" s="141">
        <f t="shared" si="146"/>
        <v>21511</v>
      </c>
      <c r="E2911" s="103" t="s">
        <v>1216</v>
      </c>
      <c r="F2911" s="116" t="s">
        <v>988</v>
      </c>
      <c r="H2911" s="103" t="s">
        <v>49</v>
      </c>
      <c r="I2911" s="116" t="s">
        <v>9</v>
      </c>
      <c r="J2911" s="112" t="str">
        <f t="shared" si="147"/>
        <v>L</v>
      </c>
      <c r="K2911" s="103">
        <v>0</v>
      </c>
      <c r="L2911" s="103">
        <v>1</v>
      </c>
      <c r="M2911" s="103" t="s">
        <v>25</v>
      </c>
      <c r="T2911" s="112"/>
    </row>
    <row r="2912" spans="1:20">
      <c r="A2912" s="112" t="s">
        <v>1301</v>
      </c>
      <c r="B2912" s="149">
        <v>12</v>
      </c>
      <c r="C2912" s="137">
        <v>21497</v>
      </c>
      <c r="D2912" s="141">
        <f t="shared" si="146"/>
        <v>21497</v>
      </c>
      <c r="E2912" s="103" t="s">
        <v>1216</v>
      </c>
      <c r="F2912" s="116" t="s">
        <v>138</v>
      </c>
      <c r="H2912" s="103" t="s">
        <v>128</v>
      </c>
      <c r="I2912" s="116" t="s">
        <v>21</v>
      </c>
      <c r="J2912" s="112" t="str">
        <f t="shared" si="147"/>
        <v>D</v>
      </c>
      <c r="K2912" s="103">
        <v>1</v>
      </c>
      <c r="L2912" s="103">
        <v>1</v>
      </c>
      <c r="M2912" s="103" t="s">
        <v>969</v>
      </c>
      <c r="T2912" s="112"/>
    </row>
    <row r="2913" spans="1:20">
      <c r="A2913" s="112" t="s">
        <v>1301</v>
      </c>
      <c r="B2913" s="149">
        <v>11</v>
      </c>
      <c r="C2913" s="137">
        <v>21490</v>
      </c>
      <c r="D2913" s="141">
        <f t="shared" si="146"/>
        <v>21490</v>
      </c>
      <c r="E2913" s="103" t="s">
        <v>1216</v>
      </c>
      <c r="F2913" s="116" t="s">
        <v>384</v>
      </c>
      <c r="H2913" s="103" t="s">
        <v>1304</v>
      </c>
      <c r="I2913" s="116" t="s">
        <v>21</v>
      </c>
      <c r="J2913" s="112" t="str">
        <f t="shared" si="147"/>
        <v>W</v>
      </c>
      <c r="K2913" s="103">
        <v>4</v>
      </c>
      <c r="L2913" s="103">
        <v>0</v>
      </c>
      <c r="M2913" s="103" t="s">
        <v>1878</v>
      </c>
      <c r="T2913" s="112"/>
    </row>
    <row r="2914" spans="1:20">
      <c r="A2914" s="112" t="s">
        <v>1301</v>
      </c>
      <c r="B2914" s="149">
        <v>10</v>
      </c>
      <c r="C2914" s="137">
        <v>21483</v>
      </c>
      <c r="D2914" s="141">
        <f t="shared" si="146"/>
        <v>21483</v>
      </c>
      <c r="E2914" s="103" t="s">
        <v>1216</v>
      </c>
      <c r="F2914" s="116" t="s">
        <v>143</v>
      </c>
      <c r="H2914" s="103" t="s">
        <v>1304</v>
      </c>
      <c r="I2914" s="116" t="s">
        <v>9</v>
      </c>
      <c r="J2914" s="112" t="str">
        <f t="shared" si="147"/>
        <v>D</v>
      </c>
      <c r="K2914" s="103">
        <v>1</v>
      </c>
      <c r="L2914" s="103">
        <v>1</v>
      </c>
      <c r="M2914" s="103" t="s">
        <v>1819</v>
      </c>
      <c r="T2914" s="112"/>
    </row>
    <row r="2915" spans="1:20">
      <c r="A2915" s="112" t="s">
        <v>1301</v>
      </c>
      <c r="B2915" s="149">
        <v>9</v>
      </c>
      <c r="C2915" s="137">
        <v>21476</v>
      </c>
      <c r="D2915" s="141">
        <f t="shared" si="146"/>
        <v>21476</v>
      </c>
      <c r="E2915" s="103" t="s">
        <v>1216</v>
      </c>
      <c r="F2915" s="116" t="s">
        <v>452</v>
      </c>
      <c r="H2915" s="103" t="s">
        <v>1299</v>
      </c>
      <c r="I2915" s="116" t="s">
        <v>21</v>
      </c>
      <c r="J2915" s="112" t="str">
        <f t="shared" si="147"/>
        <v>W</v>
      </c>
      <c r="K2915" s="103">
        <v>1</v>
      </c>
      <c r="L2915" s="103">
        <v>0</v>
      </c>
      <c r="M2915" s="103" t="s">
        <v>1393</v>
      </c>
      <c r="T2915" s="112"/>
    </row>
    <row r="2916" spans="1:20">
      <c r="A2916" s="112" t="s">
        <v>1301</v>
      </c>
      <c r="B2916" s="149">
        <v>13</v>
      </c>
      <c r="C2916" s="137">
        <v>21473</v>
      </c>
      <c r="D2916" s="141">
        <f t="shared" si="146"/>
        <v>21473</v>
      </c>
      <c r="E2916" s="103" t="s">
        <v>1216</v>
      </c>
      <c r="F2916" s="116" t="s">
        <v>135</v>
      </c>
      <c r="H2916" s="103" t="s">
        <v>128</v>
      </c>
      <c r="I2916" s="116" t="s">
        <v>9</v>
      </c>
      <c r="J2916" s="112" t="str">
        <f t="shared" si="147"/>
        <v>W</v>
      </c>
      <c r="K2916" s="103">
        <v>3</v>
      </c>
      <c r="L2916" s="103">
        <v>1</v>
      </c>
      <c r="M2916" s="103" t="s">
        <v>1820</v>
      </c>
      <c r="T2916" s="112"/>
    </row>
    <row r="2917" spans="1:20">
      <c r="A2917" s="112" t="s">
        <v>1301</v>
      </c>
      <c r="B2917" s="149">
        <v>8</v>
      </c>
      <c r="C2917" s="137">
        <v>21469</v>
      </c>
      <c r="D2917" s="141">
        <f t="shared" si="146"/>
        <v>21469</v>
      </c>
      <c r="E2917" s="103" t="s">
        <v>1216</v>
      </c>
      <c r="F2917" s="116" t="s">
        <v>61</v>
      </c>
      <c r="H2917" s="103" t="s">
        <v>1299</v>
      </c>
      <c r="I2917" s="116" t="s">
        <v>9</v>
      </c>
      <c r="J2917" s="112" t="str">
        <f t="shared" si="147"/>
        <v>D</v>
      </c>
      <c r="K2917" s="103">
        <v>4</v>
      </c>
      <c r="L2917" s="103">
        <v>4</v>
      </c>
      <c r="M2917" s="103" t="s">
        <v>1327</v>
      </c>
      <c r="T2917" s="112"/>
    </row>
    <row r="2918" spans="1:20">
      <c r="A2918" s="112" t="s">
        <v>1301</v>
      </c>
      <c r="B2918" s="149">
        <v>7</v>
      </c>
      <c r="C2918" s="137">
        <v>21462</v>
      </c>
      <c r="D2918" s="141">
        <f t="shared" si="146"/>
        <v>21462</v>
      </c>
      <c r="E2918" s="103" t="s">
        <v>19</v>
      </c>
      <c r="H2918" s="103" t="s">
        <v>1355</v>
      </c>
      <c r="I2918" s="116" t="s">
        <v>9</v>
      </c>
      <c r="J2918" s="112" t="str">
        <f t="shared" si="147"/>
        <v>L</v>
      </c>
      <c r="K2918" s="103">
        <v>1</v>
      </c>
      <c r="L2918" s="103">
        <v>4</v>
      </c>
      <c r="M2918" s="103" t="s">
        <v>969</v>
      </c>
      <c r="T2918" s="112"/>
    </row>
    <row r="2919" spans="1:20">
      <c r="A2919" s="112" t="s">
        <v>1301</v>
      </c>
      <c r="B2919" s="149">
        <v>6</v>
      </c>
      <c r="C2919" s="137">
        <v>21455</v>
      </c>
      <c r="D2919" s="141">
        <f t="shared" si="146"/>
        <v>21455</v>
      </c>
      <c r="E2919" s="103" t="s">
        <v>1216</v>
      </c>
      <c r="F2919" s="116" t="s">
        <v>256</v>
      </c>
      <c r="H2919" s="103" t="s">
        <v>1305</v>
      </c>
      <c r="I2919" s="116" t="s">
        <v>21</v>
      </c>
      <c r="J2919" s="112" t="str">
        <f t="shared" si="147"/>
        <v>W</v>
      </c>
      <c r="K2919" s="103">
        <v>3</v>
      </c>
      <c r="L2919" s="103">
        <v>0</v>
      </c>
      <c r="M2919" s="103" t="s">
        <v>1906</v>
      </c>
      <c r="T2919" s="112"/>
    </row>
    <row r="2920" spans="1:20">
      <c r="A2920" s="112" t="s">
        <v>1301</v>
      </c>
      <c r="B2920" s="149">
        <v>5</v>
      </c>
      <c r="C2920" s="137">
        <v>21448</v>
      </c>
      <c r="D2920" s="141">
        <f t="shared" si="146"/>
        <v>21448</v>
      </c>
      <c r="E2920" s="103" t="s">
        <v>19</v>
      </c>
      <c r="H2920" s="103" t="s">
        <v>332</v>
      </c>
      <c r="I2920" s="116" t="s">
        <v>21</v>
      </c>
      <c r="J2920" s="112" t="str">
        <f t="shared" si="147"/>
        <v>W</v>
      </c>
      <c r="K2920" s="103">
        <v>3</v>
      </c>
      <c r="L2920" s="103">
        <v>1</v>
      </c>
      <c r="M2920" s="103" t="s">
        <v>1879</v>
      </c>
      <c r="T2920" s="112"/>
    </row>
    <row r="2921" spans="1:20">
      <c r="A2921" s="112" t="s">
        <v>1301</v>
      </c>
      <c r="B2921" s="149">
        <v>4</v>
      </c>
      <c r="C2921" s="137">
        <v>21441</v>
      </c>
      <c r="D2921" s="141">
        <f t="shared" si="146"/>
        <v>21441</v>
      </c>
      <c r="E2921" s="103" t="s">
        <v>19</v>
      </c>
      <c r="H2921" s="103" t="s">
        <v>24</v>
      </c>
      <c r="I2921" s="116" t="s">
        <v>9</v>
      </c>
      <c r="J2921" s="112" t="str">
        <f t="shared" si="147"/>
        <v>D</v>
      </c>
      <c r="K2921" s="103">
        <v>2</v>
      </c>
      <c r="L2921" s="103">
        <v>2</v>
      </c>
      <c r="M2921" s="103" t="s">
        <v>1841</v>
      </c>
      <c r="T2921" s="112"/>
    </row>
    <row r="2922" spans="1:20">
      <c r="A2922" s="112" t="s">
        <v>1301</v>
      </c>
      <c r="B2922" s="149">
        <v>3</v>
      </c>
      <c r="C2922" s="137">
        <v>21434</v>
      </c>
      <c r="D2922" s="141">
        <f t="shared" si="146"/>
        <v>21434</v>
      </c>
      <c r="E2922" s="103" t="s">
        <v>19</v>
      </c>
      <c r="H2922" s="103" t="s">
        <v>1296</v>
      </c>
      <c r="I2922" s="116" t="s">
        <v>21</v>
      </c>
      <c r="J2922" s="112" t="str">
        <f t="shared" si="147"/>
        <v>W</v>
      </c>
      <c r="K2922" s="103">
        <v>2</v>
      </c>
      <c r="L2922" s="103">
        <v>1</v>
      </c>
      <c r="M2922" s="103" t="s">
        <v>1837</v>
      </c>
      <c r="T2922" s="112"/>
    </row>
    <row r="2923" spans="1:20">
      <c r="A2923" s="112" t="s">
        <v>1301</v>
      </c>
      <c r="B2923" s="149">
        <v>2</v>
      </c>
      <c r="C2923" s="137">
        <v>21431</v>
      </c>
      <c r="D2923" s="141">
        <f t="shared" si="146"/>
        <v>21431</v>
      </c>
      <c r="E2923" s="103" t="s">
        <v>19</v>
      </c>
      <c r="H2923" s="103" t="s">
        <v>24</v>
      </c>
      <c r="I2923" s="116" t="s">
        <v>21</v>
      </c>
      <c r="J2923" s="112" t="str">
        <f t="shared" si="147"/>
        <v>L</v>
      </c>
      <c r="K2923" s="103">
        <v>1</v>
      </c>
      <c r="L2923" s="103">
        <v>5</v>
      </c>
      <c r="M2923" s="103" t="s">
        <v>1313</v>
      </c>
      <c r="T2923" s="112"/>
    </row>
    <row r="2924" spans="1:20">
      <c r="A2924" s="112" t="s">
        <v>1301</v>
      </c>
      <c r="B2924" s="149">
        <v>1</v>
      </c>
      <c r="C2924" s="137">
        <v>21420</v>
      </c>
      <c r="D2924" s="141">
        <f t="shared" si="146"/>
        <v>21420</v>
      </c>
      <c r="E2924" s="103" t="s">
        <v>19</v>
      </c>
      <c r="H2924" s="103" t="s">
        <v>286</v>
      </c>
      <c r="I2924" s="116" t="s">
        <v>9</v>
      </c>
      <c r="J2924" s="112" t="str">
        <f t="shared" si="147"/>
        <v>L</v>
      </c>
      <c r="K2924" s="103">
        <v>3</v>
      </c>
      <c r="L2924" s="103">
        <v>4</v>
      </c>
      <c r="M2924" s="103" t="s">
        <v>1880</v>
      </c>
      <c r="T2924" s="112"/>
    </row>
    <row r="2925" spans="1:20">
      <c r="A2925" s="112" t="s">
        <v>1314</v>
      </c>
      <c r="B2925" s="149">
        <v>39</v>
      </c>
      <c r="C2925" s="137">
        <v>21305</v>
      </c>
      <c r="D2925" s="141">
        <f t="shared" si="146"/>
        <v>21305</v>
      </c>
      <c r="E2925" s="103" t="s">
        <v>19</v>
      </c>
      <c r="H2925" s="103" t="s">
        <v>1296</v>
      </c>
      <c r="I2925" s="116" t="s">
        <v>9</v>
      </c>
      <c r="J2925" s="112" t="str">
        <f t="shared" si="147"/>
        <v>L</v>
      </c>
      <c r="K2925" s="103">
        <v>1</v>
      </c>
      <c r="L2925" s="103">
        <v>2</v>
      </c>
      <c r="M2925" s="103" t="s">
        <v>1881</v>
      </c>
      <c r="T2925" s="112"/>
    </row>
    <row r="2926" spans="1:20">
      <c r="A2926" s="112" t="s">
        <v>1314</v>
      </c>
      <c r="B2926" s="149">
        <v>38</v>
      </c>
      <c r="C2926" s="137">
        <v>21301</v>
      </c>
      <c r="D2926" s="141">
        <f t="shared" si="146"/>
        <v>21301</v>
      </c>
      <c r="E2926" s="103" t="s">
        <v>19</v>
      </c>
      <c r="H2926" s="103" t="s">
        <v>710</v>
      </c>
      <c r="I2926" s="116" t="s">
        <v>9</v>
      </c>
      <c r="J2926" s="112" t="str">
        <f t="shared" si="147"/>
        <v>W</v>
      </c>
      <c r="K2926" s="103">
        <v>2</v>
      </c>
      <c r="L2926" s="103">
        <v>0</v>
      </c>
      <c r="M2926" s="128" t="s">
        <v>1941</v>
      </c>
      <c r="T2926" s="112"/>
    </row>
    <row r="2927" spans="1:20">
      <c r="A2927" s="112" t="s">
        <v>1314</v>
      </c>
      <c r="B2927" s="149">
        <v>37</v>
      </c>
      <c r="C2927" s="137">
        <v>21294</v>
      </c>
      <c r="D2927" s="141">
        <f t="shared" si="146"/>
        <v>21294</v>
      </c>
      <c r="E2927" s="103" t="s">
        <v>19</v>
      </c>
      <c r="H2927" s="103" t="s">
        <v>1296</v>
      </c>
      <c r="I2927" s="116" t="s">
        <v>21</v>
      </c>
      <c r="J2927" s="112" t="str">
        <f t="shared" si="147"/>
        <v>W</v>
      </c>
      <c r="K2927" s="103">
        <v>3</v>
      </c>
      <c r="L2927" s="103">
        <v>2</v>
      </c>
      <c r="M2927" s="103" t="s">
        <v>1907</v>
      </c>
      <c r="T2927" s="112"/>
    </row>
    <row r="2928" spans="1:20">
      <c r="A2928" s="112" t="s">
        <v>1314</v>
      </c>
      <c r="B2928" s="149">
        <v>36</v>
      </c>
      <c r="C2928" s="137">
        <v>21287</v>
      </c>
      <c r="D2928" s="141">
        <f t="shared" si="146"/>
        <v>21287</v>
      </c>
      <c r="E2928" s="103" t="s">
        <v>19</v>
      </c>
      <c r="H2928" s="103" t="s">
        <v>1302</v>
      </c>
      <c r="I2928" s="116" t="s">
        <v>9</v>
      </c>
      <c r="J2928" s="112" t="str">
        <f t="shared" si="147"/>
        <v>W</v>
      </c>
      <c r="K2928" s="103">
        <v>5</v>
      </c>
      <c r="L2928" s="103">
        <v>1</v>
      </c>
      <c r="M2928" s="103" t="s">
        <v>1908</v>
      </c>
      <c r="T2928" s="112"/>
    </row>
    <row r="2929" spans="1:20">
      <c r="A2929" s="112" t="s">
        <v>1314</v>
      </c>
      <c r="B2929" s="149">
        <v>35</v>
      </c>
      <c r="C2929" s="137">
        <v>21280</v>
      </c>
      <c r="D2929" s="141">
        <f t="shared" si="146"/>
        <v>21280</v>
      </c>
      <c r="E2929" s="103" t="s">
        <v>19</v>
      </c>
      <c r="H2929" s="103" t="s">
        <v>1297</v>
      </c>
      <c r="I2929" s="116" t="s">
        <v>9</v>
      </c>
      <c r="J2929" s="112" t="str">
        <f t="shared" si="147"/>
        <v>W</v>
      </c>
      <c r="K2929" s="103">
        <v>3</v>
      </c>
      <c r="L2929" s="103">
        <v>2</v>
      </c>
      <c r="M2929" s="103" t="s">
        <v>1882</v>
      </c>
      <c r="T2929" s="112"/>
    </row>
    <row r="2930" spans="1:20">
      <c r="A2930" s="112" t="s">
        <v>1314</v>
      </c>
      <c r="B2930" s="149">
        <v>34</v>
      </c>
      <c r="C2930" s="137">
        <v>21279</v>
      </c>
      <c r="D2930" s="141">
        <f t="shared" si="146"/>
        <v>21279</v>
      </c>
      <c r="E2930" s="103" t="s">
        <v>19</v>
      </c>
      <c r="H2930" s="103" t="s">
        <v>1351</v>
      </c>
      <c r="I2930" s="116" t="s">
        <v>9</v>
      </c>
      <c r="J2930" s="112" t="str">
        <f t="shared" si="147"/>
        <v>L</v>
      </c>
      <c r="K2930" s="103">
        <v>2</v>
      </c>
      <c r="L2930" s="103">
        <v>8</v>
      </c>
      <c r="M2930" s="103" t="s">
        <v>1883</v>
      </c>
      <c r="T2930" s="112"/>
    </row>
    <row r="2931" spans="1:20">
      <c r="A2931" s="112" t="s">
        <v>1314</v>
      </c>
      <c r="B2931" s="149">
        <v>33</v>
      </c>
      <c r="C2931" s="137">
        <v>21273</v>
      </c>
      <c r="D2931" s="141">
        <f t="shared" si="146"/>
        <v>21273</v>
      </c>
      <c r="E2931" s="103" t="s">
        <v>19</v>
      </c>
      <c r="H2931" s="103" t="s">
        <v>1351</v>
      </c>
      <c r="I2931" s="116" t="s">
        <v>21</v>
      </c>
      <c r="J2931" s="112" t="str">
        <f t="shared" si="147"/>
        <v>L</v>
      </c>
      <c r="K2931" s="103">
        <v>1</v>
      </c>
      <c r="L2931" s="103">
        <v>5</v>
      </c>
      <c r="M2931" s="103" t="s">
        <v>1320</v>
      </c>
      <c r="T2931" s="112"/>
    </row>
    <row r="2932" spans="1:20">
      <c r="A2932" s="112" t="s">
        <v>1314</v>
      </c>
      <c r="B2932" s="149">
        <v>32</v>
      </c>
      <c r="C2932" s="137">
        <v>21266</v>
      </c>
      <c r="D2932" s="141">
        <f t="shared" si="146"/>
        <v>21266</v>
      </c>
      <c r="E2932" s="103" t="s">
        <v>19</v>
      </c>
      <c r="H2932" s="103" t="s">
        <v>1354</v>
      </c>
      <c r="I2932" s="116" t="s">
        <v>9</v>
      </c>
      <c r="J2932" s="112" t="str">
        <f t="shared" si="147"/>
        <v>D</v>
      </c>
      <c r="K2932" s="103">
        <v>2</v>
      </c>
      <c r="L2932" s="103">
        <v>2</v>
      </c>
      <c r="M2932" s="103" t="s">
        <v>1328</v>
      </c>
      <c r="T2932" s="112"/>
    </row>
    <row r="2933" spans="1:20">
      <c r="A2933" s="112" t="s">
        <v>1314</v>
      </c>
      <c r="B2933" s="149">
        <v>30</v>
      </c>
      <c r="C2933" s="137">
        <v>21252</v>
      </c>
      <c r="D2933" s="141">
        <f t="shared" si="146"/>
        <v>21252</v>
      </c>
      <c r="E2933" s="103" t="s">
        <v>19</v>
      </c>
      <c r="H2933" s="103" t="s">
        <v>710</v>
      </c>
      <c r="I2933" s="116" t="s">
        <v>21</v>
      </c>
      <c r="J2933" s="112" t="str">
        <f t="shared" si="147"/>
        <v>W</v>
      </c>
      <c r="K2933" s="103">
        <v>4</v>
      </c>
      <c r="L2933" s="103">
        <v>0</v>
      </c>
      <c r="M2933" s="103" t="s">
        <v>1909</v>
      </c>
      <c r="T2933" s="112"/>
    </row>
    <row r="2934" spans="1:20">
      <c r="A2934" s="112" t="s">
        <v>1314</v>
      </c>
      <c r="B2934" s="149">
        <v>31</v>
      </c>
      <c r="C2934" s="137">
        <v>21252</v>
      </c>
      <c r="D2934" s="141">
        <f t="shared" si="146"/>
        <v>21252</v>
      </c>
      <c r="E2934" s="103" t="s">
        <v>1187</v>
      </c>
      <c r="F2934" s="116" t="s">
        <v>161</v>
      </c>
      <c r="H2934" s="103" t="s">
        <v>45</v>
      </c>
      <c r="I2934" s="116" t="s">
        <v>9</v>
      </c>
      <c r="J2934" s="112" t="str">
        <f t="shared" si="147"/>
        <v>L</v>
      </c>
      <c r="K2934" s="103">
        <v>0</v>
      </c>
      <c r="L2934" s="103">
        <v>1</v>
      </c>
      <c r="M2934" s="103" t="s">
        <v>25</v>
      </c>
      <c r="T2934" s="112"/>
    </row>
    <row r="2935" spans="1:20">
      <c r="A2935" s="112" t="s">
        <v>1314</v>
      </c>
      <c r="B2935" s="149">
        <v>29</v>
      </c>
      <c r="C2935" s="137">
        <v>21238</v>
      </c>
      <c r="D2935" s="141">
        <f t="shared" si="146"/>
        <v>21238</v>
      </c>
      <c r="E2935" s="103" t="s">
        <v>19</v>
      </c>
      <c r="H2935" s="103" t="s">
        <v>133</v>
      </c>
      <c r="I2935" s="116" t="s">
        <v>9</v>
      </c>
      <c r="J2935" s="112" t="str">
        <f t="shared" si="147"/>
        <v>D</v>
      </c>
      <c r="K2935" s="103">
        <v>1</v>
      </c>
      <c r="L2935" s="103">
        <v>1</v>
      </c>
      <c r="M2935" s="103" t="s">
        <v>1329</v>
      </c>
      <c r="T2935" s="112"/>
    </row>
    <row r="2936" spans="1:20">
      <c r="A2936" s="112" t="s">
        <v>1314</v>
      </c>
      <c r="B2936" s="149">
        <v>28</v>
      </c>
      <c r="C2936" s="137">
        <v>21231</v>
      </c>
      <c r="D2936" s="141">
        <f t="shared" si="146"/>
        <v>21231</v>
      </c>
      <c r="E2936" s="103" t="s">
        <v>19</v>
      </c>
      <c r="H2936" s="103" t="s">
        <v>460</v>
      </c>
      <c r="I2936" s="116" t="s">
        <v>21</v>
      </c>
      <c r="J2936" s="112" t="str">
        <f t="shared" si="147"/>
        <v>D</v>
      </c>
      <c r="K2936" s="103">
        <v>2</v>
      </c>
      <c r="L2936" s="103">
        <v>2</v>
      </c>
      <c r="M2936" s="103" t="s">
        <v>1330</v>
      </c>
      <c r="T2936" s="112"/>
    </row>
    <row r="2937" spans="1:20">
      <c r="A2937" s="112" t="s">
        <v>1314</v>
      </c>
      <c r="B2937" s="149">
        <v>27</v>
      </c>
      <c r="C2937" s="137">
        <v>21224</v>
      </c>
      <c r="D2937" s="141">
        <f t="shared" si="146"/>
        <v>21224</v>
      </c>
      <c r="E2937" s="103" t="s">
        <v>19</v>
      </c>
      <c r="H2937" s="103" t="s">
        <v>1302</v>
      </c>
      <c r="I2937" s="116" t="s">
        <v>21</v>
      </c>
      <c r="J2937" s="112" t="str">
        <f t="shared" si="147"/>
        <v>W</v>
      </c>
      <c r="K2937" s="103">
        <v>2</v>
      </c>
      <c r="L2937" s="103">
        <v>0</v>
      </c>
      <c r="M2937" s="103" t="s">
        <v>1883</v>
      </c>
      <c r="T2937" s="112"/>
    </row>
    <row r="2938" spans="1:20">
      <c r="A2938" s="112" t="s">
        <v>1314</v>
      </c>
      <c r="B2938" s="149">
        <v>26</v>
      </c>
      <c r="C2938" s="137">
        <v>21217</v>
      </c>
      <c r="D2938" s="141">
        <f t="shared" si="146"/>
        <v>21217</v>
      </c>
      <c r="E2938" s="103" t="s">
        <v>1187</v>
      </c>
      <c r="F2938" s="116">
        <v>4</v>
      </c>
      <c r="H2938" s="103" t="s">
        <v>710</v>
      </c>
      <c r="I2938" s="116" t="s">
        <v>21</v>
      </c>
      <c r="J2938" s="112" t="str">
        <f t="shared" si="147"/>
        <v>W</v>
      </c>
      <c r="K2938" s="103">
        <v>3</v>
      </c>
      <c r="L2938" s="103">
        <v>0</v>
      </c>
      <c r="M2938" s="103" t="s">
        <v>1884</v>
      </c>
      <c r="T2938" s="112"/>
    </row>
    <row r="2939" spans="1:20">
      <c r="A2939" s="112" t="s">
        <v>1314</v>
      </c>
      <c r="B2939" s="149">
        <v>25</v>
      </c>
      <c r="C2939" s="137">
        <v>21210</v>
      </c>
      <c r="D2939" s="141">
        <f t="shared" ref="D2939:D3002" si="148">C2939</f>
        <v>21210</v>
      </c>
      <c r="E2939" s="103" t="s">
        <v>19</v>
      </c>
      <c r="H2939" s="103" t="s">
        <v>133</v>
      </c>
      <c r="I2939" s="116" t="s">
        <v>21</v>
      </c>
      <c r="J2939" s="112" t="str">
        <f t="shared" si="147"/>
        <v>D</v>
      </c>
      <c r="K2939" s="103">
        <v>1</v>
      </c>
      <c r="L2939" s="103">
        <v>1</v>
      </c>
      <c r="M2939" s="103" t="s">
        <v>1881</v>
      </c>
      <c r="T2939" s="112"/>
    </row>
    <row r="2940" spans="1:20">
      <c r="A2940" s="112" t="s">
        <v>1314</v>
      </c>
      <c r="B2940" s="149">
        <v>24</v>
      </c>
      <c r="C2940" s="137">
        <v>21203</v>
      </c>
      <c r="D2940" s="141">
        <f t="shared" si="148"/>
        <v>21203</v>
      </c>
      <c r="E2940" s="103" t="s">
        <v>19</v>
      </c>
      <c r="H2940" s="103" t="s">
        <v>1353</v>
      </c>
      <c r="I2940" s="116" t="s">
        <v>21</v>
      </c>
      <c r="J2940" s="112" t="str">
        <f t="shared" si="147"/>
        <v>W</v>
      </c>
      <c r="K2940" s="103">
        <v>3</v>
      </c>
      <c r="L2940" s="103">
        <v>1</v>
      </c>
      <c r="M2940" s="103" t="s">
        <v>1317</v>
      </c>
      <c r="T2940" s="112"/>
    </row>
    <row r="2941" spans="1:20">
      <c r="A2941" s="112" t="s">
        <v>1314</v>
      </c>
      <c r="B2941" s="149">
        <v>23</v>
      </c>
      <c r="C2941" s="137">
        <v>21196</v>
      </c>
      <c r="D2941" s="141">
        <f t="shared" si="148"/>
        <v>21196</v>
      </c>
      <c r="E2941" s="103" t="s">
        <v>19</v>
      </c>
      <c r="H2941" s="103" t="s">
        <v>1353</v>
      </c>
      <c r="I2941" s="116" t="s">
        <v>9</v>
      </c>
      <c r="J2941" s="112" t="str">
        <f t="shared" si="147"/>
        <v>L</v>
      </c>
      <c r="K2941" s="103">
        <v>0</v>
      </c>
      <c r="L2941" s="103">
        <v>1</v>
      </c>
      <c r="M2941" s="103" t="s">
        <v>25</v>
      </c>
      <c r="T2941" s="112"/>
    </row>
    <row r="2942" spans="1:20">
      <c r="A2942" s="112" t="s">
        <v>1314</v>
      </c>
      <c r="B2942" s="149">
        <v>22</v>
      </c>
      <c r="C2942" s="137">
        <v>21189</v>
      </c>
      <c r="D2942" s="141">
        <f t="shared" si="148"/>
        <v>21189</v>
      </c>
      <c r="E2942" s="103" t="s">
        <v>1187</v>
      </c>
      <c r="F2942" s="116">
        <v>3</v>
      </c>
      <c r="H2942" s="103" t="s">
        <v>1315</v>
      </c>
      <c r="I2942" s="116" t="s">
        <v>9</v>
      </c>
      <c r="J2942" s="112" t="str">
        <f t="shared" si="147"/>
        <v>W</v>
      </c>
      <c r="K2942" s="103">
        <v>7</v>
      </c>
      <c r="L2942" s="103">
        <v>1</v>
      </c>
      <c r="M2942" s="128" t="s">
        <v>1940</v>
      </c>
      <c r="T2942" s="112"/>
    </row>
    <row r="2943" spans="1:20">
      <c r="A2943" s="112" t="s">
        <v>1314</v>
      </c>
      <c r="B2943" s="149">
        <v>21</v>
      </c>
      <c r="C2943" s="137">
        <v>21182</v>
      </c>
      <c r="D2943" s="141">
        <f t="shared" si="148"/>
        <v>21182</v>
      </c>
      <c r="E2943" s="103" t="s">
        <v>19</v>
      </c>
      <c r="H2943" s="103" t="s">
        <v>682</v>
      </c>
      <c r="I2943" s="116" t="s">
        <v>21</v>
      </c>
      <c r="J2943" s="112" t="str">
        <f t="shared" si="147"/>
        <v>W</v>
      </c>
      <c r="K2943" s="103">
        <v>5</v>
      </c>
      <c r="L2943" s="103">
        <v>2</v>
      </c>
      <c r="M2943" s="103" t="s">
        <v>1885</v>
      </c>
      <c r="T2943" s="112"/>
    </row>
    <row r="2944" spans="1:20">
      <c r="A2944" s="112" t="s">
        <v>1314</v>
      </c>
      <c r="B2944" s="149">
        <v>20</v>
      </c>
      <c r="C2944" s="137">
        <v>21180</v>
      </c>
      <c r="D2944" s="141">
        <f t="shared" si="148"/>
        <v>21180</v>
      </c>
      <c r="E2944" s="103" t="s">
        <v>19</v>
      </c>
      <c r="H2944" s="103" t="s">
        <v>332</v>
      </c>
      <c r="I2944" s="116" t="s">
        <v>21</v>
      </c>
      <c r="J2944" s="112" t="str">
        <f t="shared" si="147"/>
        <v>W</v>
      </c>
      <c r="K2944" s="103">
        <v>5</v>
      </c>
      <c r="L2944" s="103">
        <v>1</v>
      </c>
      <c r="M2944" s="103" t="s">
        <v>1886</v>
      </c>
      <c r="T2944" s="112"/>
    </row>
    <row r="2945" spans="1:20">
      <c r="A2945" s="112" t="s">
        <v>1314</v>
      </c>
      <c r="B2945" s="149">
        <v>19</v>
      </c>
      <c r="C2945" s="137">
        <v>21179</v>
      </c>
      <c r="D2945" s="141">
        <f t="shared" si="148"/>
        <v>21179</v>
      </c>
      <c r="E2945" s="103" t="s">
        <v>19</v>
      </c>
      <c r="H2945" s="103" t="s">
        <v>332</v>
      </c>
      <c r="I2945" s="116" t="s">
        <v>9</v>
      </c>
      <c r="J2945" s="112" t="str">
        <f t="shared" si="147"/>
        <v>D</v>
      </c>
      <c r="K2945" s="103">
        <v>2</v>
      </c>
      <c r="L2945" s="103">
        <v>2</v>
      </c>
      <c r="M2945" s="103" t="s">
        <v>1887</v>
      </c>
      <c r="T2945" s="112"/>
    </row>
    <row r="2946" spans="1:20">
      <c r="A2946" s="112" t="s">
        <v>1314</v>
      </c>
      <c r="B2946" s="149">
        <v>18</v>
      </c>
      <c r="C2946" s="137">
        <v>21175</v>
      </c>
      <c r="D2946" s="141">
        <f t="shared" si="148"/>
        <v>21175</v>
      </c>
      <c r="E2946" s="103" t="s">
        <v>19</v>
      </c>
      <c r="H2946" s="103" t="s">
        <v>286</v>
      </c>
      <c r="I2946" s="116" t="s">
        <v>21</v>
      </c>
      <c r="J2946" s="112" t="str">
        <f t="shared" si="147"/>
        <v>W</v>
      </c>
      <c r="K2946" s="103">
        <v>5</v>
      </c>
      <c r="L2946" s="103">
        <v>1</v>
      </c>
      <c r="M2946" s="128" t="s">
        <v>1938</v>
      </c>
      <c r="T2946" s="112"/>
    </row>
    <row r="2947" spans="1:20">
      <c r="A2947" s="112" t="s">
        <v>1314</v>
      </c>
      <c r="B2947" s="149">
        <v>17</v>
      </c>
      <c r="C2947" s="137">
        <v>21161</v>
      </c>
      <c r="D2947" s="141">
        <f t="shared" si="148"/>
        <v>21161</v>
      </c>
      <c r="E2947" s="103" t="s">
        <v>1187</v>
      </c>
      <c r="F2947" s="116">
        <v>2</v>
      </c>
      <c r="H2947" s="103" t="s">
        <v>1316</v>
      </c>
      <c r="I2947" s="116" t="s">
        <v>9</v>
      </c>
      <c r="J2947" s="112" t="str">
        <f t="shared" si="147"/>
        <v>W</v>
      </c>
      <c r="K2947" s="103">
        <v>4</v>
      </c>
      <c r="L2947" s="103">
        <v>2</v>
      </c>
      <c r="M2947" s="103" t="s">
        <v>1888</v>
      </c>
      <c r="T2947" s="112"/>
    </row>
    <row r="2948" spans="1:20">
      <c r="A2948" s="112" t="s">
        <v>1314</v>
      </c>
      <c r="B2948" s="149">
        <v>16</v>
      </c>
      <c r="C2948" s="137">
        <v>21154</v>
      </c>
      <c r="D2948" s="141">
        <f t="shared" si="148"/>
        <v>21154</v>
      </c>
      <c r="E2948" s="103" t="s">
        <v>19</v>
      </c>
      <c r="H2948" s="103" t="s">
        <v>124</v>
      </c>
      <c r="I2948" s="116" t="s">
        <v>9</v>
      </c>
      <c r="J2948" s="112" t="str">
        <f t="shared" si="147"/>
        <v>W</v>
      </c>
      <c r="K2948" s="103">
        <v>3</v>
      </c>
      <c r="L2948" s="103">
        <v>2</v>
      </c>
      <c r="M2948" s="103" t="s">
        <v>1394</v>
      </c>
      <c r="T2948" s="112"/>
    </row>
    <row r="2949" spans="1:20">
      <c r="A2949" s="112" t="s">
        <v>1314</v>
      </c>
      <c r="B2949" s="149">
        <v>15</v>
      </c>
      <c r="C2949" s="137">
        <v>21147</v>
      </c>
      <c r="D2949" s="141">
        <f t="shared" si="148"/>
        <v>21147</v>
      </c>
      <c r="E2949" s="103" t="s">
        <v>19</v>
      </c>
      <c r="H2949" s="103" t="s">
        <v>580</v>
      </c>
      <c r="I2949" s="116" t="s">
        <v>21</v>
      </c>
      <c r="J2949" s="112" t="str">
        <f t="shared" si="147"/>
        <v>L</v>
      </c>
      <c r="K2949" s="103">
        <v>3</v>
      </c>
      <c r="L2949" s="103">
        <v>4</v>
      </c>
      <c r="M2949" s="103" t="s">
        <v>1912</v>
      </c>
      <c r="T2949" s="112"/>
    </row>
    <row r="2950" spans="1:20">
      <c r="A2950" s="112" t="s">
        <v>1314</v>
      </c>
      <c r="B2950" s="149">
        <v>14</v>
      </c>
      <c r="C2950" s="137">
        <v>21140</v>
      </c>
      <c r="D2950" s="141">
        <f t="shared" si="148"/>
        <v>21140</v>
      </c>
      <c r="E2950" s="103" t="s">
        <v>19</v>
      </c>
      <c r="H2950" s="103" t="s">
        <v>682</v>
      </c>
      <c r="I2950" s="116" t="s">
        <v>9</v>
      </c>
      <c r="J2950" s="112" t="str">
        <f t="shared" si="147"/>
        <v>L</v>
      </c>
      <c r="K2950" s="103">
        <v>2</v>
      </c>
      <c r="L2950" s="103">
        <v>3</v>
      </c>
      <c r="M2950" s="103" t="s">
        <v>1814</v>
      </c>
      <c r="T2950" s="112"/>
    </row>
    <row r="2951" spans="1:20">
      <c r="A2951" s="112" t="s">
        <v>1314</v>
      </c>
      <c r="B2951" s="149">
        <v>13</v>
      </c>
      <c r="C2951" s="137">
        <v>21133</v>
      </c>
      <c r="D2951" s="141">
        <f t="shared" si="148"/>
        <v>21133</v>
      </c>
      <c r="E2951" s="103" t="s">
        <v>19</v>
      </c>
      <c r="H2951" s="103" t="s">
        <v>2100</v>
      </c>
      <c r="I2951" s="116" t="s">
        <v>21</v>
      </c>
      <c r="J2951" s="112" t="str">
        <f t="shared" si="147"/>
        <v>W</v>
      </c>
      <c r="K2951" s="103">
        <v>3</v>
      </c>
      <c r="L2951" s="103">
        <v>2</v>
      </c>
      <c r="M2951" s="103" t="s">
        <v>1889</v>
      </c>
      <c r="T2951" s="112"/>
    </row>
    <row r="2952" spans="1:20">
      <c r="A2952" s="112" t="s">
        <v>1314</v>
      </c>
      <c r="B2952" s="149">
        <v>12</v>
      </c>
      <c r="C2952" s="137">
        <v>21126</v>
      </c>
      <c r="D2952" s="141">
        <f t="shared" si="148"/>
        <v>21126</v>
      </c>
      <c r="E2952" s="103" t="s">
        <v>19</v>
      </c>
      <c r="H2952" s="103" t="s">
        <v>1354</v>
      </c>
      <c r="I2952" s="116" t="s">
        <v>21</v>
      </c>
      <c r="J2952" s="112" t="str">
        <f t="shared" si="147"/>
        <v>L</v>
      </c>
      <c r="K2952" s="103">
        <v>1</v>
      </c>
      <c r="L2952" s="103">
        <v>2</v>
      </c>
      <c r="M2952" s="128" t="s">
        <v>1939</v>
      </c>
      <c r="T2952" s="112"/>
    </row>
    <row r="2953" spans="1:20">
      <c r="A2953" s="112" t="s">
        <v>1314</v>
      </c>
      <c r="B2953" s="149">
        <v>11</v>
      </c>
      <c r="C2953" s="137">
        <v>21119</v>
      </c>
      <c r="D2953" s="141">
        <f t="shared" si="148"/>
        <v>21119</v>
      </c>
      <c r="E2953" s="103" t="s">
        <v>19</v>
      </c>
      <c r="H2953" s="103" t="s">
        <v>286</v>
      </c>
      <c r="I2953" s="116" t="s">
        <v>9</v>
      </c>
      <c r="J2953" s="112" t="str">
        <f t="shared" si="147"/>
        <v>W</v>
      </c>
      <c r="K2953" s="103">
        <v>4</v>
      </c>
      <c r="L2953" s="103">
        <v>2</v>
      </c>
      <c r="M2953" s="103" t="s">
        <v>1890</v>
      </c>
      <c r="T2953" s="112"/>
    </row>
    <row r="2954" spans="1:20">
      <c r="A2954" s="112" t="s">
        <v>1314</v>
      </c>
      <c r="B2954" s="149">
        <v>10</v>
      </c>
      <c r="C2954" s="137">
        <v>21112</v>
      </c>
      <c r="D2954" s="141">
        <f t="shared" si="148"/>
        <v>21112</v>
      </c>
      <c r="E2954" s="103" t="s">
        <v>19</v>
      </c>
      <c r="H2954" s="103" t="s">
        <v>1357</v>
      </c>
      <c r="I2954" s="116" t="s">
        <v>9</v>
      </c>
      <c r="J2954" s="112" t="str">
        <f t="shared" si="147"/>
        <v>L</v>
      </c>
      <c r="K2954" s="103">
        <v>0</v>
      </c>
      <c r="L2954" s="103">
        <v>3</v>
      </c>
      <c r="M2954" s="103" t="s">
        <v>25</v>
      </c>
      <c r="T2954" s="112"/>
    </row>
    <row r="2955" spans="1:20">
      <c r="A2955" s="112" t="s">
        <v>1314</v>
      </c>
      <c r="B2955" s="149">
        <v>9</v>
      </c>
      <c r="C2955" s="137">
        <v>21105</v>
      </c>
      <c r="D2955" s="141">
        <f t="shared" si="148"/>
        <v>21105</v>
      </c>
      <c r="E2955" s="103" t="s">
        <v>19</v>
      </c>
      <c r="H2955" s="103" t="s">
        <v>124</v>
      </c>
      <c r="I2955" s="116" t="s">
        <v>21</v>
      </c>
      <c r="J2955" s="112" t="str">
        <f t="shared" si="147"/>
        <v>W</v>
      </c>
      <c r="K2955" s="103">
        <v>4</v>
      </c>
      <c r="L2955" s="103">
        <v>0</v>
      </c>
      <c r="M2955" s="103" t="s">
        <v>1891</v>
      </c>
      <c r="T2955" s="112"/>
    </row>
    <row r="2956" spans="1:20">
      <c r="A2956" s="112" t="s">
        <v>1314</v>
      </c>
      <c r="B2956" s="149">
        <v>8</v>
      </c>
      <c r="C2956" s="137">
        <v>21098</v>
      </c>
      <c r="D2956" s="141">
        <f t="shared" si="148"/>
        <v>21098</v>
      </c>
      <c r="E2956" s="103" t="s">
        <v>19</v>
      </c>
      <c r="H2956" s="103" t="s">
        <v>460</v>
      </c>
      <c r="I2956" s="116" t="s">
        <v>9</v>
      </c>
      <c r="J2956" s="112" t="str">
        <f t="shared" si="147"/>
        <v>D</v>
      </c>
      <c r="K2956" s="103">
        <v>2</v>
      </c>
      <c r="L2956" s="103">
        <v>2</v>
      </c>
      <c r="M2956" s="103" t="s">
        <v>1883</v>
      </c>
      <c r="T2956" s="112"/>
    </row>
    <row r="2957" spans="1:20">
      <c r="A2957" s="112" t="s">
        <v>1314</v>
      </c>
      <c r="B2957" s="149">
        <v>7</v>
      </c>
      <c r="C2957" s="137">
        <v>21091</v>
      </c>
      <c r="D2957" s="141">
        <f t="shared" si="148"/>
        <v>21091</v>
      </c>
      <c r="E2957" s="103" t="s">
        <v>1216</v>
      </c>
      <c r="F2957" s="116" t="s">
        <v>256</v>
      </c>
      <c r="H2957" s="103" t="s">
        <v>1277</v>
      </c>
      <c r="I2957" s="116" t="s">
        <v>21</v>
      </c>
      <c r="J2957" s="112" t="str">
        <f t="shared" si="147"/>
        <v>L</v>
      </c>
      <c r="K2957" s="103">
        <v>1</v>
      </c>
      <c r="L2957" s="103">
        <v>2</v>
      </c>
      <c r="M2957" s="103" t="s">
        <v>1881</v>
      </c>
      <c r="T2957" s="112"/>
    </row>
    <row r="2958" spans="1:20">
      <c r="A2958" s="112" t="s">
        <v>1314</v>
      </c>
      <c r="B2958" s="149">
        <v>6</v>
      </c>
      <c r="C2958" s="137">
        <v>21084</v>
      </c>
      <c r="D2958" s="141">
        <f t="shared" si="148"/>
        <v>21084</v>
      </c>
      <c r="E2958" s="103" t="s">
        <v>19</v>
      </c>
      <c r="H2958" s="103" t="s">
        <v>2100</v>
      </c>
      <c r="I2958" s="116" t="s">
        <v>9</v>
      </c>
      <c r="J2958" s="112" t="str">
        <f t="shared" si="147"/>
        <v>L</v>
      </c>
      <c r="K2958" s="103">
        <v>1</v>
      </c>
      <c r="L2958" s="103">
        <v>2</v>
      </c>
      <c r="M2958" s="103" t="s">
        <v>1331</v>
      </c>
      <c r="T2958" s="112"/>
    </row>
    <row r="2959" spans="1:20">
      <c r="A2959" s="112" t="s">
        <v>1314</v>
      </c>
      <c r="B2959" s="149">
        <v>5</v>
      </c>
      <c r="C2959" s="137">
        <v>21070</v>
      </c>
      <c r="D2959" s="141">
        <f t="shared" si="148"/>
        <v>21070</v>
      </c>
      <c r="E2959" s="103" t="s">
        <v>19</v>
      </c>
      <c r="H2959" s="103" t="s">
        <v>1357</v>
      </c>
      <c r="I2959" s="116" t="s">
        <v>21</v>
      </c>
      <c r="J2959" s="112" t="str">
        <f t="shared" si="147"/>
        <v>W</v>
      </c>
      <c r="K2959" s="103">
        <v>2</v>
      </c>
      <c r="L2959" s="103">
        <v>1</v>
      </c>
      <c r="M2959" s="103" t="s">
        <v>1332</v>
      </c>
      <c r="T2959" s="112"/>
    </row>
    <row r="2960" spans="1:20">
      <c r="A2960" s="112" t="s">
        <v>1314</v>
      </c>
      <c r="B2960" s="149">
        <v>4</v>
      </c>
      <c r="C2960" s="137">
        <v>21068</v>
      </c>
      <c r="D2960" s="141">
        <f t="shared" si="148"/>
        <v>21068</v>
      </c>
      <c r="E2960" s="103" t="s">
        <v>19</v>
      </c>
      <c r="H2960" s="103" t="s">
        <v>24</v>
      </c>
      <c r="I2960" s="116" t="s">
        <v>21</v>
      </c>
      <c r="J2960" s="112" t="str">
        <f t="shared" si="147"/>
        <v>W</v>
      </c>
      <c r="K2960" s="103">
        <v>5</v>
      </c>
      <c r="L2960" s="103">
        <v>2</v>
      </c>
      <c r="M2960" s="103" t="s">
        <v>1892</v>
      </c>
      <c r="T2960" s="112"/>
    </row>
    <row r="2961" spans="1:20">
      <c r="A2961" s="112" t="s">
        <v>1314</v>
      </c>
      <c r="B2961" s="149">
        <v>3</v>
      </c>
      <c r="C2961" s="137">
        <v>21063</v>
      </c>
      <c r="D2961" s="141">
        <f t="shared" si="148"/>
        <v>21063</v>
      </c>
      <c r="E2961" s="103" t="s">
        <v>19</v>
      </c>
      <c r="H2961" s="103" t="s">
        <v>1297</v>
      </c>
      <c r="I2961" s="116" t="s">
        <v>21</v>
      </c>
      <c r="J2961" s="112" t="str">
        <f t="shared" si="147"/>
        <v>W</v>
      </c>
      <c r="K2961" s="103">
        <v>4</v>
      </c>
      <c r="L2961" s="103">
        <v>0</v>
      </c>
      <c r="M2961" s="103" t="s">
        <v>1893</v>
      </c>
      <c r="T2961" s="112"/>
    </row>
    <row r="2962" spans="1:20">
      <c r="A2962" s="112" t="s">
        <v>1314</v>
      </c>
      <c r="B2962" s="149">
        <v>2</v>
      </c>
      <c r="C2962" s="137">
        <v>21060</v>
      </c>
      <c r="D2962" s="141">
        <f t="shared" si="148"/>
        <v>21060</v>
      </c>
      <c r="E2962" s="103" t="s">
        <v>19</v>
      </c>
      <c r="H2962" s="103" t="s">
        <v>24</v>
      </c>
      <c r="I2962" s="116" t="s">
        <v>9</v>
      </c>
      <c r="J2962" s="112" t="str">
        <f t="shared" si="147"/>
        <v>W</v>
      </c>
      <c r="K2962" s="103">
        <v>3</v>
      </c>
      <c r="L2962" s="103">
        <v>2</v>
      </c>
      <c r="M2962" s="103" t="s">
        <v>1894</v>
      </c>
      <c r="T2962" s="112"/>
    </row>
    <row r="2963" spans="1:20">
      <c r="A2963" s="112" t="s">
        <v>1314</v>
      </c>
      <c r="B2963" s="149">
        <v>1</v>
      </c>
      <c r="C2963" s="137">
        <v>21056</v>
      </c>
      <c r="D2963" s="141">
        <f t="shared" si="148"/>
        <v>21056</v>
      </c>
      <c r="E2963" s="103" t="s">
        <v>19</v>
      </c>
      <c r="H2963" s="103" t="s">
        <v>580</v>
      </c>
      <c r="I2963" s="116" t="s">
        <v>9</v>
      </c>
      <c r="J2963" s="112" t="str">
        <f t="shared" si="147"/>
        <v>L</v>
      </c>
      <c r="K2963" s="103">
        <v>1</v>
      </c>
      <c r="L2963" s="103">
        <v>3</v>
      </c>
      <c r="M2963" s="103" t="s">
        <v>1881</v>
      </c>
      <c r="T2963" s="112"/>
    </row>
    <row r="2964" spans="1:20">
      <c r="A2964" s="112" t="s">
        <v>1368</v>
      </c>
      <c r="B2964" s="149">
        <v>40</v>
      </c>
      <c r="C2964" s="137">
        <v>20937</v>
      </c>
      <c r="D2964" s="141">
        <f t="shared" si="148"/>
        <v>20937</v>
      </c>
      <c r="E2964" s="103" t="s">
        <v>19</v>
      </c>
      <c r="H2964" s="103" t="s">
        <v>1354</v>
      </c>
      <c r="I2964" s="116" t="s">
        <v>9</v>
      </c>
      <c r="J2964" s="112" t="str">
        <f t="shared" si="147"/>
        <v>W</v>
      </c>
      <c r="K2964" s="103">
        <v>4</v>
      </c>
      <c r="L2964" s="103">
        <v>3</v>
      </c>
      <c r="M2964" s="103" t="s">
        <v>1371</v>
      </c>
      <c r="T2964" s="112"/>
    </row>
    <row r="2965" spans="1:20">
      <c r="A2965" s="112" t="s">
        <v>1368</v>
      </c>
      <c r="B2965" s="149">
        <v>39</v>
      </c>
      <c r="C2965" s="137">
        <v>20934</v>
      </c>
      <c r="D2965" s="141">
        <f t="shared" si="148"/>
        <v>20934</v>
      </c>
      <c r="E2965" s="103" t="s">
        <v>19</v>
      </c>
      <c r="H2965" s="103" t="s">
        <v>332</v>
      </c>
      <c r="I2965" s="116" t="s">
        <v>9</v>
      </c>
      <c r="J2965" s="112" t="str">
        <f t="shared" si="147"/>
        <v>W</v>
      </c>
      <c r="K2965" s="103">
        <v>4</v>
      </c>
      <c r="L2965" s="103">
        <v>0</v>
      </c>
      <c r="M2965" s="103" t="s">
        <v>1910</v>
      </c>
      <c r="T2965" s="112"/>
    </row>
    <row r="2966" spans="1:20">
      <c r="A2966" s="112" t="s">
        <v>1368</v>
      </c>
      <c r="B2966" s="149">
        <v>38</v>
      </c>
      <c r="C2966" s="137">
        <v>20932</v>
      </c>
      <c r="D2966" s="141">
        <f t="shared" si="148"/>
        <v>20932</v>
      </c>
      <c r="E2966" s="103" t="s">
        <v>19</v>
      </c>
      <c r="H2966" s="103" t="s">
        <v>124</v>
      </c>
      <c r="I2966" s="116" t="s">
        <v>9</v>
      </c>
      <c r="J2966" s="112" t="str">
        <f t="shared" si="147"/>
        <v>L</v>
      </c>
      <c r="K2966" s="103">
        <v>0</v>
      </c>
      <c r="L2966" s="103">
        <v>1</v>
      </c>
      <c r="M2966" s="103" t="s">
        <v>25</v>
      </c>
      <c r="T2966" s="112"/>
    </row>
    <row r="2967" spans="1:20">
      <c r="A2967" s="112" t="s">
        <v>1368</v>
      </c>
      <c r="B2967" s="149">
        <v>37</v>
      </c>
      <c r="C2967" s="137">
        <v>20930</v>
      </c>
      <c r="D2967" s="141">
        <f t="shared" si="148"/>
        <v>20930</v>
      </c>
      <c r="E2967" s="103" t="s">
        <v>19</v>
      </c>
      <c r="H2967" s="103" t="s">
        <v>710</v>
      </c>
      <c r="I2967" s="116" t="s">
        <v>21</v>
      </c>
      <c r="J2967" s="112" t="str">
        <f t="shared" si="147"/>
        <v>W</v>
      </c>
      <c r="K2967" s="103">
        <v>6</v>
      </c>
      <c r="L2967" s="103">
        <v>0</v>
      </c>
      <c r="M2967" s="103" t="s">
        <v>1372</v>
      </c>
      <c r="T2967" s="112"/>
    </row>
    <row r="2968" spans="1:20">
      <c r="A2968" s="112" t="s">
        <v>1368</v>
      </c>
      <c r="B2968" s="149">
        <v>36</v>
      </c>
      <c r="C2968" s="137">
        <v>20929</v>
      </c>
      <c r="D2968" s="141">
        <f t="shared" si="148"/>
        <v>20929</v>
      </c>
      <c r="E2968" s="103" t="s">
        <v>19</v>
      </c>
      <c r="H2968" s="103" t="s">
        <v>1296</v>
      </c>
      <c r="I2968" s="116" t="s">
        <v>9</v>
      </c>
      <c r="J2968" s="112" t="str">
        <f t="shared" si="147"/>
        <v>W</v>
      </c>
      <c r="K2968" s="103">
        <v>3</v>
      </c>
      <c r="L2968" s="103">
        <v>2</v>
      </c>
      <c r="M2968" s="103" t="s">
        <v>1895</v>
      </c>
      <c r="T2968" s="112"/>
    </row>
    <row r="2969" spans="1:20">
      <c r="A2969" s="112" t="s">
        <v>1368</v>
      </c>
      <c r="B2969" s="149">
        <v>35</v>
      </c>
      <c r="C2969" s="137">
        <v>20927</v>
      </c>
      <c r="D2969" s="141">
        <f t="shared" si="148"/>
        <v>20927</v>
      </c>
      <c r="E2969" s="103" t="s">
        <v>19</v>
      </c>
      <c r="H2969" s="103" t="s">
        <v>1302</v>
      </c>
      <c r="I2969" s="116" t="s">
        <v>21</v>
      </c>
      <c r="J2969" s="112" t="str">
        <f t="shared" si="147"/>
        <v>W</v>
      </c>
      <c r="K2969" s="103">
        <v>3</v>
      </c>
      <c r="L2969" s="103">
        <v>0</v>
      </c>
      <c r="M2969" s="103" t="s">
        <v>1896</v>
      </c>
      <c r="T2969" s="112"/>
    </row>
    <row r="2970" spans="1:20">
      <c r="A2970" s="112" t="s">
        <v>1368</v>
      </c>
      <c r="B2970" s="149">
        <v>34</v>
      </c>
      <c r="C2970" s="137">
        <v>20923</v>
      </c>
      <c r="D2970" s="141">
        <f t="shared" si="148"/>
        <v>20923</v>
      </c>
      <c r="E2970" s="103" t="s">
        <v>19</v>
      </c>
      <c r="H2970" s="103" t="s">
        <v>24</v>
      </c>
      <c r="I2970" s="116" t="s">
        <v>9</v>
      </c>
      <c r="J2970" s="112" t="str">
        <f t="shared" si="147"/>
        <v>W</v>
      </c>
      <c r="K2970" s="103">
        <v>2</v>
      </c>
      <c r="L2970" s="103">
        <v>0</v>
      </c>
      <c r="M2970" s="103" t="s">
        <v>1896</v>
      </c>
      <c r="T2970" s="112"/>
    </row>
    <row r="2971" spans="1:20">
      <c r="A2971" s="112" t="s">
        <v>1368</v>
      </c>
      <c r="B2971" s="149">
        <v>33</v>
      </c>
      <c r="C2971" s="137">
        <v>20916</v>
      </c>
      <c r="D2971" s="141">
        <f t="shared" si="148"/>
        <v>20916</v>
      </c>
      <c r="E2971" s="103" t="s">
        <v>19</v>
      </c>
      <c r="H2971" s="103" t="s">
        <v>1302</v>
      </c>
      <c r="I2971" s="116" t="s">
        <v>9</v>
      </c>
      <c r="J2971" s="112" t="str">
        <f t="shared" si="147"/>
        <v>L</v>
      </c>
      <c r="K2971" s="103">
        <v>2</v>
      </c>
      <c r="L2971" s="103">
        <v>3</v>
      </c>
      <c r="M2971" s="103" t="s">
        <v>1897</v>
      </c>
      <c r="T2971" s="112"/>
    </row>
    <row r="2972" spans="1:20">
      <c r="A2972" s="112" t="s">
        <v>1368</v>
      </c>
      <c r="B2972" s="149">
        <v>32</v>
      </c>
      <c r="C2972" s="137">
        <v>20909</v>
      </c>
      <c r="D2972" s="141">
        <f t="shared" si="148"/>
        <v>20909</v>
      </c>
      <c r="E2972" s="103" t="s">
        <v>19</v>
      </c>
      <c r="H2972" s="103" t="s">
        <v>124</v>
      </c>
      <c r="I2972" s="116" t="s">
        <v>21</v>
      </c>
      <c r="J2972" s="112" t="str">
        <f t="shared" si="147"/>
        <v>W</v>
      </c>
      <c r="K2972" s="103">
        <v>2</v>
      </c>
      <c r="L2972" s="103">
        <v>0</v>
      </c>
      <c r="M2972" s="103" t="s">
        <v>1373</v>
      </c>
      <c r="T2972" s="112"/>
    </row>
    <row r="2973" spans="1:20">
      <c r="A2973" s="112" t="s">
        <v>1368</v>
      </c>
      <c r="B2973" s="149">
        <v>31</v>
      </c>
      <c r="C2973" s="137">
        <v>20902</v>
      </c>
      <c r="D2973" s="141">
        <f t="shared" si="148"/>
        <v>20902</v>
      </c>
      <c r="E2973" s="103" t="s">
        <v>19</v>
      </c>
      <c r="H2973" s="103" t="s">
        <v>460</v>
      </c>
      <c r="I2973" s="116" t="s">
        <v>9</v>
      </c>
      <c r="J2973" s="112" t="str">
        <f t="shared" si="147"/>
        <v>W</v>
      </c>
      <c r="K2973" s="103">
        <v>8</v>
      </c>
      <c r="L2973" s="103">
        <v>1</v>
      </c>
      <c r="M2973" s="103" t="s">
        <v>1911</v>
      </c>
      <c r="T2973" s="112"/>
    </row>
    <row r="2974" spans="1:20">
      <c r="A2974" s="112" t="s">
        <v>1368</v>
      </c>
      <c r="B2974" s="149">
        <v>30</v>
      </c>
      <c r="C2974" s="137">
        <v>20895</v>
      </c>
      <c r="D2974" s="141">
        <f t="shared" si="148"/>
        <v>20895</v>
      </c>
      <c r="E2974" s="103" t="s">
        <v>19</v>
      </c>
      <c r="H2974" s="103" t="s">
        <v>286</v>
      </c>
      <c r="I2974" s="116" t="s">
        <v>9</v>
      </c>
      <c r="J2974" s="112" t="str">
        <f t="shared" ref="J2974:J3037" si="149">IF(K2974&gt;L2974,"W",IF(K2974&lt;L2974,"L","D"))</f>
        <v>L</v>
      </c>
      <c r="K2974" s="103">
        <v>2</v>
      </c>
      <c r="L2974" s="103">
        <v>3</v>
      </c>
      <c r="M2974" s="103" t="s">
        <v>1374</v>
      </c>
      <c r="T2974" s="112"/>
    </row>
    <row r="2975" spans="1:20">
      <c r="A2975" s="112" t="s">
        <v>1368</v>
      </c>
      <c r="B2975" s="149">
        <v>29</v>
      </c>
      <c r="C2975" s="137">
        <v>20888</v>
      </c>
      <c r="D2975" s="141">
        <f t="shared" si="148"/>
        <v>20888</v>
      </c>
      <c r="E2975" s="103" t="s">
        <v>19</v>
      </c>
      <c r="H2975" s="103" t="s">
        <v>1357</v>
      </c>
      <c r="I2975" s="116" t="s">
        <v>21</v>
      </c>
      <c r="J2975" s="112" t="str">
        <f t="shared" si="149"/>
        <v>D</v>
      </c>
      <c r="K2975" s="103">
        <v>3</v>
      </c>
      <c r="L2975" s="103">
        <v>3</v>
      </c>
      <c r="M2975" s="103" t="s">
        <v>1913</v>
      </c>
      <c r="T2975" s="112"/>
    </row>
    <row r="2976" spans="1:20">
      <c r="A2976" s="112" t="s">
        <v>1368</v>
      </c>
      <c r="B2976" s="149">
        <v>28</v>
      </c>
      <c r="C2976" s="137">
        <v>20881</v>
      </c>
      <c r="D2976" s="141">
        <f t="shared" si="148"/>
        <v>20881</v>
      </c>
      <c r="E2976" s="103" t="s">
        <v>19</v>
      </c>
      <c r="H2976" s="103" t="s">
        <v>1353</v>
      </c>
      <c r="I2976" s="116" t="s">
        <v>9</v>
      </c>
      <c r="J2976" s="112" t="str">
        <f t="shared" si="149"/>
        <v>L</v>
      </c>
      <c r="K2976" s="103">
        <v>0</v>
      </c>
      <c r="L2976" s="103">
        <v>2</v>
      </c>
      <c r="M2976" s="103" t="s">
        <v>25</v>
      </c>
      <c r="T2976" s="112"/>
    </row>
    <row r="2977" spans="1:20">
      <c r="A2977" s="112" t="s">
        <v>1368</v>
      </c>
      <c r="B2977" s="149">
        <v>27</v>
      </c>
      <c r="C2977" s="137">
        <v>20874</v>
      </c>
      <c r="D2977" s="141">
        <f t="shared" si="148"/>
        <v>20874</v>
      </c>
      <c r="E2977" s="103" t="s">
        <v>19</v>
      </c>
      <c r="H2977" s="103" t="s">
        <v>286</v>
      </c>
      <c r="I2977" s="116" t="s">
        <v>21</v>
      </c>
      <c r="J2977" s="112" t="str">
        <f t="shared" si="149"/>
        <v>W</v>
      </c>
      <c r="K2977" s="103">
        <v>3</v>
      </c>
      <c r="L2977" s="103">
        <v>1</v>
      </c>
      <c r="M2977" s="103" t="s">
        <v>1898</v>
      </c>
      <c r="T2977" s="112"/>
    </row>
    <row r="2978" spans="1:20">
      <c r="A2978" s="112" t="s">
        <v>1368</v>
      </c>
      <c r="B2978" s="149">
        <v>26</v>
      </c>
      <c r="C2978" s="137">
        <v>20867</v>
      </c>
      <c r="D2978" s="141">
        <f t="shared" si="148"/>
        <v>20867</v>
      </c>
      <c r="E2978" s="103" t="s">
        <v>19</v>
      </c>
      <c r="H2978" s="103" t="s">
        <v>1297</v>
      </c>
      <c r="I2978" s="116" t="s">
        <v>21</v>
      </c>
      <c r="J2978" s="112" t="str">
        <f t="shared" si="149"/>
        <v>D</v>
      </c>
      <c r="K2978" s="103">
        <v>3</v>
      </c>
      <c r="L2978" s="103">
        <v>3</v>
      </c>
      <c r="M2978" s="103" t="s">
        <v>1899</v>
      </c>
      <c r="T2978" s="112"/>
    </row>
    <row r="2979" spans="1:20">
      <c r="A2979" s="112" t="s">
        <v>1368</v>
      </c>
      <c r="B2979" s="149">
        <v>25</v>
      </c>
      <c r="C2979" s="137">
        <v>20860</v>
      </c>
      <c r="D2979" s="141">
        <f t="shared" si="148"/>
        <v>20860</v>
      </c>
      <c r="E2979" s="103" t="s">
        <v>19</v>
      </c>
      <c r="H2979" s="103" t="s">
        <v>1351</v>
      </c>
      <c r="I2979" s="116" t="s">
        <v>21</v>
      </c>
      <c r="J2979" s="112" t="str">
        <f t="shared" si="149"/>
        <v>W</v>
      </c>
      <c r="K2979" s="103">
        <v>5</v>
      </c>
      <c r="L2979" s="103">
        <v>2</v>
      </c>
      <c r="M2979" s="103" t="s">
        <v>1900</v>
      </c>
      <c r="T2979" s="112"/>
    </row>
    <row r="2980" spans="1:20">
      <c r="A2980" s="112" t="s">
        <v>1368</v>
      </c>
      <c r="B2980" s="149">
        <v>24</v>
      </c>
      <c r="C2980" s="137">
        <v>20853</v>
      </c>
      <c r="D2980" s="141">
        <f t="shared" si="148"/>
        <v>20853</v>
      </c>
      <c r="E2980" s="103" t="s">
        <v>19</v>
      </c>
      <c r="H2980" s="103" t="s">
        <v>580</v>
      </c>
      <c r="I2980" s="116" t="s">
        <v>21</v>
      </c>
      <c r="J2980" s="112" t="str">
        <f t="shared" si="149"/>
        <v>L</v>
      </c>
      <c r="K2980" s="103">
        <v>1</v>
      </c>
      <c r="L2980" s="103">
        <v>2</v>
      </c>
      <c r="M2980" s="103" t="s">
        <v>1251</v>
      </c>
      <c r="T2980" s="112"/>
    </row>
    <row r="2981" spans="1:20">
      <c r="A2981" s="112" t="s">
        <v>1368</v>
      </c>
      <c r="B2981" s="149">
        <v>23</v>
      </c>
      <c r="C2981" s="137">
        <v>20846</v>
      </c>
      <c r="D2981" s="141">
        <f t="shared" si="148"/>
        <v>20846</v>
      </c>
      <c r="E2981" s="103" t="s">
        <v>19</v>
      </c>
      <c r="H2981" s="103" t="s">
        <v>504</v>
      </c>
      <c r="I2981" s="116" t="s">
        <v>21</v>
      </c>
      <c r="J2981" s="112" t="str">
        <f t="shared" si="149"/>
        <v>W</v>
      </c>
      <c r="K2981" s="103">
        <v>4</v>
      </c>
      <c r="L2981" s="103">
        <v>1</v>
      </c>
      <c r="M2981" s="103" t="s">
        <v>1901</v>
      </c>
      <c r="T2981" s="112"/>
    </row>
    <row r="2982" spans="1:20">
      <c r="A2982" s="112" t="s">
        <v>1368</v>
      </c>
      <c r="B2982" s="149">
        <v>22</v>
      </c>
      <c r="C2982" s="137">
        <v>20839</v>
      </c>
      <c r="D2982" s="141">
        <f t="shared" si="148"/>
        <v>20839</v>
      </c>
      <c r="E2982" s="103" t="s">
        <v>19</v>
      </c>
      <c r="H2982" s="103" t="s">
        <v>710</v>
      </c>
      <c r="I2982" s="116" t="s">
        <v>9</v>
      </c>
      <c r="J2982" s="112" t="str">
        <f t="shared" si="149"/>
        <v>W</v>
      </c>
      <c r="K2982" s="103">
        <v>2</v>
      </c>
      <c r="L2982" s="103">
        <v>1</v>
      </c>
      <c r="M2982" s="103" t="s">
        <v>1883</v>
      </c>
      <c r="T2982" s="112"/>
    </row>
    <row r="2983" spans="1:20">
      <c r="A2983" s="112" t="s">
        <v>1368</v>
      </c>
      <c r="B2983" s="149">
        <v>21</v>
      </c>
      <c r="C2983" s="137">
        <v>20832</v>
      </c>
      <c r="D2983" s="141">
        <f t="shared" si="148"/>
        <v>20832</v>
      </c>
      <c r="E2983" s="103" t="s">
        <v>19</v>
      </c>
      <c r="H2983" s="103" t="s">
        <v>1296</v>
      </c>
      <c r="I2983" s="116" t="s">
        <v>21</v>
      </c>
      <c r="J2983" s="112" t="str">
        <f t="shared" si="149"/>
        <v>W</v>
      </c>
      <c r="K2983" s="103">
        <v>2</v>
      </c>
      <c r="L2983" s="103">
        <v>1</v>
      </c>
      <c r="M2983" s="103" t="s">
        <v>1902</v>
      </c>
      <c r="T2983" s="112"/>
    </row>
    <row r="2984" spans="1:20">
      <c r="A2984" s="112" t="s">
        <v>1368</v>
      </c>
      <c r="B2984" s="149">
        <v>20</v>
      </c>
      <c r="C2984" s="137">
        <v>20825</v>
      </c>
      <c r="D2984" s="141">
        <f t="shared" si="148"/>
        <v>20825</v>
      </c>
      <c r="E2984" s="103" t="s">
        <v>19</v>
      </c>
      <c r="H2984" s="103" t="s">
        <v>504</v>
      </c>
      <c r="I2984" s="116" t="s">
        <v>9</v>
      </c>
      <c r="J2984" s="112" t="str">
        <f t="shared" si="149"/>
        <v>L</v>
      </c>
      <c r="K2984" s="103">
        <v>2</v>
      </c>
      <c r="L2984" s="103">
        <v>3</v>
      </c>
      <c r="M2984" s="103" t="s">
        <v>1896</v>
      </c>
      <c r="T2984" s="112"/>
    </row>
    <row r="2985" spans="1:20">
      <c r="A2985" s="112" t="s">
        <v>1368</v>
      </c>
      <c r="B2985" s="149">
        <v>19</v>
      </c>
      <c r="C2985" s="137">
        <v>20814</v>
      </c>
      <c r="D2985" s="141">
        <f t="shared" si="148"/>
        <v>20814</v>
      </c>
      <c r="E2985" s="103" t="s">
        <v>19</v>
      </c>
      <c r="H2985" s="103" t="s">
        <v>24</v>
      </c>
      <c r="I2985" s="116" t="s">
        <v>21</v>
      </c>
      <c r="J2985" s="112" t="str">
        <f t="shared" si="149"/>
        <v>W</v>
      </c>
      <c r="K2985" s="103">
        <v>3</v>
      </c>
      <c r="L2985" s="103">
        <v>0</v>
      </c>
      <c r="M2985" s="103" t="s">
        <v>1903</v>
      </c>
      <c r="T2985" s="112"/>
    </row>
    <row r="2986" spans="1:20">
      <c r="A2986" s="112" t="s">
        <v>1368</v>
      </c>
      <c r="B2986" s="149">
        <v>18</v>
      </c>
      <c r="C2986" s="137">
        <v>20811</v>
      </c>
      <c r="D2986" s="141">
        <f t="shared" si="148"/>
        <v>20811</v>
      </c>
      <c r="E2986" s="103" t="s">
        <v>19</v>
      </c>
      <c r="H2986" s="103" t="s">
        <v>1357</v>
      </c>
      <c r="I2986" s="116" t="s">
        <v>9</v>
      </c>
      <c r="J2986" s="112" t="str">
        <f t="shared" si="149"/>
        <v>L</v>
      </c>
      <c r="K2986" s="103">
        <v>0</v>
      </c>
      <c r="L2986" s="103">
        <v>9</v>
      </c>
      <c r="M2986" s="103" t="s">
        <v>25</v>
      </c>
      <c r="T2986" s="112"/>
    </row>
    <row r="2987" spans="1:20">
      <c r="A2987" s="112" t="s">
        <v>1368</v>
      </c>
      <c r="B2987" s="149">
        <v>17</v>
      </c>
      <c r="C2987" s="137">
        <v>20804</v>
      </c>
      <c r="D2987" s="141">
        <f t="shared" si="148"/>
        <v>20804</v>
      </c>
      <c r="E2987" s="103" t="s">
        <v>19</v>
      </c>
      <c r="H2987" s="103" t="s">
        <v>1354</v>
      </c>
      <c r="I2987" s="116" t="s">
        <v>21</v>
      </c>
      <c r="J2987" s="112" t="str">
        <f t="shared" si="149"/>
        <v>W</v>
      </c>
      <c r="K2987" s="103">
        <v>5</v>
      </c>
      <c r="L2987" s="103">
        <v>3</v>
      </c>
      <c r="M2987" s="103" t="s">
        <v>1904</v>
      </c>
      <c r="T2987" s="112"/>
    </row>
    <row r="2988" spans="1:20">
      <c r="A2988" s="112" t="s">
        <v>1368</v>
      </c>
      <c r="B2988" s="149">
        <v>16</v>
      </c>
      <c r="C2988" s="137">
        <v>20797</v>
      </c>
      <c r="D2988" s="141">
        <f t="shared" si="148"/>
        <v>20797</v>
      </c>
      <c r="E2988" s="103" t="s">
        <v>1187</v>
      </c>
      <c r="F2988" s="116" t="s">
        <v>699</v>
      </c>
      <c r="H2988" s="103" t="s">
        <v>1296</v>
      </c>
      <c r="I2988" s="116" t="s">
        <v>9</v>
      </c>
      <c r="J2988" s="112" t="str">
        <f t="shared" si="149"/>
        <v>L</v>
      </c>
      <c r="K2988" s="103">
        <v>3</v>
      </c>
      <c r="L2988" s="103">
        <v>4</v>
      </c>
      <c r="M2988" s="103" t="s">
        <v>1375</v>
      </c>
      <c r="T2988" s="112"/>
    </row>
    <row r="2989" spans="1:20">
      <c r="A2989" s="112" t="s">
        <v>1368</v>
      </c>
      <c r="B2989" s="149">
        <v>15</v>
      </c>
      <c r="C2989" s="137">
        <v>20790</v>
      </c>
      <c r="D2989" s="141">
        <f t="shared" si="148"/>
        <v>20790</v>
      </c>
      <c r="E2989" s="103" t="s">
        <v>1187</v>
      </c>
      <c r="F2989" s="116">
        <v>2</v>
      </c>
      <c r="H2989" s="103" t="s">
        <v>1296</v>
      </c>
      <c r="I2989" s="116" t="s">
        <v>21</v>
      </c>
      <c r="J2989" s="112" t="str">
        <f t="shared" si="149"/>
        <v>D</v>
      </c>
      <c r="K2989" s="103">
        <v>2</v>
      </c>
      <c r="L2989" s="103">
        <v>2</v>
      </c>
      <c r="M2989" s="103" t="s">
        <v>1376</v>
      </c>
      <c r="T2989" s="112"/>
    </row>
    <row r="2990" spans="1:20">
      <c r="A2990" s="112" t="s">
        <v>1368</v>
      </c>
      <c r="B2990" s="149">
        <v>14</v>
      </c>
      <c r="C2990" s="137">
        <v>20783</v>
      </c>
      <c r="D2990" s="141">
        <f t="shared" si="148"/>
        <v>20783</v>
      </c>
      <c r="E2990" s="103" t="s">
        <v>19</v>
      </c>
      <c r="H2990" s="103" t="s">
        <v>332</v>
      </c>
      <c r="I2990" s="116" t="s">
        <v>21</v>
      </c>
      <c r="J2990" s="112" t="str">
        <f t="shared" si="149"/>
        <v>W</v>
      </c>
      <c r="K2990" s="103">
        <v>1</v>
      </c>
      <c r="L2990" s="103">
        <v>0</v>
      </c>
      <c r="M2990" s="103" t="s">
        <v>1881</v>
      </c>
      <c r="T2990" s="112"/>
    </row>
    <row r="2991" spans="1:20">
      <c r="A2991" s="112" t="s">
        <v>1368</v>
      </c>
      <c r="B2991" s="149">
        <v>13</v>
      </c>
      <c r="C2991" s="137">
        <v>20776</v>
      </c>
      <c r="D2991" s="141">
        <f t="shared" si="148"/>
        <v>20776</v>
      </c>
      <c r="E2991" s="103" t="s">
        <v>19</v>
      </c>
      <c r="H2991" s="103" t="s">
        <v>682</v>
      </c>
      <c r="I2991" s="116" t="s">
        <v>9</v>
      </c>
      <c r="J2991" s="112" t="str">
        <f t="shared" si="149"/>
        <v>L</v>
      </c>
      <c r="K2991" s="103">
        <v>2</v>
      </c>
      <c r="L2991" s="103">
        <v>4</v>
      </c>
      <c r="M2991" s="103" t="s">
        <v>1798</v>
      </c>
      <c r="T2991" s="112"/>
    </row>
    <row r="2992" spans="1:20">
      <c r="A2992" s="112" t="s">
        <v>1368</v>
      </c>
      <c r="B2992" s="149">
        <v>12</v>
      </c>
      <c r="C2992" s="137">
        <v>20769</v>
      </c>
      <c r="D2992" s="141">
        <f t="shared" si="148"/>
        <v>20769</v>
      </c>
      <c r="E2992" s="103" t="s">
        <v>19</v>
      </c>
      <c r="H2992" s="103" t="s">
        <v>1353</v>
      </c>
      <c r="I2992" s="116" t="s">
        <v>21</v>
      </c>
      <c r="J2992" s="112" t="str">
        <f t="shared" si="149"/>
        <v>L</v>
      </c>
      <c r="K2992" s="103">
        <v>1</v>
      </c>
      <c r="L2992" s="103">
        <v>6</v>
      </c>
      <c r="M2992" s="103" t="s">
        <v>1881</v>
      </c>
      <c r="T2992" s="112"/>
    </row>
    <row r="2993" spans="1:20">
      <c r="A2993" s="112" t="s">
        <v>1368</v>
      </c>
      <c r="B2993" s="149">
        <v>11</v>
      </c>
      <c r="C2993" s="137">
        <v>20762</v>
      </c>
      <c r="D2993" s="141">
        <f t="shared" si="148"/>
        <v>20762</v>
      </c>
      <c r="E2993" s="103" t="s">
        <v>19</v>
      </c>
      <c r="H2993" s="103" t="s">
        <v>580</v>
      </c>
      <c r="I2993" s="116" t="s">
        <v>9</v>
      </c>
      <c r="J2993" s="112" t="str">
        <f t="shared" si="149"/>
        <v>D</v>
      </c>
      <c r="K2993" s="103">
        <v>2</v>
      </c>
      <c r="L2993" s="103">
        <v>2</v>
      </c>
      <c r="M2993" s="103" t="s">
        <v>1896</v>
      </c>
      <c r="T2993" s="112"/>
    </row>
    <row r="2994" spans="1:20">
      <c r="A2994" s="112" t="s">
        <v>1368</v>
      </c>
      <c r="B2994" s="149">
        <v>10</v>
      </c>
      <c r="C2994" s="137">
        <v>20755</v>
      </c>
      <c r="D2994" s="141">
        <f t="shared" si="148"/>
        <v>20755</v>
      </c>
      <c r="E2994" s="103" t="s">
        <v>19</v>
      </c>
      <c r="H2994" s="103" t="s">
        <v>460</v>
      </c>
      <c r="I2994" s="116" t="s">
        <v>21</v>
      </c>
      <c r="J2994" s="112" t="str">
        <f t="shared" si="149"/>
        <v>W</v>
      </c>
      <c r="K2994" s="103">
        <v>5</v>
      </c>
      <c r="L2994" s="103">
        <v>2</v>
      </c>
      <c r="M2994" s="103" t="s">
        <v>1905</v>
      </c>
      <c r="T2994" s="112"/>
    </row>
    <row r="2995" spans="1:20">
      <c r="A2995" s="112" t="s">
        <v>1368</v>
      </c>
      <c r="B2995" s="149">
        <v>9</v>
      </c>
      <c r="C2995" s="137">
        <v>20748</v>
      </c>
      <c r="D2995" s="141">
        <f t="shared" si="148"/>
        <v>20748</v>
      </c>
      <c r="E2995" s="103" t="s">
        <v>19</v>
      </c>
      <c r="H2995" s="103" t="s">
        <v>866</v>
      </c>
      <c r="I2995" s="116" t="s">
        <v>9</v>
      </c>
      <c r="J2995" s="112" t="str">
        <f t="shared" si="149"/>
        <v>L</v>
      </c>
      <c r="K2995" s="103">
        <v>0</v>
      </c>
      <c r="L2995" s="103">
        <v>5</v>
      </c>
      <c r="M2995" s="103" t="s">
        <v>25</v>
      </c>
      <c r="T2995" s="112"/>
    </row>
    <row r="2996" spans="1:20">
      <c r="A2996" s="112" t="s">
        <v>1368</v>
      </c>
      <c r="B2996" s="149">
        <v>8</v>
      </c>
      <c r="C2996" s="137">
        <v>20741</v>
      </c>
      <c r="D2996" s="141">
        <f t="shared" si="148"/>
        <v>20741</v>
      </c>
      <c r="E2996" s="103" t="s">
        <v>1216</v>
      </c>
      <c r="F2996" s="116" t="s">
        <v>61</v>
      </c>
      <c r="H2996" s="103" t="s">
        <v>1369</v>
      </c>
      <c r="I2996" s="116" t="s">
        <v>9</v>
      </c>
      <c r="J2996" s="112" t="str">
        <f t="shared" si="149"/>
        <v>L</v>
      </c>
      <c r="K2996" s="103">
        <v>0</v>
      </c>
      <c r="L2996" s="103">
        <v>3</v>
      </c>
      <c r="M2996" s="103" t="s">
        <v>25</v>
      </c>
      <c r="T2996" s="112"/>
    </row>
    <row r="2997" spans="1:20">
      <c r="A2997" s="112" t="s">
        <v>1368</v>
      </c>
      <c r="B2997" s="149">
        <v>7</v>
      </c>
      <c r="C2997" s="137">
        <v>20734</v>
      </c>
      <c r="D2997" s="141">
        <f t="shared" si="148"/>
        <v>20734</v>
      </c>
      <c r="E2997" s="103" t="s">
        <v>19</v>
      </c>
      <c r="H2997" s="103" t="s">
        <v>1297</v>
      </c>
      <c r="I2997" s="116" t="s">
        <v>9</v>
      </c>
      <c r="J2997" s="112" t="str">
        <f t="shared" si="149"/>
        <v>L</v>
      </c>
      <c r="K2997" s="103">
        <v>0</v>
      </c>
      <c r="L2997" s="103">
        <v>3</v>
      </c>
      <c r="M2997" s="103" t="s">
        <v>25</v>
      </c>
      <c r="T2997" s="112"/>
    </row>
    <row r="2998" spans="1:20">
      <c r="A2998" s="112" t="s">
        <v>1368</v>
      </c>
      <c r="B2998" s="149">
        <v>6</v>
      </c>
      <c r="C2998" s="137">
        <v>20727</v>
      </c>
      <c r="D2998" s="141">
        <f t="shared" si="148"/>
        <v>20727</v>
      </c>
      <c r="E2998" s="103" t="s">
        <v>1216</v>
      </c>
      <c r="F2998" s="116" t="s">
        <v>256</v>
      </c>
      <c r="H2998" s="103" t="s">
        <v>1370</v>
      </c>
      <c r="I2998" s="116" t="s">
        <v>21</v>
      </c>
      <c r="J2998" s="112" t="str">
        <f t="shared" si="149"/>
        <v>W</v>
      </c>
      <c r="K2998" s="103">
        <v>4</v>
      </c>
      <c r="L2998" s="103">
        <v>2</v>
      </c>
      <c r="M2998" s="103" t="s">
        <v>1377</v>
      </c>
      <c r="T2998" s="112"/>
    </row>
    <row r="2999" spans="1:20" ht="17" thickBot="1">
      <c r="A2999" s="112" t="s">
        <v>1368</v>
      </c>
      <c r="B2999" s="149">
        <v>5</v>
      </c>
      <c r="C2999" s="137">
        <v>20720</v>
      </c>
      <c r="D2999" s="141">
        <f t="shared" si="148"/>
        <v>20720</v>
      </c>
      <c r="E2999" s="103" t="s">
        <v>1216</v>
      </c>
      <c r="F2999" s="116" t="s">
        <v>515</v>
      </c>
      <c r="H2999" s="103" t="s">
        <v>1304</v>
      </c>
      <c r="I2999" s="116" t="s">
        <v>21</v>
      </c>
      <c r="J2999" s="112" t="str">
        <f t="shared" si="149"/>
        <v>W</v>
      </c>
      <c r="K2999" s="103">
        <v>4</v>
      </c>
      <c r="L2999" s="103">
        <v>2</v>
      </c>
      <c r="M2999" s="103" t="s">
        <v>1378</v>
      </c>
      <c r="T2999" s="112"/>
    </row>
    <row r="3000" spans="1:20" ht="18" thickTop="1" thickBot="1">
      <c r="A3000" s="112" t="s">
        <v>1368</v>
      </c>
      <c r="B3000" s="149">
        <v>4</v>
      </c>
      <c r="C3000" s="137">
        <v>20713</v>
      </c>
      <c r="D3000" s="141">
        <f t="shared" si="148"/>
        <v>20713</v>
      </c>
      <c r="E3000" s="103" t="s">
        <v>1216</v>
      </c>
      <c r="F3000" s="116" t="s">
        <v>515</v>
      </c>
      <c r="H3000" s="103" t="s">
        <v>1304</v>
      </c>
      <c r="I3000" s="116" t="s">
        <v>9</v>
      </c>
      <c r="J3000" s="112" t="str">
        <f t="shared" si="149"/>
        <v>D</v>
      </c>
      <c r="K3000" s="103">
        <v>1</v>
      </c>
      <c r="L3000" s="103">
        <v>1</v>
      </c>
      <c r="M3000" s="174" t="s">
        <v>440</v>
      </c>
      <c r="T3000" s="112"/>
    </row>
    <row r="3001" spans="1:20" ht="17" thickTop="1">
      <c r="A3001" s="112" t="s">
        <v>1368</v>
      </c>
      <c r="B3001" s="149">
        <v>3</v>
      </c>
      <c r="C3001" s="137">
        <v>20706</v>
      </c>
      <c r="D3001" s="141">
        <f t="shared" si="148"/>
        <v>20706</v>
      </c>
      <c r="E3001" s="103" t="s">
        <v>19</v>
      </c>
      <c r="H3001" s="103" t="s">
        <v>682</v>
      </c>
      <c r="I3001" s="116" t="s">
        <v>21</v>
      </c>
      <c r="J3001" s="112" t="str">
        <f t="shared" si="149"/>
        <v>W</v>
      </c>
      <c r="K3001" s="103">
        <v>6</v>
      </c>
      <c r="L3001" s="103">
        <v>1</v>
      </c>
      <c r="M3001" s="103" t="s">
        <v>2007</v>
      </c>
      <c r="T3001" s="112"/>
    </row>
    <row r="3002" spans="1:20">
      <c r="A3002" s="112" t="s">
        <v>1368</v>
      </c>
      <c r="B3002" s="149">
        <v>2</v>
      </c>
      <c r="C3002" s="137">
        <v>20699</v>
      </c>
      <c r="D3002" s="141">
        <f t="shared" si="148"/>
        <v>20699</v>
      </c>
      <c r="E3002" s="103" t="s">
        <v>19</v>
      </c>
      <c r="H3002" s="103" t="s">
        <v>866</v>
      </c>
      <c r="I3002" s="116" t="s">
        <v>21</v>
      </c>
      <c r="J3002" s="112" t="str">
        <f t="shared" si="149"/>
        <v>L</v>
      </c>
      <c r="K3002" s="103">
        <v>1</v>
      </c>
      <c r="L3002" s="103">
        <v>3</v>
      </c>
      <c r="M3002" s="103" t="s">
        <v>690</v>
      </c>
      <c r="T3002" s="112"/>
    </row>
    <row r="3003" spans="1:20">
      <c r="A3003" s="112" t="s">
        <v>1368</v>
      </c>
      <c r="B3003" s="149">
        <v>1</v>
      </c>
      <c r="C3003" s="137">
        <v>20692</v>
      </c>
      <c r="D3003" s="141">
        <f t="shared" ref="D3003:D3066" si="150">C3003</f>
        <v>20692</v>
      </c>
      <c r="E3003" s="103" t="s">
        <v>19</v>
      </c>
      <c r="H3003" s="103" t="s">
        <v>1351</v>
      </c>
      <c r="I3003" s="116" t="s">
        <v>9</v>
      </c>
      <c r="J3003" s="112" t="str">
        <f t="shared" si="149"/>
        <v>L</v>
      </c>
      <c r="K3003" s="103">
        <v>0</v>
      </c>
      <c r="L3003" s="103">
        <v>4</v>
      </c>
      <c r="M3003" s="103" t="s">
        <v>25</v>
      </c>
      <c r="T3003" s="112"/>
    </row>
    <row r="3004" spans="1:20">
      <c r="A3004" s="112" t="s">
        <v>1405</v>
      </c>
      <c r="B3004" s="147">
        <v>46</v>
      </c>
      <c r="C3004" s="133">
        <v>20577</v>
      </c>
      <c r="D3004" s="141">
        <f t="shared" si="150"/>
        <v>20577</v>
      </c>
      <c r="E3004" s="112" t="s">
        <v>19</v>
      </c>
      <c r="H3004" s="112" t="s">
        <v>1351</v>
      </c>
      <c r="I3004" s="116" t="s">
        <v>21</v>
      </c>
      <c r="J3004" s="112" t="str">
        <f t="shared" si="149"/>
        <v>D</v>
      </c>
      <c r="K3004" s="112">
        <v>1</v>
      </c>
      <c r="L3004" s="112">
        <v>1</v>
      </c>
      <c r="M3004" s="103" t="s">
        <v>1409</v>
      </c>
      <c r="T3004" s="112"/>
    </row>
    <row r="3005" spans="1:20">
      <c r="A3005" s="112" t="s">
        <v>1405</v>
      </c>
      <c r="B3005" s="147">
        <v>45</v>
      </c>
      <c r="C3005" s="133">
        <v>20575</v>
      </c>
      <c r="D3005" s="141">
        <f t="shared" si="150"/>
        <v>20575</v>
      </c>
      <c r="E3005" s="112" t="s">
        <v>19</v>
      </c>
      <c r="H3005" s="112" t="s">
        <v>580</v>
      </c>
      <c r="I3005" s="116" t="s">
        <v>9</v>
      </c>
      <c r="J3005" s="112" t="str">
        <f t="shared" si="149"/>
        <v>L</v>
      </c>
      <c r="K3005" s="112">
        <v>1</v>
      </c>
      <c r="L3005" s="112">
        <v>3</v>
      </c>
      <c r="M3005" s="103" t="s">
        <v>1409</v>
      </c>
      <c r="T3005" s="112"/>
    </row>
    <row r="3006" spans="1:20">
      <c r="A3006" s="112" t="s">
        <v>1405</v>
      </c>
      <c r="B3006" s="147">
        <v>44</v>
      </c>
      <c r="C3006" s="133">
        <v>20573</v>
      </c>
      <c r="D3006" s="141">
        <f t="shared" si="150"/>
        <v>20573</v>
      </c>
      <c r="E3006" s="112" t="s">
        <v>19</v>
      </c>
      <c r="H3006" s="112" t="s">
        <v>1407</v>
      </c>
      <c r="I3006" s="116" t="s">
        <v>9</v>
      </c>
      <c r="J3006" s="112" t="str">
        <f t="shared" si="149"/>
        <v>L</v>
      </c>
      <c r="K3006" s="112">
        <v>2</v>
      </c>
      <c r="L3006" s="112">
        <v>5</v>
      </c>
      <c r="M3006" s="103" t="s">
        <v>1815</v>
      </c>
      <c r="T3006" s="112"/>
    </row>
    <row r="3007" spans="1:20">
      <c r="A3007" s="112" t="s">
        <v>1405</v>
      </c>
      <c r="B3007" s="147">
        <v>43</v>
      </c>
      <c r="C3007" s="133">
        <v>20571</v>
      </c>
      <c r="D3007" s="141">
        <f t="shared" si="150"/>
        <v>20571</v>
      </c>
      <c r="E3007" s="112" t="s">
        <v>19</v>
      </c>
      <c r="H3007" s="112" t="s">
        <v>504</v>
      </c>
      <c r="I3007" s="116" t="s">
        <v>21</v>
      </c>
      <c r="J3007" s="112" t="str">
        <f t="shared" si="149"/>
        <v>W</v>
      </c>
      <c r="K3007" s="112">
        <v>3</v>
      </c>
      <c r="L3007" s="112">
        <v>2</v>
      </c>
      <c r="M3007" s="103" t="s">
        <v>1812</v>
      </c>
      <c r="T3007" s="112"/>
    </row>
    <row r="3008" spans="1:20">
      <c r="A3008" s="112" t="s">
        <v>1405</v>
      </c>
      <c r="B3008" s="147">
        <v>42</v>
      </c>
      <c r="C3008" s="133">
        <v>20568</v>
      </c>
      <c r="D3008" s="141">
        <f t="shared" si="150"/>
        <v>20568</v>
      </c>
      <c r="E3008" s="112" t="s">
        <v>19</v>
      </c>
      <c r="H3008" s="112" t="s">
        <v>1142</v>
      </c>
      <c r="I3008" s="116" t="s">
        <v>21</v>
      </c>
      <c r="J3008" s="112" t="str">
        <f t="shared" si="149"/>
        <v>L</v>
      </c>
      <c r="K3008" s="112">
        <v>0</v>
      </c>
      <c r="L3008" s="112">
        <v>1</v>
      </c>
      <c r="M3008" s="103" t="s">
        <v>25</v>
      </c>
      <c r="T3008" s="112"/>
    </row>
    <row r="3009" spans="1:20">
      <c r="A3009" s="112" t="s">
        <v>1405</v>
      </c>
      <c r="B3009" s="147">
        <v>41</v>
      </c>
      <c r="C3009" s="133">
        <v>20566</v>
      </c>
      <c r="D3009" s="141">
        <f t="shared" si="150"/>
        <v>20566</v>
      </c>
      <c r="E3009" s="112" t="s">
        <v>19</v>
      </c>
      <c r="H3009" s="112" t="s">
        <v>124</v>
      </c>
      <c r="I3009" s="116" t="s">
        <v>9</v>
      </c>
      <c r="J3009" s="112" t="str">
        <f t="shared" si="149"/>
        <v>L</v>
      </c>
      <c r="K3009" s="112">
        <v>0</v>
      </c>
      <c r="L3009" s="112">
        <v>1</v>
      </c>
      <c r="M3009" s="103" t="s">
        <v>25</v>
      </c>
      <c r="T3009" s="112"/>
    </row>
    <row r="3010" spans="1:20">
      <c r="A3010" s="112" t="s">
        <v>1405</v>
      </c>
      <c r="B3010" s="147">
        <v>40</v>
      </c>
      <c r="C3010" s="133">
        <v>20559</v>
      </c>
      <c r="D3010" s="141">
        <f t="shared" si="150"/>
        <v>20559</v>
      </c>
      <c r="E3010" s="112" t="s">
        <v>19</v>
      </c>
      <c r="H3010" s="112" t="s">
        <v>1033</v>
      </c>
      <c r="I3010" s="116" t="s">
        <v>9</v>
      </c>
      <c r="J3010" s="112" t="str">
        <f t="shared" si="149"/>
        <v>L</v>
      </c>
      <c r="K3010" s="112">
        <v>0</v>
      </c>
      <c r="L3010" s="112">
        <v>7</v>
      </c>
      <c r="M3010" s="103" t="s">
        <v>25</v>
      </c>
      <c r="T3010" s="112"/>
    </row>
    <row r="3011" spans="1:20">
      <c r="A3011" s="112" t="s">
        <v>1405</v>
      </c>
      <c r="B3011" s="147">
        <v>39</v>
      </c>
      <c r="C3011" s="133">
        <v>20552</v>
      </c>
      <c r="D3011" s="141">
        <f t="shared" si="150"/>
        <v>20552</v>
      </c>
      <c r="E3011" s="112" t="s">
        <v>19</v>
      </c>
      <c r="H3011" s="112" t="s">
        <v>710</v>
      </c>
      <c r="I3011" s="116" t="s">
        <v>21</v>
      </c>
      <c r="J3011" s="112" t="str">
        <f t="shared" si="149"/>
        <v>D</v>
      </c>
      <c r="K3011" s="112">
        <v>3</v>
      </c>
      <c r="L3011" s="112">
        <v>3</v>
      </c>
      <c r="M3011" s="112" t="s">
        <v>1813</v>
      </c>
      <c r="T3011" s="112"/>
    </row>
    <row r="3012" spans="1:20">
      <c r="A3012" s="112" t="s">
        <v>1405</v>
      </c>
      <c r="B3012" s="147">
        <v>38</v>
      </c>
      <c r="C3012" s="133">
        <v>20547</v>
      </c>
      <c r="D3012" s="141">
        <f t="shared" si="150"/>
        <v>20547</v>
      </c>
      <c r="E3012" s="112" t="s">
        <v>19</v>
      </c>
      <c r="H3012" s="112" t="s">
        <v>682</v>
      </c>
      <c r="I3012" s="116" t="s">
        <v>9</v>
      </c>
      <c r="J3012" s="112" t="str">
        <f t="shared" si="149"/>
        <v>L</v>
      </c>
      <c r="K3012" s="112">
        <v>1</v>
      </c>
      <c r="L3012" s="112">
        <v>4</v>
      </c>
      <c r="M3012" s="112" t="s">
        <v>1421</v>
      </c>
      <c r="T3012" s="112"/>
    </row>
    <row r="3013" spans="1:20">
      <c r="A3013" s="112" t="s">
        <v>1405</v>
      </c>
      <c r="B3013" s="147">
        <v>37</v>
      </c>
      <c r="C3013" s="133">
        <v>20545</v>
      </c>
      <c r="D3013" s="141">
        <f t="shared" si="150"/>
        <v>20545</v>
      </c>
      <c r="E3013" s="112" t="s">
        <v>19</v>
      </c>
      <c r="H3013" s="112" t="s">
        <v>866</v>
      </c>
      <c r="I3013" s="116" t="s">
        <v>21</v>
      </c>
      <c r="J3013" s="112" t="str">
        <f t="shared" si="149"/>
        <v>D</v>
      </c>
      <c r="K3013" s="112">
        <v>1</v>
      </c>
      <c r="L3013" s="112">
        <v>1</v>
      </c>
      <c r="M3013" s="112" t="s">
        <v>1412</v>
      </c>
      <c r="T3013" s="112"/>
    </row>
    <row r="3014" spans="1:20">
      <c r="A3014" s="112" t="s">
        <v>1405</v>
      </c>
      <c r="B3014" s="147">
        <v>36</v>
      </c>
      <c r="C3014" s="133">
        <v>20544</v>
      </c>
      <c r="D3014" s="141">
        <f t="shared" si="150"/>
        <v>20544</v>
      </c>
      <c r="E3014" s="112" t="s">
        <v>19</v>
      </c>
      <c r="H3014" s="112" t="s">
        <v>682</v>
      </c>
      <c r="I3014" s="116" t="s">
        <v>21</v>
      </c>
      <c r="J3014" s="112" t="str">
        <f t="shared" si="149"/>
        <v>L</v>
      </c>
      <c r="K3014" s="112">
        <v>2</v>
      </c>
      <c r="L3014" s="112">
        <v>4</v>
      </c>
      <c r="M3014" s="112" t="s">
        <v>1420</v>
      </c>
      <c r="T3014" s="112"/>
    </row>
    <row r="3015" spans="1:20">
      <c r="A3015" s="112" t="s">
        <v>1405</v>
      </c>
      <c r="B3015" s="147">
        <v>35</v>
      </c>
      <c r="C3015" s="133">
        <v>20538</v>
      </c>
      <c r="D3015" s="141">
        <f t="shared" si="150"/>
        <v>20538</v>
      </c>
      <c r="E3015" s="112" t="s">
        <v>19</v>
      </c>
      <c r="H3015" s="112" t="s">
        <v>124</v>
      </c>
      <c r="I3015" s="116" t="s">
        <v>21</v>
      </c>
      <c r="J3015" s="112" t="str">
        <f t="shared" si="149"/>
        <v>W</v>
      </c>
      <c r="K3015" s="112">
        <v>4</v>
      </c>
      <c r="L3015" s="112">
        <v>1</v>
      </c>
      <c r="M3015" s="112" t="s">
        <v>1832</v>
      </c>
      <c r="T3015" s="112"/>
    </row>
    <row r="3016" spans="1:20" ht="17" thickBot="1">
      <c r="A3016" s="112" t="s">
        <v>1405</v>
      </c>
      <c r="B3016" s="147">
        <v>34</v>
      </c>
      <c r="C3016" s="133">
        <v>20524</v>
      </c>
      <c r="D3016" s="141">
        <f t="shared" si="150"/>
        <v>20524</v>
      </c>
      <c r="E3016" s="112" t="s">
        <v>19</v>
      </c>
      <c r="H3016" s="112" t="s">
        <v>1406</v>
      </c>
      <c r="I3016" s="116" t="s">
        <v>21</v>
      </c>
      <c r="J3016" s="112" t="str">
        <f t="shared" si="149"/>
        <v>L</v>
      </c>
      <c r="K3016" s="112">
        <v>1</v>
      </c>
      <c r="L3016" s="112">
        <v>5</v>
      </c>
      <c r="M3016" s="112" t="s">
        <v>1409</v>
      </c>
      <c r="T3016" s="112"/>
    </row>
    <row r="3017" spans="1:20" ht="18" thickTop="1" thickBot="1">
      <c r="A3017" s="112" t="s">
        <v>1405</v>
      </c>
      <c r="B3017" s="147">
        <v>33</v>
      </c>
      <c r="C3017" s="133">
        <v>20517</v>
      </c>
      <c r="D3017" s="142">
        <f t="shared" si="150"/>
        <v>20517</v>
      </c>
      <c r="E3017" s="112" t="s">
        <v>19</v>
      </c>
      <c r="H3017" s="112" t="s">
        <v>1302</v>
      </c>
      <c r="I3017" s="116" t="s">
        <v>9</v>
      </c>
      <c r="J3017" s="112" t="str">
        <f t="shared" si="149"/>
        <v>L</v>
      </c>
      <c r="K3017" s="112">
        <v>1</v>
      </c>
      <c r="L3017" s="112">
        <v>2</v>
      </c>
      <c r="M3017" s="174" t="s">
        <v>440</v>
      </c>
      <c r="T3017" s="112"/>
    </row>
    <row r="3018" spans="1:20" ht="17" thickTop="1">
      <c r="A3018" s="112" t="s">
        <v>1405</v>
      </c>
      <c r="B3018" s="147">
        <v>32</v>
      </c>
      <c r="C3018" s="133">
        <v>20503</v>
      </c>
      <c r="D3018" s="141">
        <f t="shared" si="150"/>
        <v>20503</v>
      </c>
      <c r="E3018" s="112" t="s">
        <v>19</v>
      </c>
      <c r="H3018" s="112" t="s">
        <v>504</v>
      </c>
      <c r="I3018" s="116" t="s">
        <v>9</v>
      </c>
      <c r="J3018" s="112" t="str">
        <f t="shared" si="149"/>
        <v>L</v>
      </c>
      <c r="K3018" s="112">
        <v>1</v>
      </c>
      <c r="L3018" s="112">
        <v>3</v>
      </c>
      <c r="M3018" s="112" t="s">
        <v>1806</v>
      </c>
      <c r="T3018" s="112"/>
    </row>
    <row r="3019" spans="1:20">
      <c r="A3019" s="112" t="s">
        <v>1405</v>
      </c>
      <c r="B3019" s="147">
        <v>31</v>
      </c>
      <c r="C3019" s="133">
        <v>20496</v>
      </c>
      <c r="D3019" s="141">
        <f t="shared" si="150"/>
        <v>20496</v>
      </c>
      <c r="E3019" s="112" t="s">
        <v>19</v>
      </c>
      <c r="H3019" s="112" t="s">
        <v>1302</v>
      </c>
      <c r="I3019" s="116" t="s">
        <v>21</v>
      </c>
      <c r="J3019" s="112" t="str">
        <f t="shared" si="149"/>
        <v>D</v>
      </c>
      <c r="K3019" s="112">
        <v>1</v>
      </c>
      <c r="L3019" s="112">
        <v>1</v>
      </c>
      <c r="M3019" s="112" t="s">
        <v>1409</v>
      </c>
      <c r="T3019" s="112"/>
    </row>
    <row r="3020" spans="1:20">
      <c r="A3020" s="112" t="s">
        <v>1405</v>
      </c>
      <c r="B3020" s="147">
        <v>30</v>
      </c>
      <c r="C3020" s="133">
        <v>20489</v>
      </c>
      <c r="D3020" s="141">
        <f t="shared" si="150"/>
        <v>20489</v>
      </c>
      <c r="E3020" s="112" t="s">
        <v>1187</v>
      </c>
      <c r="F3020" s="116">
        <v>4</v>
      </c>
      <c r="H3020" s="112" t="s">
        <v>682</v>
      </c>
      <c r="I3020" s="116" t="s">
        <v>9</v>
      </c>
      <c r="J3020" s="112" t="str">
        <f t="shared" si="149"/>
        <v>L</v>
      </c>
      <c r="K3020" s="112">
        <v>1</v>
      </c>
      <c r="L3020" s="112">
        <v>4</v>
      </c>
      <c r="M3020" s="112" t="s">
        <v>1410</v>
      </c>
      <c r="T3020" s="112"/>
    </row>
    <row r="3021" spans="1:20">
      <c r="A3021" s="112" t="s">
        <v>1405</v>
      </c>
      <c r="B3021" s="147">
        <v>29</v>
      </c>
      <c r="C3021" s="133">
        <v>20482</v>
      </c>
      <c r="D3021" s="141">
        <f t="shared" si="150"/>
        <v>20482</v>
      </c>
      <c r="E3021" s="112" t="s">
        <v>19</v>
      </c>
      <c r="H3021" s="112" t="s">
        <v>1357</v>
      </c>
      <c r="I3021" s="116" t="s">
        <v>9</v>
      </c>
      <c r="J3021" s="112" t="str">
        <f t="shared" si="149"/>
        <v>L</v>
      </c>
      <c r="K3021" s="112">
        <v>1</v>
      </c>
      <c r="L3021" s="112">
        <v>5</v>
      </c>
      <c r="M3021" s="112" t="s">
        <v>1449</v>
      </c>
      <c r="T3021" s="112"/>
    </row>
    <row r="3022" spans="1:20">
      <c r="A3022" s="112" t="s">
        <v>1405</v>
      </c>
      <c r="B3022" s="147">
        <v>28</v>
      </c>
      <c r="C3022" s="133">
        <v>20475</v>
      </c>
      <c r="D3022" s="141">
        <f t="shared" si="150"/>
        <v>20475</v>
      </c>
      <c r="E3022" s="112" t="s">
        <v>19</v>
      </c>
      <c r="H3022" s="112" t="s">
        <v>1406</v>
      </c>
      <c r="I3022" s="116" t="s">
        <v>9</v>
      </c>
      <c r="J3022" s="112" t="str">
        <f t="shared" si="149"/>
        <v>D</v>
      </c>
      <c r="K3022" s="112">
        <v>4</v>
      </c>
      <c r="L3022" s="112">
        <v>4</v>
      </c>
      <c r="M3022" s="112" t="s">
        <v>1816</v>
      </c>
      <c r="T3022" s="112"/>
    </row>
    <row r="3023" spans="1:20">
      <c r="A3023" s="112" t="s">
        <v>1405</v>
      </c>
      <c r="B3023" s="147">
        <v>27</v>
      </c>
      <c r="C3023" s="133">
        <v>20468</v>
      </c>
      <c r="D3023" s="141">
        <f t="shared" si="150"/>
        <v>20468</v>
      </c>
      <c r="E3023" s="112" t="s">
        <v>19</v>
      </c>
      <c r="H3023" s="112" t="s">
        <v>1033</v>
      </c>
      <c r="I3023" s="116" t="s">
        <v>21</v>
      </c>
      <c r="J3023" s="112" t="str">
        <f t="shared" si="149"/>
        <v>L</v>
      </c>
      <c r="K3023" s="112">
        <v>1</v>
      </c>
      <c r="L3023" s="112">
        <v>5</v>
      </c>
      <c r="M3023" s="112" t="s">
        <v>1410</v>
      </c>
      <c r="T3023" s="112"/>
    </row>
    <row r="3024" spans="1:20">
      <c r="A3024" s="112" t="s">
        <v>1405</v>
      </c>
      <c r="B3024" s="147">
        <v>26</v>
      </c>
      <c r="C3024" s="133">
        <v>20461</v>
      </c>
      <c r="D3024" s="141">
        <f t="shared" si="150"/>
        <v>20461</v>
      </c>
      <c r="E3024" s="112" t="s">
        <v>1187</v>
      </c>
      <c r="F3024" s="116">
        <v>3</v>
      </c>
      <c r="H3024" s="112" t="s">
        <v>710</v>
      </c>
      <c r="I3024" s="116" t="s">
        <v>9</v>
      </c>
      <c r="J3024" s="112" t="str">
        <f t="shared" si="149"/>
        <v>W</v>
      </c>
      <c r="K3024" s="112">
        <v>4</v>
      </c>
      <c r="L3024" s="112">
        <v>0</v>
      </c>
      <c r="M3024" s="112" t="s">
        <v>1411</v>
      </c>
      <c r="T3024" s="112"/>
    </row>
    <row r="3025" spans="1:20">
      <c r="A3025" s="112" t="s">
        <v>1405</v>
      </c>
      <c r="B3025" s="147">
        <v>25</v>
      </c>
      <c r="C3025" s="133">
        <v>20454</v>
      </c>
      <c r="D3025" s="141">
        <f t="shared" si="150"/>
        <v>20454</v>
      </c>
      <c r="E3025" s="112" t="s">
        <v>19</v>
      </c>
      <c r="H3025" s="112" t="s">
        <v>1296</v>
      </c>
      <c r="I3025" s="116" t="s">
        <v>9</v>
      </c>
      <c r="J3025" s="112" t="str">
        <f t="shared" si="149"/>
        <v>L</v>
      </c>
      <c r="K3025" s="112">
        <v>1</v>
      </c>
      <c r="L3025" s="112">
        <v>3</v>
      </c>
      <c r="M3025" s="112" t="s">
        <v>1412</v>
      </c>
      <c r="T3025" s="112"/>
    </row>
    <row r="3026" spans="1:20" ht="17" thickBot="1">
      <c r="A3026" s="112" t="s">
        <v>1405</v>
      </c>
      <c r="B3026" s="147">
        <v>24</v>
      </c>
      <c r="C3026" s="133">
        <v>20450</v>
      </c>
      <c r="D3026" s="141">
        <f t="shared" si="150"/>
        <v>20450</v>
      </c>
      <c r="E3026" s="112" t="s">
        <v>19</v>
      </c>
      <c r="H3026" s="112" t="s">
        <v>24</v>
      </c>
      <c r="I3026" s="116" t="s">
        <v>21</v>
      </c>
      <c r="J3026" s="112" t="str">
        <f t="shared" si="149"/>
        <v>W</v>
      </c>
      <c r="K3026" s="112">
        <v>3</v>
      </c>
      <c r="L3026" s="112">
        <v>1</v>
      </c>
      <c r="M3026" s="112" t="s">
        <v>1813</v>
      </c>
      <c r="T3026" s="112"/>
    </row>
    <row r="3027" spans="1:20" ht="18" thickTop="1" thickBot="1">
      <c r="A3027" s="112" t="s">
        <v>1405</v>
      </c>
      <c r="B3027" s="147">
        <v>23</v>
      </c>
      <c r="C3027" s="133">
        <v>20449</v>
      </c>
      <c r="D3027" s="141">
        <f t="shared" si="150"/>
        <v>20449</v>
      </c>
      <c r="E3027" s="112" t="s">
        <v>19</v>
      </c>
      <c r="H3027" s="112" t="s">
        <v>24</v>
      </c>
      <c r="I3027" s="116" t="s">
        <v>9</v>
      </c>
      <c r="J3027" s="112" t="str">
        <f t="shared" si="149"/>
        <v>W</v>
      </c>
      <c r="K3027" s="112">
        <v>6</v>
      </c>
      <c r="L3027" s="112">
        <v>2</v>
      </c>
      <c r="M3027" s="174" t="s">
        <v>440</v>
      </c>
      <c r="T3027" s="112"/>
    </row>
    <row r="3028" spans="1:20" ht="17" thickTop="1">
      <c r="A3028" s="112" t="s">
        <v>1405</v>
      </c>
      <c r="B3028" s="147">
        <v>22</v>
      </c>
      <c r="C3028" s="133">
        <v>20447</v>
      </c>
      <c r="D3028" s="141">
        <f t="shared" si="150"/>
        <v>20447</v>
      </c>
      <c r="E3028" s="112" t="s">
        <v>19</v>
      </c>
      <c r="H3028" s="112" t="s">
        <v>1357</v>
      </c>
      <c r="I3028" s="116" t="s">
        <v>21</v>
      </c>
      <c r="J3028" s="112" t="str">
        <f t="shared" si="149"/>
        <v>W</v>
      </c>
      <c r="K3028" s="112">
        <v>3</v>
      </c>
      <c r="L3028" s="112">
        <v>1</v>
      </c>
      <c r="M3028" s="112" t="s">
        <v>1413</v>
      </c>
      <c r="T3028" s="112"/>
    </row>
    <row r="3029" spans="1:20">
      <c r="A3029" s="112" t="s">
        <v>1405</v>
      </c>
      <c r="B3029" s="147">
        <v>21</v>
      </c>
      <c r="C3029" s="133">
        <v>20440</v>
      </c>
      <c r="D3029" s="141">
        <f t="shared" si="150"/>
        <v>20440</v>
      </c>
      <c r="E3029" s="112" t="s">
        <v>19</v>
      </c>
      <c r="H3029" s="112" t="s">
        <v>1353</v>
      </c>
      <c r="I3029" s="116" t="s">
        <v>9</v>
      </c>
      <c r="J3029" s="112" t="str">
        <f t="shared" si="149"/>
        <v>D</v>
      </c>
      <c r="K3029" s="112">
        <v>3</v>
      </c>
      <c r="L3029" s="112">
        <v>3</v>
      </c>
      <c r="M3029" s="112" t="s">
        <v>1833</v>
      </c>
      <c r="T3029" s="112"/>
    </row>
    <row r="3030" spans="1:20">
      <c r="A3030" s="112" t="s">
        <v>1405</v>
      </c>
      <c r="B3030" s="147">
        <v>20</v>
      </c>
      <c r="C3030" s="133">
        <v>20433</v>
      </c>
      <c r="D3030" s="141">
        <f t="shared" si="150"/>
        <v>20433</v>
      </c>
      <c r="E3030" s="112" t="s">
        <v>19</v>
      </c>
      <c r="H3030" s="112" t="s">
        <v>1407</v>
      </c>
      <c r="I3030" s="116" t="s">
        <v>21</v>
      </c>
      <c r="J3030" s="112" t="str">
        <f t="shared" si="149"/>
        <v>L</v>
      </c>
      <c r="K3030" s="112">
        <v>2</v>
      </c>
      <c r="L3030" s="112">
        <v>3</v>
      </c>
      <c r="M3030" s="112" t="s">
        <v>1834</v>
      </c>
      <c r="T3030" s="112"/>
    </row>
    <row r="3031" spans="1:20">
      <c r="A3031" s="112" t="s">
        <v>1405</v>
      </c>
      <c r="B3031" s="147">
        <v>19</v>
      </c>
      <c r="C3031" s="133">
        <v>20426</v>
      </c>
      <c r="D3031" s="141">
        <f t="shared" si="150"/>
        <v>20426</v>
      </c>
      <c r="E3031" s="112" t="s">
        <v>1187</v>
      </c>
      <c r="F3031" s="116">
        <v>2</v>
      </c>
      <c r="H3031" s="112" t="s">
        <v>775</v>
      </c>
      <c r="I3031" s="116" t="s">
        <v>21</v>
      </c>
      <c r="J3031" s="112" t="str">
        <f t="shared" si="149"/>
        <v>W</v>
      </c>
      <c r="K3031" s="112">
        <v>7</v>
      </c>
      <c r="L3031" s="112">
        <v>1</v>
      </c>
      <c r="M3031" s="112" t="s">
        <v>1835</v>
      </c>
      <c r="T3031" s="112"/>
    </row>
    <row r="3032" spans="1:20">
      <c r="A3032" s="112" t="s">
        <v>1405</v>
      </c>
      <c r="B3032" s="147">
        <v>18</v>
      </c>
      <c r="C3032" s="133">
        <v>20419</v>
      </c>
      <c r="D3032" s="141">
        <f t="shared" si="150"/>
        <v>20419</v>
      </c>
      <c r="E3032" s="112" t="s">
        <v>19</v>
      </c>
      <c r="H3032" s="112" t="s">
        <v>1351</v>
      </c>
      <c r="I3032" s="116" t="s">
        <v>9</v>
      </c>
      <c r="J3032" s="112" t="str">
        <f t="shared" si="149"/>
        <v>L</v>
      </c>
      <c r="K3032" s="112">
        <v>0</v>
      </c>
      <c r="L3032" s="112">
        <v>3</v>
      </c>
      <c r="M3032" s="112" t="s">
        <v>25</v>
      </c>
      <c r="T3032" s="112"/>
    </row>
    <row r="3033" spans="1:20">
      <c r="A3033" s="112" t="s">
        <v>1405</v>
      </c>
      <c r="B3033" s="147">
        <v>17</v>
      </c>
      <c r="C3033" s="133">
        <v>20412</v>
      </c>
      <c r="D3033" s="141">
        <f t="shared" si="150"/>
        <v>20412</v>
      </c>
      <c r="E3033" s="112" t="s">
        <v>19</v>
      </c>
      <c r="H3033" s="112" t="s">
        <v>1297</v>
      </c>
      <c r="I3033" s="116" t="s">
        <v>21</v>
      </c>
      <c r="J3033" s="112" t="str">
        <f t="shared" si="149"/>
        <v>W</v>
      </c>
      <c r="K3033" s="112">
        <v>3</v>
      </c>
      <c r="L3033" s="112">
        <v>1</v>
      </c>
      <c r="M3033" s="112" t="s">
        <v>1817</v>
      </c>
      <c r="T3033" s="112"/>
    </row>
    <row r="3034" spans="1:20">
      <c r="A3034" s="112" t="s">
        <v>1405</v>
      </c>
      <c r="B3034" s="147">
        <v>16</v>
      </c>
      <c r="C3034" s="133">
        <v>20405</v>
      </c>
      <c r="D3034" s="141">
        <f t="shared" si="150"/>
        <v>20405</v>
      </c>
      <c r="E3034" s="112" t="s">
        <v>19</v>
      </c>
      <c r="H3034" s="112" t="s">
        <v>286</v>
      </c>
      <c r="I3034" s="116" t="s">
        <v>21</v>
      </c>
      <c r="J3034" s="112" t="str">
        <f t="shared" si="149"/>
        <v>W</v>
      </c>
      <c r="K3034" s="112">
        <v>1</v>
      </c>
      <c r="L3034" s="112">
        <v>0</v>
      </c>
      <c r="M3034" s="112" t="s">
        <v>1329</v>
      </c>
      <c r="T3034" s="112"/>
    </row>
    <row r="3035" spans="1:20">
      <c r="A3035" s="112" t="s">
        <v>1405</v>
      </c>
      <c r="B3035" s="147">
        <v>15</v>
      </c>
      <c r="C3035" s="133">
        <v>20398</v>
      </c>
      <c r="D3035" s="141">
        <f t="shared" si="150"/>
        <v>20398</v>
      </c>
      <c r="E3035" s="112" t="s">
        <v>19</v>
      </c>
      <c r="H3035" s="112" t="s">
        <v>866</v>
      </c>
      <c r="I3035" s="116" t="s">
        <v>9</v>
      </c>
      <c r="J3035" s="112" t="str">
        <f t="shared" si="149"/>
        <v>W</v>
      </c>
      <c r="K3035" s="112">
        <v>3</v>
      </c>
      <c r="L3035" s="112">
        <v>2</v>
      </c>
      <c r="M3035" s="112" t="s">
        <v>1836</v>
      </c>
      <c r="T3035" s="112"/>
    </row>
    <row r="3036" spans="1:20">
      <c r="A3036" s="112" t="s">
        <v>1405</v>
      </c>
      <c r="B3036" s="147">
        <v>14</v>
      </c>
      <c r="C3036" s="133">
        <v>20391</v>
      </c>
      <c r="D3036" s="141">
        <f t="shared" si="150"/>
        <v>20391</v>
      </c>
      <c r="E3036" s="112" t="s">
        <v>19</v>
      </c>
      <c r="H3036" s="112" t="s">
        <v>1353</v>
      </c>
      <c r="I3036" s="116" t="s">
        <v>21</v>
      </c>
      <c r="J3036" s="112" t="str">
        <f t="shared" si="149"/>
        <v>W</v>
      </c>
      <c r="K3036" s="112">
        <v>4</v>
      </c>
      <c r="L3036" s="112">
        <v>0</v>
      </c>
      <c r="M3036" s="112" t="s">
        <v>1797</v>
      </c>
      <c r="T3036" s="112" t="s">
        <v>1855</v>
      </c>
    </row>
    <row r="3037" spans="1:20">
      <c r="A3037" s="112" t="s">
        <v>1405</v>
      </c>
      <c r="B3037" s="147">
        <v>13</v>
      </c>
      <c r="C3037" s="133">
        <v>20377</v>
      </c>
      <c r="D3037" s="141">
        <f t="shared" si="150"/>
        <v>20377</v>
      </c>
      <c r="E3037" s="112" t="s">
        <v>1216</v>
      </c>
      <c r="F3037" s="116" t="s">
        <v>61</v>
      </c>
      <c r="H3037" s="112" t="s">
        <v>1304</v>
      </c>
      <c r="I3037" s="116" t="s">
        <v>9</v>
      </c>
      <c r="J3037" s="112" t="str">
        <f t="shared" si="149"/>
        <v>L</v>
      </c>
      <c r="K3037" s="112">
        <v>1</v>
      </c>
      <c r="L3037" s="112">
        <v>2</v>
      </c>
      <c r="M3037" s="112" t="s">
        <v>1414</v>
      </c>
      <c r="T3037" s="112"/>
    </row>
    <row r="3038" spans="1:20">
      <c r="A3038" s="112" t="s">
        <v>1405</v>
      </c>
      <c r="B3038" s="147">
        <v>12</v>
      </c>
      <c r="C3038" s="133">
        <v>20370</v>
      </c>
      <c r="D3038" s="141">
        <f t="shared" si="150"/>
        <v>20370</v>
      </c>
      <c r="E3038" s="112" t="s">
        <v>19</v>
      </c>
      <c r="H3038" s="112" t="s">
        <v>286</v>
      </c>
      <c r="I3038" s="116" t="s">
        <v>9</v>
      </c>
      <c r="J3038" s="112" t="str">
        <f t="shared" ref="J3038:J3101" si="151">IF(K3038&gt;L3038,"W",IF(K3038&lt;L3038,"L","D"))</f>
        <v>L</v>
      </c>
      <c r="K3038" s="112">
        <v>1</v>
      </c>
      <c r="L3038" s="112">
        <v>4</v>
      </c>
      <c r="M3038" s="112" t="s">
        <v>1409</v>
      </c>
      <c r="T3038" s="112"/>
    </row>
    <row r="3039" spans="1:20">
      <c r="A3039" s="112" t="s">
        <v>1405</v>
      </c>
      <c r="B3039" s="147">
        <v>11</v>
      </c>
      <c r="C3039" s="133">
        <v>20363</v>
      </c>
      <c r="D3039" s="141">
        <f t="shared" si="150"/>
        <v>20363</v>
      </c>
      <c r="E3039" s="112" t="s">
        <v>1216</v>
      </c>
      <c r="F3039" s="116" t="s">
        <v>256</v>
      </c>
      <c r="H3039" s="112" t="s">
        <v>128</v>
      </c>
      <c r="I3039" s="116" t="s">
        <v>9</v>
      </c>
      <c r="J3039" s="112" t="str">
        <f t="shared" si="151"/>
        <v>W</v>
      </c>
      <c r="K3039" s="112">
        <v>4</v>
      </c>
      <c r="L3039" s="112">
        <v>0</v>
      </c>
      <c r="M3039" s="112" t="s">
        <v>1415</v>
      </c>
      <c r="T3039" s="112"/>
    </row>
    <row r="3040" spans="1:20">
      <c r="A3040" s="112" t="s">
        <v>1405</v>
      </c>
      <c r="B3040" s="147">
        <v>10</v>
      </c>
      <c r="C3040" s="133">
        <v>20356</v>
      </c>
      <c r="D3040" s="141">
        <f t="shared" si="150"/>
        <v>20356</v>
      </c>
      <c r="E3040" s="112" t="s">
        <v>19</v>
      </c>
      <c r="H3040" s="112" t="s">
        <v>710</v>
      </c>
      <c r="I3040" s="116" t="s">
        <v>9</v>
      </c>
      <c r="J3040" s="112" t="str">
        <f t="shared" si="151"/>
        <v>W</v>
      </c>
      <c r="K3040" s="112">
        <v>3</v>
      </c>
      <c r="L3040" s="112">
        <v>1</v>
      </c>
      <c r="M3040" s="112" t="s">
        <v>1416</v>
      </c>
      <c r="T3040" s="112"/>
    </row>
    <row r="3041" spans="1:20">
      <c r="A3041" s="112" t="s">
        <v>1405</v>
      </c>
      <c r="B3041" s="147">
        <v>9</v>
      </c>
      <c r="C3041" s="133">
        <v>20349</v>
      </c>
      <c r="D3041" s="141">
        <f t="shared" si="150"/>
        <v>20349</v>
      </c>
      <c r="E3041" s="112" t="s">
        <v>1216</v>
      </c>
      <c r="F3041" s="116" t="s">
        <v>98</v>
      </c>
      <c r="H3041" s="112" t="s">
        <v>1370</v>
      </c>
      <c r="I3041" s="116" t="s">
        <v>21</v>
      </c>
      <c r="J3041" s="112" t="str">
        <f t="shared" si="151"/>
        <v>W</v>
      </c>
      <c r="K3041" s="112">
        <v>4</v>
      </c>
      <c r="L3041" s="112">
        <v>0</v>
      </c>
      <c r="M3041" s="112" t="s">
        <v>1417</v>
      </c>
      <c r="T3041" s="112"/>
    </row>
    <row r="3042" spans="1:20">
      <c r="A3042" s="112" t="s">
        <v>1405</v>
      </c>
      <c r="B3042" s="147">
        <v>8</v>
      </c>
      <c r="C3042" s="133">
        <v>20345</v>
      </c>
      <c r="D3042" s="141">
        <f t="shared" si="150"/>
        <v>20345</v>
      </c>
      <c r="E3042" s="112" t="s">
        <v>12</v>
      </c>
      <c r="F3042" s="116" t="s">
        <v>454</v>
      </c>
      <c r="H3042" s="112" t="s">
        <v>1408</v>
      </c>
      <c r="I3042" s="116" t="s">
        <v>21</v>
      </c>
      <c r="J3042" s="112" t="str">
        <f t="shared" si="151"/>
        <v>L</v>
      </c>
      <c r="K3042" s="112">
        <v>1</v>
      </c>
      <c r="L3042" s="112">
        <v>3</v>
      </c>
      <c r="M3042" s="112" t="s">
        <v>1410</v>
      </c>
      <c r="T3042" s="112"/>
    </row>
    <row r="3043" spans="1:20">
      <c r="A3043" s="112" t="s">
        <v>1405</v>
      </c>
      <c r="B3043" s="147">
        <v>7</v>
      </c>
      <c r="C3043" s="133">
        <v>20342</v>
      </c>
      <c r="D3043" s="141">
        <f t="shared" si="150"/>
        <v>20342</v>
      </c>
      <c r="E3043" s="112" t="s">
        <v>12</v>
      </c>
      <c r="F3043" s="116" t="s">
        <v>256</v>
      </c>
      <c r="H3043" s="112" t="s">
        <v>1408</v>
      </c>
      <c r="I3043" s="116" t="s">
        <v>9</v>
      </c>
      <c r="J3043" s="112" t="str">
        <f t="shared" si="151"/>
        <v>D</v>
      </c>
      <c r="K3043" s="112">
        <v>1</v>
      </c>
      <c r="L3043" s="112">
        <v>1</v>
      </c>
      <c r="M3043" s="112" t="s">
        <v>1806</v>
      </c>
      <c r="T3043" s="112"/>
    </row>
    <row r="3044" spans="1:20">
      <c r="A3044" s="112" t="s">
        <v>1405</v>
      </c>
      <c r="B3044" s="147">
        <v>6</v>
      </c>
      <c r="C3044" s="133">
        <v>20337</v>
      </c>
      <c r="D3044" s="141">
        <f t="shared" si="150"/>
        <v>20337</v>
      </c>
      <c r="E3044" s="112" t="s">
        <v>19</v>
      </c>
      <c r="H3044" s="112" t="s">
        <v>1296</v>
      </c>
      <c r="I3044" s="116" t="s">
        <v>21</v>
      </c>
      <c r="J3044" s="112" t="str">
        <f t="shared" si="151"/>
        <v>L</v>
      </c>
      <c r="K3044" s="112">
        <v>1</v>
      </c>
      <c r="L3044" s="112">
        <v>2</v>
      </c>
      <c r="M3044" s="112" t="s">
        <v>1409</v>
      </c>
      <c r="T3044" s="112"/>
    </row>
    <row r="3045" spans="1:20">
      <c r="A3045" s="112" t="s">
        <v>1405</v>
      </c>
      <c r="B3045" s="147">
        <v>5</v>
      </c>
      <c r="C3045" s="133">
        <v>20335</v>
      </c>
      <c r="D3045" s="141">
        <f t="shared" si="150"/>
        <v>20335</v>
      </c>
      <c r="E3045" s="112" t="s">
        <v>19</v>
      </c>
      <c r="H3045" s="112" t="s">
        <v>1297</v>
      </c>
      <c r="I3045" s="116" t="s">
        <v>9</v>
      </c>
      <c r="J3045" s="112" t="str">
        <f t="shared" si="151"/>
        <v>L</v>
      </c>
      <c r="K3045" s="112">
        <v>1</v>
      </c>
      <c r="L3045" s="112">
        <v>3</v>
      </c>
      <c r="M3045" s="112" t="s">
        <v>1410</v>
      </c>
      <c r="T3045" s="112"/>
    </row>
    <row r="3046" spans="1:20">
      <c r="A3046" s="112" t="s">
        <v>1405</v>
      </c>
      <c r="B3046" s="147">
        <v>4</v>
      </c>
      <c r="C3046" s="133">
        <v>20332</v>
      </c>
      <c r="D3046" s="141">
        <f t="shared" si="150"/>
        <v>20332</v>
      </c>
      <c r="E3046" s="112" t="s">
        <v>19</v>
      </c>
      <c r="H3046" s="112" t="s">
        <v>332</v>
      </c>
      <c r="I3046" s="116" t="s">
        <v>21</v>
      </c>
      <c r="J3046" s="112" t="str">
        <f t="shared" si="151"/>
        <v>W</v>
      </c>
      <c r="K3046" s="112">
        <v>3</v>
      </c>
      <c r="L3046" s="112">
        <v>0</v>
      </c>
      <c r="M3046" s="112" t="s">
        <v>1811</v>
      </c>
      <c r="T3046" s="112"/>
    </row>
    <row r="3047" spans="1:20">
      <c r="A3047" s="112" t="s">
        <v>1405</v>
      </c>
      <c r="B3047" s="147">
        <v>3</v>
      </c>
      <c r="C3047" s="133">
        <v>20328</v>
      </c>
      <c r="D3047" s="141">
        <f t="shared" si="150"/>
        <v>20328</v>
      </c>
      <c r="E3047" s="112" t="s">
        <v>19</v>
      </c>
      <c r="H3047" s="112" t="s">
        <v>580</v>
      </c>
      <c r="I3047" s="116" t="s">
        <v>21</v>
      </c>
      <c r="J3047" s="112" t="str">
        <f t="shared" si="151"/>
        <v>L</v>
      </c>
      <c r="K3047" s="112">
        <v>1</v>
      </c>
      <c r="L3047" s="112">
        <v>4</v>
      </c>
      <c r="M3047" s="112" t="s">
        <v>1806</v>
      </c>
      <c r="T3047" s="112"/>
    </row>
    <row r="3048" spans="1:20" ht="17" thickBot="1">
      <c r="A3048" s="112" t="s">
        <v>1405</v>
      </c>
      <c r="B3048" s="147">
        <v>2</v>
      </c>
      <c r="C3048" s="133">
        <v>20325</v>
      </c>
      <c r="D3048" s="141">
        <f t="shared" si="150"/>
        <v>20325</v>
      </c>
      <c r="E3048" s="112" t="s">
        <v>19</v>
      </c>
      <c r="H3048" s="112" t="s">
        <v>332</v>
      </c>
      <c r="I3048" s="116" t="s">
        <v>9</v>
      </c>
      <c r="J3048" s="112" t="str">
        <f t="shared" si="151"/>
        <v>W</v>
      </c>
      <c r="K3048" s="112">
        <v>5</v>
      </c>
      <c r="L3048" s="112">
        <v>0</v>
      </c>
      <c r="M3048" s="112" t="s">
        <v>1418</v>
      </c>
      <c r="T3048" s="112"/>
    </row>
    <row r="3049" spans="1:20" ht="18" thickTop="1" thickBot="1">
      <c r="A3049" s="112" t="s">
        <v>1405</v>
      </c>
      <c r="B3049" s="147">
        <v>1</v>
      </c>
      <c r="C3049" s="133">
        <v>20321</v>
      </c>
      <c r="D3049" s="141">
        <f t="shared" si="150"/>
        <v>20321</v>
      </c>
      <c r="E3049" s="112" t="s">
        <v>19</v>
      </c>
      <c r="H3049" s="112" t="s">
        <v>1142</v>
      </c>
      <c r="I3049" s="116" t="s">
        <v>9</v>
      </c>
      <c r="J3049" s="112" t="str">
        <f t="shared" si="151"/>
        <v>L</v>
      </c>
      <c r="K3049" s="112">
        <v>1</v>
      </c>
      <c r="L3049" s="112">
        <v>4</v>
      </c>
      <c r="M3049" s="174" t="s">
        <v>440</v>
      </c>
      <c r="T3049" s="112" t="s">
        <v>1985</v>
      </c>
    </row>
    <row r="3050" spans="1:20" ht="17" thickTop="1">
      <c r="A3050" s="112" t="s">
        <v>1452</v>
      </c>
      <c r="B3050" s="147"/>
      <c r="C3050" s="133">
        <v>20212</v>
      </c>
      <c r="D3050" s="141">
        <f t="shared" si="150"/>
        <v>20212</v>
      </c>
      <c r="E3050" s="112" t="s">
        <v>19</v>
      </c>
      <c r="H3050" s="112" t="s">
        <v>186</v>
      </c>
      <c r="I3050" s="116" t="s">
        <v>21</v>
      </c>
      <c r="J3050" s="112" t="str">
        <f t="shared" si="151"/>
        <v>L</v>
      </c>
      <c r="K3050" s="112">
        <v>1</v>
      </c>
      <c r="L3050" s="112">
        <v>2</v>
      </c>
      <c r="M3050" s="112" t="s">
        <v>1809</v>
      </c>
      <c r="T3050" s="112"/>
    </row>
    <row r="3051" spans="1:20">
      <c r="A3051" s="112" t="s">
        <v>1452</v>
      </c>
      <c r="B3051" s="147"/>
      <c r="C3051" s="133">
        <v>20202</v>
      </c>
      <c r="D3051" s="141">
        <f t="shared" si="150"/>
        <v>20202</v>
      </c>
      <c r="E3051" s="112" t="s">
        <v>19</v>
      </c>
      <c r="H3051" s="112" t="s">
        <v>1302</v>
      </c>
      <c r="I3051" s="116" t="s">
        <v>21</v>
      </c>
      <c r="J3051" s="112" t="str">
        <f t="shared" si="151"/>
        <v>W</v>
      </c>
      <c r="K3051" s="112">
        <v>4</v>
      </c>
      <c r="L3051" s="112">
        <v>0</v>
      </c>
      <c r="M3051" s="112" t="s">
        <v>1810</v>
      </c>
      <c r="T3051" s="112"/>
    </row>
    <row r="3052" spans="1:20">
      <c r="A3052" s="112" t="s">
        <v>1452</v>
      </c>
      <c r="B3052" s="147"/>
      <c r="C3052" s="133">
        <v>20195</v>
      </c>
      <c r="D3052" s="141">
        <f t="shared" si="150"/>
        <v>20195</v>
      </c>
      <c r="E3052" s="112" t="s">
        <v>19</v>
      </c>
      <c r="H3052" s="112" t="s">
        <v>1353</v>
      </c>
      <c r="I3052" s="116" t="s">
        <v>9</v>
      </c>
      <c r="J3052" s="112" t="str">
        <f t="shared" si="151"/>
        <v>L</v>
      </c>
      <c r="K3052" s="112">
        <v>0</v>
      </c>
      <c r="L3052" s="112">
        <v>1</v>
      </c>
      <c r="M3052" s="112" t="s">
        <v>25</v>
      </c>
      <c r="T3052" s="112"/>
    </row>
    <row r="3053" spans="1:20">
      <c r="A3053" s="112" t="s">
        <v>1452</v>
      </c>
      <c r="B3053" s="147"/>
      <c r="C3053" s="133">
        <v>20190</v>
      </c>
      <c r="D3053" s="141">
        <f t="shared" si="150"/>
        <v>20190</v>
      </c>
      <c r="E3053" s="112" t="s">
        <v>19</v>
      </c>
      <c r="H3053" s="112" t="s">
        <v>1142</v>
      </c>
      <c r="I3053" s="116" t="s">
        <v>9</v>
      </c>
      <c r="J3053" s="112" t="str">
        <f t="shared" si="151"/>
        <v>L</v>
      </c>
      <c r="K3053" s="112">
        <v>0</v>
      </c>
      <c r="L3053" s="112">
        <v>4</v>
      </c>
      <c r="M3053" s="112" t="s">
        <v>25</v>
      </c>
      <c r="T3053" s="112"/>
    </row>
    <row r="3054" spans="1:20">
      <c r="A3054" s="112" t="s">
        <v>1452</v>
      </c>
      <c r="B3054" s="147"/>
      <c r="C3054" s="133">
        <v>20188</v>
      </c>
      <c r="D3054" s="141">
        <f t="shared" si="150"/>
        <v>20188</v>
      </c>
      <c r="E3054" s="112" t="s">
        <v>19</v>
      </c>
      <c r="H3054" s="112" t="s">
        <v>1297</v>
      </c>
      <c r="I3054" s="116" t="s">
        <v>9</v>
      </c>
      <c r="J3054" s="112" t="str">
        <f t="shared" si="151"/>
        <v>W</v>
      </c>
      <c r="K3054" s="112">
        <v>4</v>
      </c>
      <c r="L3054" s="112">
        <v>2</v>
      </c>
      <c r="M3054" s="112" t="s">
        <v>1455</v>
      </c>
      <c r="T3054" s="112"/>
    </row>
    <row r="3055" spans="1:20">
      <c r="A3055" s="112" t="s">
        <v>1452</v>
      </c>
      <c r="B3055" s="147"/>
      <c r="C3055" s="133">
        <v>20187</v>
      </c>
      <c r="D3055" s="141">
        <f t="shared" si="150"/>
        <v>20187</v>
      </c>
      <c r="E3055" s="112" t="s">
        <v>19</v>
      </c>
      <c r="H3055" s="112" t="s">
        <v>1142</v>
      </c>
      <c r="I3055" s="116" t="s">
        <v>21</v>
      </c>
      <c r="J3055" s="112" t="str">
        <f t="shared" si="151"/>
        <v>W</v>
      </c>
      <c r="K3055" s="112">
        <v>2</v>
      </c>
      <c r="L3055" s="112">
        <v>0</v>
      </c>
      <c r="M3055" s="112" t="s">
        <v>1456</v>
      </c>
      <c r="T3055" s="112"/>
    </row>
    <row r="3056" spans="1:20">
      <c r="A3056" s="112" t="s">
        <v>1452</v>
      </c>
      <c r="B3056" s="147"/>
      <c r="C3056" s="133">
        <v>20181</v>
      </c>
      <c r="D3056" s="141">
        <f t="shared" si="150"/>
        <v>20181</v>
      </c>
      <c r="E3056" s="112" t="s">
        <v>19</v>
      </c>
      <c r="H3056" s="112" t="s">
        <v>504</v>
      </c>
      <c r="I3056" s="116" t="s">
        <v>21</v>
      </c>
      <c r="J3056" s="112" t="str">
        <f t="shared" si="151"/>
        <v>W</v>
      </c>
      <c r="K3056" s="112">
        <v>1</v>
      </c>
      <c r="L3056" s="112">
        <v>0</v>
      </c>
      <c r="M3056" s="112" t="s">
        <v>1457</v>
      </c>
      <c r="T3056" s="112"/>
    </row>
    <row r="3057" spans="1:20">
      <c r="A3057" s="112" t="s">
        <v>1452</v>
      </c>
      <c r="B3057" s="147"/>
      <c r="C3057" s="133">
        <v>20174</v>
      </c>
      <c r="D3057" s="141">
        <f t="shared" si="150"/>
        <v>20174</v>
      </c>
      <c r="E3057" s="112" t="s">
        <v>19</v>
      </c>
      <c r="H3057" s="112" t="s">
        <v>504</v>
      </c>
      <c r="I3057" s="116" t="s">
        <v>9</v>
      </c>
      <c r="J3057" s="112" t="str">
        <f t="shared" si="151"/>
        <v>L</v>
      </c>
      <c r="K3057" s="112">
        <v>1</v>
      </c>
      <c r="L3057" s="112">
        <v>3</v>
      </c>
      <c r="M3057" s="112" t="s">
        <v>1806</v>
      </c>
      <c r="T3057" s="112"/>
    </row>
    <row r="3058" spans="1:20">
      <c r="A3058" s="112" t="s">
        <v>1452</v>
      </c>
      <c r="B3058" s="147"/>
      <c r="C3058" s="133">
        <v>20160</v>
      </c>
      <c r="D3058" s="141">
        <f t="shared" si="150"/>
        <v>20160</v>
      </c>
      <c r="E3058" s="112" t="s">
        <v>19</v>
      </c>
      <c r="H3058" s="112" t="s">
        <v>580</v>
      </c>
      <c r="I3058" s="116" t="s">
        <v>9</v>
      </c>
      <c r="J3058" s="112" t="str">
        <f t="shared" si="151"/>
        <v>L</v>
      </c>
      <c r="K3058" s="112">
        <v>1</v>
      </c>
      <c r="L3058" s="112">
        <v>4</v>
      </c>
      <c r="M3058" s="112" t="s">
        <v>1458</v>
      </c>
      <c r="T3058" s="112"/>
    </row>
    <row r="3059" spans="1:20">
      <c r="A3059" s="112" t="s">
        <v>1452</v>
      </c>
      <c r="B3059" s="147"/>
      <c r="C3059" s="133">
        <v>20153</v>
      </c>
      <c r="D3059" s="141">
        <f t="shared" si="150"/>
        <v>20153</v>
      </c>
      <c r="E3059" s="112" t="s">
        <v>19</v>
      </c>
      <c r="H3059" s="112" t="s">
        <v>1351</v>
      </c>
      <c r="I3059" s="116" t="s">
        <v>21</v>
      </c>
      <c r="J3059" s="112" t="str">
        <f t="shared" si="151"/>
        <v>L</v>
      </c>
      <c r="K3059" s="112">
        <v>0</v>
      </c>
      <c r="L3059" s="112">
        <v>2</v>
      </c>
      <c r="M3059" s="112" t="s">
        <v>25</v>
      </c>
      <c r="T3059" s="112"/>
    </row>
    <row r="3060" spans="1:20">
      <c r="A3060" s="112" t="s">
        <v>1452</v>
      </c>
      <c r="B3060" s="147"/>
      <c r="C3060" s="133">
        <v>20146</v>
      </c>
      <c r="D3060" s="141">
        <f t="shared" si="150"/>
        <v>20146</v>
      </c>
      <c r="E3060" s="112" t="s">
        <v>19</v>
      </c>
      <c r="H3060" s="112" t="s">
        <v>494</v>
      </c>
      <c r="I3060" s="116" t="s">
        <v>9</v>
      </c>
      <c r="J3060" s="112" t="str">
        <f t="shared" si="151"/>
        <v>L</v>
      </c>
      <c r="K3060" s="112">
        <v>0</v>
      </c>
      <c r="L3060" s="112">
        <v>5</v>
      </c>
      <c r="M3060" s="112" t="s">
        <v>25</v>
      </c>
      <c r="T3060" s="112"/>
    </row>
    <row r="3061" spans="1:20">
      <c r="A3061" s="112" t="s">
        <v>1452</v>
      </c>
      <c r="B3061" s="147"/>
      <c r="C3061" s="133">
        <v>20139</v>
      </c>
      <c r="D3061" s="141">
        <f t="shared" si="150"/>
        <v>20139</v>
      </c>
      <c r="E3061" s="112" t="s">
        <v>19</v>
      </c>
      <c r="H3061" s="112" t="s">
        <v>1353</v>
      </c>
      <c r="I3061" s="116" t="s">
        <v>21</v>
      </c>
      <c r="J3061" s="112" t="str">
        <f t="shared" si="151"/>
        <v>D</v>
      </c>
      <c r="K3061" s="112">
        <v>1</v>
      </c>
      <c r="L3061" s="112">
        <v>1</v>
      </c>
      <c r="M3061" s="112" t="s">
        <v>1459</v>
      </c>
      <c r="T3061" s="112"/>
    </row>
    <row r="3062" spans="1:20">
      <c r="A3062" s="112" t="s">
        <v>1452</v>
      </c>
      <c r="B3062" s="147"/>
      <c r="C3062" s="133">
        <v>20132</v>
      </c>
      <c r="D3062" s="141">
        <f t="shared" si="150"/>
        <v>20132</v>
      </c>
      <c r="E3062" s="112" t="s">
        <v>19</v>
      </c>
      <c r="H3062" s="112" t="s">
        <v>1302</v>
      </c>
      <c r="I3062" s="116" t="s">
        <v>9</v>
      </c>
      <c r="J3062" s="112" t="str">
        <f t="shared" si="151"/>
        <v>W</v>
      </c>
      <c r="K3062" s="112">
        <v>2</v>
      </c>
      <c r="L3062" s="112">
        <v>1</v>
      </c>
      <c r="M3062" s="112" t="s">
        <v>1807</v>
      </c>
      <c r="T3062" s="112"/>
    </row>
    <row r="3063" spans="1:20">
      <c r="A3063" s="112" t="s">
        <v>1452</v>
      </c>
      <c r="B3063" s="147"/>
      <c r="C3063" s="133">
        <v>20125</v>
      </c>
      <c r="D3063" s="141">
        <f t="shared" si="150"/>
        <v>20125</v>
      </c>
      <c r="E3063" s="112" t="s">
        <v>19</v>
      </c>
      <c r="H3063" s="112" t="s">
        <v>710</v>
      </c>
      <c r="I3063" s="116" t="s">
        <v>21</v>
      </c>
      <c r="J3063" s="112" t="str">
        <f t="shared" si="151"/>
        <v>L</v>
      </c>
      <c r="K3063" s="112">
        <v>2</v>
      </c>
      <c r="L3063" s="112">
        <v>3</v>
      </c>
      <c r="M3063" s="112" t="s">
        <v>1460</v>
      </c>
      <c r="T3063" s="112"/>
    </row>
    <row r="3064" spans="1:20">
      <c r="A3064" s="112" t="s">
        <v>1452</v>
      </c>
      <c r="B3064" s="147"/>
      <c r="C3064" s="133">
        <v>20118</v>
      </c>
      <c r="D3064" s="141">
        <f t="shared" si="150"/>
        <v>20118</v>
      </c>
      <c r="E3064" s="112" t="s">
        <v>19</v>
      </c>
      <c r="H3064" s="112" t="s">
        <v>332</v>
      </c>
      <c r="I3064" s="116" t="s">
        <v>9</v>
      </c>
      <c r="J3064" s="112" t="str">
        <f t="shared" si="151"/>
        <v>W</v>
      </c>
      <c r="K3064" s="112">
        <v>5</v>
      </c>
      <c r="L3064" s="112">
        <v>4</v>
      </c>
      <c r="M3064" s="112" t="s">
        <v>1808</v>
      </c>
      <c r="T3064" s="112"/>
    </row>
    <row r="3065" spans="1:20">
      <c r="A3065" s="112" t="s">
        <v>1452</v>
      </c>
      <c r="B3065" s="147"/>
      <c r="C3065" s="133">
        <v>20097</v>
      </c>
      <c r="D3065" s="141">
        <f t="shared" si="150"/>
        <v>20097</v>
      </c>
      <c r="E3065" s="112" t="s">
        <v>1187</v>
      </c>
      <c r="F3065" s="116">
        <v>3</v>
      </c>
      <c r="H3065" s="112" t="s">
        <v>1453</v>
      </c>
      <c r="I3065" s="116" t="s">
        <v>21</v>
      </c>
      <c r="J3065" s="112" t="str">
        <f t="shared" si="151"/>
        <v>L</v>
      </c>
      <c r="K3065" s="112">
        <v>0</v>
      </c>
      <c r="L3065" s="112">
        <v>1</v>
      </c>
      <c r="M3065" s="112" t="s">
        <v>25</v>
      </c>
      <c r="T3065" s="112"/>
    </row>
    <row r="3066" spans="1:20">
      <c r="A3066" s="112" t="s">
        <v>1452</v>
      </c>
      <c r="B3066" s="147"/>
      <c r="C3066" s="133">
        <v>20090</v>
      </c>
      <c r="D3066" s="141">
        <f t="shared" si="150"/>
        <v>20090</v>
      </c>
      <c r="E3066" s="112" t="s">
        <v>19</v>
      </c>
      <c r="H3066" s="112" t="s">
        <v>580</v>
      </c>
      <c r="I3066" s="116" t="s">
        <v>21</v>
      </c>
      <c r="J3066" s="112" t="str">
        <f t="shared" si="151"/>
        <v>D</v>
      </c>
      <c r="K3066" s="112">
        <v>1</v>
      </c>
      <c r="L3066" s="112">
        <v>1</v>
      </c>
      <c r="M3066" s="112" t="s">
        <v>1457</v>
      </c>
      <c r="T3066" s="112"/>
    </row>
    <row r="3067" spans="1:20">
      <c r="A3067" s="112" t="s">
        <v>1452</v>
      </c>
      <c r="B3067" s="147"/>
      <c r="C3067" s="133">
        <v>20085</v>
      </c>
      <c r="D3067" s="141">
        <f t="shared" ref="D3067:D3130" si="152">C3067</f>
        <v>20085</v>
      </c>
      <c r="E3067" s="112" t="s">
        <v>19</v>
      </c>
      <c r="H3067" s="112" t="s">
        <v>24</v>
      </c>
      <c r="I3067" s="116" t="s">
        <v>9</v>
      </c>
      <c r="J3067" s="112" t="str">
        <f t="shared" si="151"/>
        <v>W</v>
      </c>
      <c r="K3067" s="112">
        <v>3</v>
      </c>
      <c r="L3067" s="112">
        <v>0</v>
      </c>
      <c r="M3067" s="112" t="s">
        <v>1945</v>
      </c>
      <c r="T3067" s="112"/>
    </row>
    <row r="3068" spans="1:20">
      <c r="A3068" s="112" t="s">
        <v>1452</v>
      </c>
      <c r="B3068" s="147"/>
      <c r="C3068" s="133">
        <v>20083</v>
      </c>
      <c r="D3068" s="141">
        <f t="shared" si="152"/>
        <v>20083</v>
      </c>
      <c r="E3068" s="112" t="s">
        <v>19</v>
      </c>
      <c r="H3068" s="112" t="s">
        <v>24</v>
      </c>
      <c r="I3068" s="116" t="s">
        <v>21</v>
      </c>
      <c r="J3068" s="112" t="str">
        <f t="shared" si="151"/>
        <v>W</v>
      </c>
      <c r="K3068" s="112">
        <v>7</v>
      </c>
      <c r="L3068" s="112">
        <v>1</v>
      </c>
      <c r="M3068" s="112" t="s">
        <v>1942</v>
      </c>
      <c r="T3068" s="112"/>
    </row>
    <row r="3069" spans="1:20">
      <c r="A3069" s="112" t="s">
        <v>1452</v>
      </c>
      <c r="B3069" s="147"/>
      <c r="C3069" s="133">
        <v>20076</v>
      </c>
      <c r="D3069" s="141">
        <f t="shared" si="152"/>
        <v>20076</v>
      </c>
      <c r="E3069" s="112" t="s">
        <v>19</v>
      </c>
      <c r="H3069" s="112" t="s">
        <v>710</v>
      </c>
      <c r="I3069" s="116" t="s">
        <v>9</v>
      </c>
      <c r="J3069" s="112" t="str">
        <f t="shared" si="151"/>
        <v>L</v>
      </c>
      <c r="K3069" s="112">
        <v>1</v>
      </c>
      <c r="L3069" s="112">
        <v>4</v>
      </c>
      <c r="M3069" s="112" t="s">
        <v>1457</v>
      </c>
      <c r="T3069" s="112"/>
    </row>
    <row r="3070" spans="1:20">
      <c r="A3070" s="112" t="s">
        <v>1452</v>
      </c>
      <c r="B3070" s="147"/>
      <c r="C3070" s="133">
        <v>20069</v>
      </c>
      <c r="D3070" s="141">
        <f t="shared" si="152"/>
        <v>20069</v>
      </c>
      <c r="E3070" s="112" t="s">
        <v>19</v>
      </c>
      <c r="H3070" s="112" t="s">
        <v>1357</v>
      </c>
      <c r="I3070" s="116" t="s">
        <v>21</v>
      </c>
      <c r="J3070" s="112" t="str">
        <f t="shared" si="151"/>
        <v>L</v>
      </c>
      <c r="K3070" s="112">
        <v>1</v>
      </c>
      <c r="L3070" s="112">
        <v>4</v>
      </c>
      <c r="M3070" s="112" t="s">
        <v>1457</v>
      </c>
      <c r="T3070" s="112"/>
    </row>
    <row r="3071" spans="1:20">
      <c r="A3071" s="112" t="s">
        <v>1452</v>
      </c>
      <c r="B3071" s="147"/>
      <c r="C3071" s="133">
        <v>20062</v>
      </c>
      <c r="D3071" s="141">
        <f t="shared" si="152"/>
        <v>20062</v>
      </c>
      <c r="E3071" s="112" t="s">
        <v>1187</v>
      </c>
      <c r="F3071" s="116">
        <v>2</v>
      </c>
      <c r="H3071" s="112" t="s">
        <v>1454</v>
      </c>
      <c r="I3071" s="116" t="s">
        <v>21</v>
      </c>
      <c r="J3071" s="112" t="str">
        <f t="shared" si="151"/>
        <v>W</v>
      </c>
      <c r="K3071" s="112">
        <v>5</v>
      </c>
      <c r="L3071" s="112">
        <v>4</v>
      </c>
      <c r="M3071" s="112" t="s">
        <v>1946</v>
      </c>
      <c r="T3071" s="112"/>
    </row>
    <row r="3072" spans="1:20">
      <c r="A3072" s="112" t="s">
        <v>1452</v>
      </c>
      <c r="B3072" s="147"/>
      <c r="C3072" s="133">
        <v>20055</v>
      </c>
      <c r="D3072" s="141">
        <f t="shared" si="152"/>
        <v>20055</v>
      </c>
      <c r="E3072" s="112" t="s">
        <v>19</v>
      </c>
      <c r="H3072" s="112" t="s">
        <v>186</v>
      </c>
      <c r="I3072" s="116" t="s">
        <v>9</v>
      </c>
      <c r="J3072" s="112" t="str">
        <f t="shared" si="151"/>
        <v>L</v>
      </c>
      <c r="K3072" s="112">
        <v>0</v>
      </c>
      <c r="L3072" s="112">
        <v>4</v>
      </c>
      <c r="M3072" s="112" t="s">
        <v>25</v>
      </c>
      <c r="T3072" s="112"/>
    </row>
    <row r="3073" spans="1:20">
      <c r="A3073" s="112" t="s">
        <v>1452</v>
      </c>
      <c r="B3073" s="147"/>
      <c r="C3073" s="133">
        <v>20048</v>
      </c>
      <c r="D3073" s="141">
        <f t="shared" si="152"/>
        <v>20048</v>
      </c>
      <c r="E3073" s="112" t="s">
        <v>19</v>
      </c>
      <c r="H3073" s="112" t="s">
        <v>866</v>
      </c>
      <c r="I3073" s="116" t="s">
        <v>21</v>
      </c>
      <c r="J3073" s="112" t="str">
        <f t="shared" si="151"/>
        <v>D</v>
      </c>
      <c r="K3073" s="112">
        <v>4</v>
      </c>
      <c r="L3073" s="112">
        <v>4</v>
      </c>
      <c r="M3073" s="112" t="s">
        <v>1947</v>
      </c>
      <c r="T3073" s="112"/>
    </row>
    <row r="3074" spans="1:20">
      <c r="A3074" s="112" t="s">
        <v>1452</v>
      </c>
      <c r="B3074" s="147"/>
      <c r="C3074" s="133">
        <v>20034</v>
      </c>
      <c r="D3074" s="141">
        <f t="shared" si="152"/>
        <v>20034</v>
      </c>
      <c r="E3074" s="112" t="s">
        <v>19</v>
      </c>
      <c r="H3074" s="112" t="s">
        <v>332</v>
      </c>
      <c r="I3074" s="116" t="s">
        <v>21</v>
      </c>
      <c r="J3074" s="112" t="str">
        <f t="shared" si="151"/>
        <v>W</v>
      </c>
      <c r="K3074" s="112">
        <v>6</v>
      </c>
      <c r="L3074" s="112">
        <v>2</v>
      </c>
      <c r="M3074" s="112" t="s">
        <v>1943</v>
      </c>
      <c r="T3074" s="112"/>
    </row>
    <row r="3075" spans="1:20">
      <c r="A3075" s="112" t="s">
        <v>1452</v>
      </c>
      <c r="B3075" s="147"/>
      <c r="C3075" s="133">
        <v>20027</v>
      </c>
      <c r="D3075" s="141">
        <f t="shared" si="152"/>
        <v>20027</v>
      </c>
      <c r="E3075" s="112" t="s">
        <v>19</v>
      </c>
      <c r="H3075" s="112" t="s">
        <v>1297</v>
      </c>
      <c r="I3075" s="116" t="s">
        <v>21</v>
      </c>
      <c r="J3075" s="112" t="str">
        <f t="shared" si="151"/>
        <v>W</v>
      </c>
      <c r="K3075" s="112">
        <v>5</v>
      </c>
      <c r="L3075" s="112">
        <v>2</v>
      </c>
      <c r="M3075" s="112" t="s">
        <v>1948</v>
      </c>
      <c r="T3075" s="112"/>
    </row>
    <row r="3076" spans="1:20">
      <c r="A3076" s="112" t="s">
        <v>1452</v>
      </c>
      <c r="B3076" s="147"/>
      <c r="C3076" s="133">
        <v>20020</v>
      </c>
      <c r="D3076" s="141">
        <f t="shared" si="152"/>
        <v>20020</v>
      </c>
      <c r="E3076" s="112" t="s">
        <v>19</v>
      </c>
      <c r="H3076" s="112" t="s">
        <v>1351</v>
      </c>
      <c r="I3076" s="116" t="s">
        <v>9</v>
      </c>
      <c r="J3076" s="112" t="str">
        <f t="shared" si="151"/>
        <v>D</v>
      </c>
      <c r="K3076" s="112">
        <v>2</v>
      </c>
      <c r="L3076" s="112">
        <v>2</v>
      </c>
      <c r="M3076" s="112" t="s">
        <v>1949</v>
      </c>
      <c r="T3076" s="112"/>
    </row>
    <row r="3077" spans="1:20">
      <c r="A3077" s="112" t="s">
        <v>1452</v>
      </c>
      <c r="B3077" s="147"/>
      <c r="C3077" s="133">
        <v>20013</v>
      </c>
      <c r="D3077" s="141">
        <f t="shared" si="152"/>
        <v>20013</v>
      </c>
      <c r="E3077" s="112" t="s">
        <v>19</v>
      </c>
      <c r="H3077" s="112" t="s">
        <v>866</v>
      </c>
      <c r="I3077" s="116" t="s">
        <v>9</v>
      </c>
      <c r="J3077" s="112" t="str">
        <f t="shared" si="151"/>
        <v>L</v>
      </c>
      <c r="K3077" s="112">
        <v>1</v>
      </c>
      <c r="L3077" s="112">
        <v>8</v>
      </c>
      <c r="M3077" s="112" t="s">
        <v>1806</v>
      </c>
      <c r="T3077" s="112"/>
    </row>
    <row r="3078" spans="1:20">
      <c r="A3078" s="112" t="s">
        <v>1452</v>
      </c>
      <c r="B3078" s="147"/>
      <c r="C3078" s="133">
        <v>20006</v>
      </c>
      <c r="D3078" s="141">
        <f t="shared" si="152"/>
        <v>20006</v>
      </c>
      <c r="E3078" s="112" t="s">
        <v>19</v>
      </c>
      <c r="H3078" s="112" t="s">
        <v>494</v>
      </c>
      <c r="I3078" s="116" t="s">
        <v>21</v>
      </c>
      <c r="J3078" s="112" t="str">
        <f t="shared" si="151"/>
        <v>W</v>
      </c>
      <c r="K3078" s="112">
        <v>3</v>
      </c>
      <c r="L3078" s="112">
        <v>1</v>
      </c>
      <c r="M3078" s="112" t="s">
        <v>1950</v>
      </c>
      <c r="T3078" s="112"/>
    </row>
    <row r="3079" spans="1:20">
      <c r="A3079" s="112" t="s">
        <v>1452</v>
      </c>
      <c r="B3079" s="147"/>
      <c r="C3079" s="133">
        <v>19999</v>
      </c>
      <c r="D3079" s="141">
        <f t="shared" si="152"/>
        <v>19999</v>
      </c>
      <c r="E3079" s="112" t="s">
        <v>19</v>
      </c>
      <c r="H3079" s="112" t="s">
        <v>1357</v>
      </c>
      <c r="I3079" s="116" t="s">
        <v>9</v>
      </c>
      <c r="J3079" s="112" t="str">
        <f t="shared" si="151"/>
        <v>L</v>
      </c>
      <c r="K3079" s="112">
        <v>0</v>
      </c>
      <c r="L3079" s="112">
        <v>3</v>
      </c>
      <c r="M3079" s="112" t="s">
        <v>25</v>
      </c>
      <c r="T3079" s="112"/>
    </row>
    <row r="3080" spans="1:20">
      <c r="A3080" s="112" t="s">
        <v>1452</v>
      </c>
      <c r="B3080" s="147"/>
      <c r="C3080" s="133">
        <v>19992</v>
      </c>
      <c r="D3080" s="141">
        <f t="shared" si="152"/>
        <v>19992</v>
      </c>
      <c r="E3080" s="112" t="s">
        <v>19</v>
      </c>
      <c r="H3080" s="112" t="s">
        <v>1406</v>
      </c>
      <c r="I3080" s="116" t="s">
        <v>9</v>
      </c>
      <c r="J3080" s="112" t="str">
        <f t="shared" si="151"/>
        <v>L</v>
      </c>
      <c r="K3080" s="112">
        <v>0</v>
      </c>
      <c r="L3080" s="112">
        <v>1</v>
      </c>
      <c r="M3080" s="112" t="s">
        <v>25</v>
      </c>
      <c r="T3080" s="112"/>
    </row>
    <row r="3081" spans="1:20">
      <c r="A3081" s="112" t="s">
        <v>1452</v>
      </c>
      <c r="B3081" s="147"/>
      <c r="C3081" s="133">
        <v>19985</v>
      </c>
      <c r="D3081" s="141">
        <f t="shared" si="152"/>
        <v>19985</v>
      </c>
      <c r="E3081" s="112" t="s">
        <v>19</v>
      </c>
      <c r="H3081" s="112" t="s">
        <v>682</v>
      </c>
      <c r="I3081" s="116" t="s">
        <v>21</v>
      </c>
      <c r="J3081" s="112" t="str">
        <f t="shared" si="151"/>
        <v>L</v>
      </c>
      <c r="K3081" s="112">
        <v>0</v>
      </c>
      <c r="L3081" s="112">
        <v>2</v>
      </c>
      <c r="M3081" s="112" t="s">
        <v>25</v>
      </c>
      <c r="T3081" s="112"/>
    </row>
    <row r="3082" spans="1:20">
      <c r="A3082" s="112" t="s">
        <v>1452</v>
      </c>
      <c r="B3082" s="147"/>
      <c r="C3082" s="133">
        <v>19978</v>
      </c>
      <c r="D3082" s="141">
        <f t="shared" si="152"/>
        <v>19978</v>
      </c>
      <c r="E3082" s="112" t="s">
        <v>12</v>
      </c>
      <c r="F3082" s="116" t="s">
        <v>256</v>
      </c>
      <c r="H3082" s="112" t="s">
        <v>1369</v>
      </c>
      <c r="I3082" s="116" t="s">
        <v>21</v>
      </c>
      <c r="J3082" s="112" t="str">
        <f t="shared" si="151"/>
        <v>L</v>
      </c>
      <c r="K3082" s="112">
        <v>3</v>
      </c>
      <c r="L3082" s="112">
        <v>7</v>
      </c>
      <c r="M3082" s="112" t="s">
        <v>1944</v>
      </c>
      <c r="T3082" s="112"/>
    </row>
    <row r="3083" spans="1:20">
      <c r="A3083" s="112" t="s">
        <v>1452</v>
      </c>
      <c r="B3083" s="147"/>
      <c r="C3083" s="133">
        <v>19971</v>
      </c>
      <c r="D3083" s="141">
        <f t="shared" si="152"/>
        <v>19971</v>
      </c>
      <c r="E3083" s="112" t="s">
        <v>1216</v>
      </c>
      <c r="F3083" s="116" t="s">
        <v>98</v>
      </c>
      <c r="H3083" s="112" t="s">
        <v>710</v>
      </c>
      <c r="I3083" s="116" t="s">
        <v>9</v>
      </c>
      <c r="J3083" s="112" t="str">
        <f t="shared" si="151"/>
        <v>L</v>
      </c>
      <c r="K3083" s="112">
        <v>0</v>
      </c>
      <c r="L3083" s="112">
        <v>3</v>
      </c>
      <c r="M3083" s="112" t="s">
        <v>25</v>
      </c>
      <c r="T3083" s="112"/>
    </row>
    <row r="3084" spans="1:20">
      <c r="A3084" s="112" t="s">
        <v>1452</v>
      </c>
      <c r="B3084" s="147"/>
      <c r="C3084" s="133">
        <v>19968</v>
      </c>
      <c r="D3084" s="141">
        <f t="shared" si="152"/>
        <v>19968</v>
      </c>
      <c r="E3084" s="112" t="s">
        <v>19</v>
      </c>
      <c r="H3084" s="112" t="s">
        <v>1296</v>
      </c>
      <c r="I3084" s="116" t="s">
        <v>21</v>
      </c>
      <c r="J3084" s="112" t="str">
        <f t="shared" si="151"/>
        <v>D</v>
      </c>
      <c r="K3084" s="112">
        <v>2</v>
      </c>
      <c r="L3084" s="112">
        <v>2</v>
      </c>
      <c r="M3084" s="112" t="s">
        <v>1937</v>
      </c>
      <c r="T3084" s="112"/>
    </row>
    <row r="3085" spans="1:20">
      <c r="A3085" s="112" t="s">
        <v>1452</v>
      </c>
      <c r="B3085" s="147"/>
      <c r="C3085" s="133">
        <v>19964</v>
      </c>
      <c r="D3085" s="141">
        <f t="shared" si="152"/>
        <v>19964</v>
      </c>
      <c r="E3085" s="112" t="s">
        <v>19</v>
      </c>
      <c r="H3085" s="112" t="s">
        <v>1406</v>
      </c>
      <c r="I3085" s="116" t="s">
        <v>21</v>
      </c>
      <c r="J3085" s="112" t="str">
        <f t="shared" si="151"/>
        <v>D</v>
      </c>
      <c r="K3085" s="112">
        <v>1</v>
      </c>
      <c r="L3085" s="112">
        <v>1</v>
      </c>
      <c r="M3085" s="112" t="s">
        <v>1412</v>
      </c>
      <c r="T3085" s="112"/>
    </row>
    <row r="3086" spans="1:20">
      <c r="A3086" s="112" t="s">
        <v>1452</v>
      </c>
      <c r="B3086" s="147"/>
      <c r="C3086" s="133">
        <v>19961</v>
      </c>
      <c r="D3086" s="141">
        <f t="shared" si="152"/>
        <v>19961</v>
      </c>
      <c r="E3086" s="112" t="s">
        <v>19</v>
      </c>
      <c r="H3086" s="112" t="s">
        <v>1296</v>
      </c>
      <c r="I3086" s="116" t="s">
        <v>9</v>
      </c>
      <c r="J3086" s="112" t="str">
        <f t="shared" si="151"/>
        <v>W</v>
      </c>
      <c r="K3086" s="112">
        <v>1</v>
      </c>
      <c r="L3086" s="112">
        <v>0</v>
      </c>
      <c r="M3086" s="112" t="s">
        <v>1412</v>
      </c>
      <c r="P3086" s="103"/>
      <c r="R3086" s="108" t="s">
        <v>1468</v>
      </c>
      <c r="T3086" s="112"/>
    </row>
    <row r="3087" spans="1:20">
      <c r="A3087" s="112" t="s">
        <v>1452</v>
      </c>
      <c r="B3087" s="147"/>
      <c r="C3087" s="150">
        <v>19957</v>
      </c>
      <c r="D3087" s="143">
        <f t="shared" si="152"/>
        <v>19957</v>
      </c>
      <c r="E3087" s="151" t="s">
        <v>19</v>
      </c>
      <c r="F3087" s="152"/>
      <c r="G3087" s="152"/>
      <c r="H3087" s="151" t="s">
        <v>682</v>
      </c>
      <c r="I3087" s="116" t="s">
        <v>9</v>
      </c>
      <c r="J3087" s="112" t="str">
        <f t="shared" si="151"/>
        <v>W</v>
      </c>
      <c r="K3087" s="112">
        <v>4</v>
      </c>
      <c r="L3087" s="112">
        <v>2</v>
      </c>
      <c r="M3087" s="112" t="s">
        <v>1832</v>
      </c>
      <c r="T3087" s="112"/>
    </row>
    <row r="3088" spans="1:20">
      <c r="A3088" s="112" t="s">
        <v>1951</v>
      </c>
      <c r="B3088">
        <v>44</v>
      </c>
      <c r="C3088" s="153">
        <v>19845</v>
      </c>
      <c r="D3088" s="144">
        <f t="shared" si="152"/>
        <v>19845</v>
      </c>
      <c r="E3088" t="s">
        <v>19</v>
      </c>
      <c r="F3088" s="154"/>
      <c r="G3088" s="154"/>
      <c r="H3088" s="155" t="s">
        <v>1302</v>
      </c>
      <c r="I3088" s="156" t="s">
        <v>21</v>
      </c>
      <c r="J3088" s="112" t="str">
        <f t="shared" si="151"/>
        <v>W</v>
      </c>
      <c r="K3088" s="112">
        <v>2</v>
      </c>
      <c r="L3088" s="112">
        <v>1</v>
      </c>
      <c r="M3088" t="s">
        <v>1955</v>
      </c>
      <c r="T3088" s="112"/>
    </row>
    <row r="3089" spans="1:20" ht="17" thickBot="1">
      <c r="A3089" s="112" t="s">
        <v>1951</v>
      </c>
      <c r="B3089">
        <v>43</v>
      </c>
      <c r="C3089" s="153">
        <v>19843</v>
      </c>
      <c r="D3089" s="144">
        <f t="shared" si="152"/>
        <v>19843</v>
      </c>
      <c r="E3089" t="s">
        <v>19</v>
      </c>
      <c r="F3089" s="154"/>
      <c r="G3089" s="154"/>
      <c r="H3089" s="155" t="s">
        <v>580</v>
      </c>
      <c r="I3089" s="156" t="s">
        <v>9</v>
      </c>
      <c r="J3089" s="112" t="str">
        <f t="shared" si="151"/>
        <v>D</v>
      </c>
      <c r="K3089" s="112">
        <v>1</v>
      </c>
      <c r="L3089" s="112">
        <v>1</v>
      </c>
      <c r="M3089" t="s">
        <v>25</v>
      </c>
      <c r="T3089" s="112"/>
    </row>
    <row r="3090" spans="1:20" ht="18" thickTop="1" thickBot="1">
      <c r="A3090" s="112" t="s">
        <v>1951</v>
      </c>
      <c r="B3090">
        <v>42</v>
      </c>
      <c r="C3090" s="153">
        <v>19842</v>
      </c>
      <c r="D3090" s="144">
        <f t="shared" si="152"/>
        <v>19842</v>
      </c>
      <c r="E3090" t="s">
        <v>19</v>
      </c>
      <c r="F3090" s="154"/>
      <c r="G3090" s="154"/>
      <c r="H3090" s="157" t="s">
        <v>2101</v>
      </c>
      <c r="I3090" s="156" t="s">
        <v>9</v>
      </c>
      <c r="J3090" s="112" t="str">
        <f t="shared" si="151"/>
        <v>W</v>
      </c>
      <c r="K3090" s="112">
        <v>2</v>
      </c>
      <c r="L3090" s="112">
        <v>1</v>
      </c>
      <c r="M3090" s="174" t="s">
        <v>440</v>
      </c>
      <c r="T3090" s="112" t="s">
        <v>1985</v>
      </c>
    </row>
    <row r="3091" spans="1:20" ht="17" thickTop="1">
      <c r="A3091" s="112" t="s">
        <v>1951</v>
      </c>
      <c r="B3091">
        <v>41</v>
      </c>
      <c r="C3091" s="153">
        <v>19840</v>
      </c>
      <c r="D3091" s="144">
        <f t="shared" si="152"/>
        <v>19840</v>
      </c>
      <c r="E3091" t="s">
        <v>19</v>
      </c>
      <c r="F3091" s="154"/>
      <c r="G3091" s="154"/>
      <c r="H3091" s="155" t="s">
        <v>1357</v>
      </c>
      <c r="I3091" s="156" t="s">
        <v>21</v>
      </c>
      <c r="J3091" s="112" t="str">
        <f t="shared" si="151"/>
        <v>D</v>
      </c>
      <c r="K3091" s="112">
        <v>1</v>
      </c>
      <c r="L3091" s="112">
        <v>1</v>
      </c>
      <c r="M3091" t="s">
        <v>1956</v>
      </c>
      <c r="T3091" s="112"/>
    </row>
    <row r="3092" spans="1:20">
      <c r="A3092" s="112" t="s">
        <v>1951</v>
      </c>
      <c r="B3092">
        <v>40</v>
      </c>
      <c r="C3092" s="153">
        <v>19838</v>
      </c>
      <c r="D3092" s="144">
        <f t="shared" si="152"/>
        <v>19838</v>
      </c>
      <c r="E3092" t="s">
        <v>19</v>
      </c>
      <c r="F3092" s="154"/>
      <c r="G3092" s="154"/>
      <c r="H3092" s="155" t="s">
        <v>1357</v>
      </c>
      <c r="I3092" s="156" t="s">
        <v>9</v>
      </c>
      <c r="J3092" s="112" t="str">
        <f t="shared" si="151"/>
        <v>W</v>
      </c>
      <c r="K3092" s="112">
        <v>2</v>
      </c>
      <c r="L3092" s="112">
        <v>1</v>
      </c>
      <c r="M3092" t="s">
        <v>1957</v>
      </c>
      <c r="T3092" s="112"/>
    </row>
    <row r="3093" spans="1:20">
      <c r="A3093" s="112" t="s">
        <v>1951</v>
      </c>
      <c r="B3093">
        <v>39</v>
      </c>
      <c r="C3093" s="153">
        <v>19835</v>
      </c>
      <c r="D3093" s="144">
        <f t="shared" si="152"/>
        <v>19835</v>
      </c>
      <c r="E3093" t="s">
        <v>19</v>
      </c>
      <c r="F3093" s="154"/>
      <c r="G3093" s="154"/>
      <c r="H3093" s="155" t="s">
        <v>866</v>
      </c>
      <c r="I3093" s="156" t="s">
        <v>9</v>
      </c>
      <c r="J3093" s="112" t="str">
        <f t="shared" si="151"/>
        <v>L</v>
      </c>
      <c r="K3093" s="112">
        <v>0</v>
      </c>
      <c r="L3093" s="112">
        <v>3</v>
      </c>
      <c r="M3093" t="s">
        <v>25</v>
      </c>
      <c r="T3093" s="112"/>
    </row>
    <row r="3094" spans="1:20">
      <c r="A3094" s="112" t="s">
        <v>1951</v>
      </c>
      <c r="B3094">
        <v>38</v>
      </c>
      <c r="C3094" s="153">
        <v>19833</v>
      </c>
      <c r="D3094" s="144">
        <f t="shared" si="152"/>
        <v>19833</v>
      </c>
      <c r="E3094" t="s">
        <v>19</v>
      </c>
      <c r="F3094" s="154"/>
      <c r="G3094" s="154"/>
      <c r="H3094" s="155" t="s">
        <v>24</v>
      </c>
      <c r="I3094" s="156" t="s">
        <v>9</v>
      </c>
      <c r="J3094" s="112" t="str">
        <f t="shared" si="151"/>
        <v>L</v>
      </c>
      <c r="K3094" s="112">
        <v>1</v>
      </c>
      <c r="L3094" s="112">
        <v>2</v>
      </c>
      <c r="M3094" t="s">
        <v>1958</v>
      </c>
      <c r="T3094" s="112"/>
    </row>
    <row r="3095" spans="1:20">
      <c r="A3095" s="112" t="s">
        <v>1951</v>
      </c>
      <c r="B3095">
        <v>37</v>
      </c>
      <c r="C3095" s="153">
        <v>19831</v>
      </c>
      <c r="D3095" s="144">
        <f t="shared" si="152"/>
        <v>19831</v>
      </c>
      <c r="E3095" t="s">
        <v>19</v>
      </c>
      <c r="F3095" s="154"/>
      <c r="G3095" s="154"/>
      <c r="H3095" s="155" t="s">
        <v>504</v>
      </c>
      <c r="I3095" s="156" t="s">
        <v>21</v>
      </c>
      <c r="J3095" s="112" t="str">
        <f t="shared" si="151"/>
        <v>D</v>
      </c>
      <c r="K3095" s="112">
        <v>1</v>
      </c>
      <c r="L3095" s="112">
        <v>1</v>
      </c>
      <c r="M3095" t="s">
        <v>1955</v>
      </c>
      <c r="T3095" s="112"/>
    </row>
    <row r="3096" spans="1:20" ht="17" thickBot="1">
      <c r="A3096" s="112" t="s">
        <v>1951</v>
      </c>
      <c r="B3096">
        <v>36</v>
      </c>
      <c r="C3096" s="153">
        <v>19830</v>
      </c>
      <c r="D3096" s="144">
        <f t="shared" si="152"/>
        <v>19830</v>
      </c>
      <c r="E3096" t="s">
        <v>19</v>
      </c>
      <c r="F3096" s="154"/>
      <c r="G3096" s="154"/>
      <c r="H3096" s="155" t="s">
        <v>24</v>
      </c>
      <c r="I3096" s="156" t="s">
        <v>21</v>
      </c>
      <c r="J3096" s="112" t="str">
        <f t="shared" si="151"/>
        <v>L</v>
      </c>
      <c r="K3096" s="112">
        <v>0</v>
      </c>
      <c r="L3096" s="112">
        <v>2</v>
      </c>
      <c r="M3096" s="167" t="s">
        <v>25</v>
      </c>
      <c r="T3096" s="112"/>
    </row>
    <row r="3097" spans="1:20" ht="18" thickTop="1" thickBot="1">
      <c r="A3097" s="112" t="s">
        <v>1951</v>
      </c>
      <c r="B3097">
        <v>35</v>
      </c>
      <c r="C3097" s="153">
        <v>19828</v>
      </c>
      <c r="D3097" s="144">
        <f t="shared" si="152"/>
        <v>19828</v>
      </c>
      <c r="E3097" t="s">
        <v>19</v>
      </c>
      <c r="F3097" s="154"/>
      <c r="G3097" s="154"/>
      <c r="H3097" s="155" t="s">
        <v>1351</v>
      </c>
      <c r="I3097" s="156" t="s">
        <v>21</v>
      </c>
      <c r="J3097" s="112" t="str">
        <f t="shared" si="151"/>
        <v>W</v>
      </c>
      <c r="K3097" s="112">
        <v>2</v>
      </c>
      <c r="L3097" s="112">
        <v>1</v>
      </c>
      <c r="M3097" s="174" t="s">
        <v>440</v>
      </c>
      <c r="T3097" s="112" t="s">
        <v>1985</v>
      </c>
    </row>
    <row r="3098" spans="1:20" ht="18" thickTop="1" thickBot="1">
      <c r="A3098" s="112" t="s">
        <v>1951</v>
      </c>
      <c r="B3098">
        <v>34</v>
      </c>
      <c r="C3098" s="153">
        <v>19821</v>
      </c>
      <c r="D3098" s="144">
        <f t="shared" si="152"/>
        <v>19821</v>
      </c>
      <c r="E3098" t="s">
        <v>19</v>
      </c>
      <c r="F3098" s="154"/>
      <c r="G3098" s="154"/>
      <c r="H3098" s="155" t="s">
        <v>682</v>
      </c>
      <c r="I3098" s="156" t="s">
        <v>9</v>
      </c>
      <c r="J3098" s="112" t="str">
        <f t="shared" si="151"/>
        <v>W</v>
      </c>
      <c r="K3098" s="112">
        <v>1</v>
      </c>
      <c r="L3098" s="112">
        <v>0</v>
      </c>
      <c r="M3098" s="174" t="s">
        <v>440</v>
      </c>
      <c r="T3098" s="112" t="s">
        <v>1985</v>
      </c>
    </row>
    <row r="3099" spans="1:20" ht="17" thickTop="1">
      <c r="A3099" s="112" t="s">
        <v>1951</v>
      </c>
      <c r="B3099">
        <v>33</v>
      </c>
      <c r="C3099" s="153">
        <v>19817</v>
      </c>
      <c r="D3099" s="144">
        <f t="shared" si="152"/>
        <v>19817</v>
      </c>
      <c r="E3099" t="s">
        <v>19</v>
      </c>
      <c r="F3099" s="154"/>
      <c r="G3099" s="154"/>
      <c r="H3099" s="155" t="s">
        <v>504</v>
      </c>
      <c r="I3099" s="156" t="s">
        <v>9</v>
      </c>
      <c r="J3099" s="112" t="str">
        <f t="shared" si="151"/>
        <v>W</v>
      </c>
      <c r="K3099" s="112">
        <v>2</v>
      </c>
      <c r="L3099" s="112">
        <v>0</v>
      </c>
      <c r="M3099" t="s">
        <v>1959</v>
      </c>
      <c r="T3099" s="112"/>
    </row>
    <row r="3100" spans="1:20">
      <c r="A3100" s="112" t="s">
        <v>1951</v>
      </c>
      <c r="B3100">
        <v>32</v>
      </c>
      <c r="C3100" s="153">
        <v>19814</v>
      </c>
      <c r="D3100" s="144">
        <f t="shared" si="152"/>
        <v>19814</v>
      </c>
      <c r="E3100" t="s">
        <v>19</v>
      </c>
      <c r="F3100" s="154"/>
      <c r="G3100" s="154"/>
      <c r="H3100" s="155" t="s">
        <v>1353</v>
      </c>
      <c r="I3100" s="156" t="s">
        <v>9</v>
      </c>
      <c r="J3100" s="112" t="str">
        <f t="shared" si="151"/>
        <v>D</v>
      </c>
      <c r="K3100" s="112">
        <v>1</v>
      </c>
      <c r="L3100" s="112">
        <v>1</v>
      </c>
      <c r="M3100" t="s">
        <v>1960</v>
      </c>
      <c r="T3100" s="112"/>
    </row>
    <row r="3101" spans="1:20">
      <c r="A3101" s="112" t="s">
        <v>1951</v>
      </c>
      <c r="B3101">
        <v>31</v>
      </c>
      <c r="C3101" s="153">
        <v>19810</v>
      </c>
      <c r="D3101" s="144">
        <f t="shared" si="152"/>
        <v>19810</v>
      </c>
      <c r="E3101" t="s">
        <v>19</v>
      </c>
      <c r="F3101" s="154"/>
      <c r="G3101" s="154"/>
      <c r="H3101" s="155" t="s">
        <v>682</v>
      </c>
      <c r="I3101" s="156" t="s">
        <v>21</v>
      </c>
      <c r="J3101" s="112" t="str">
        <f t="shared" si="151"/>
        <v>W</v>
      </c>
      <c r="K3101" s="112">
        <v>2</v>
      </c>
      <c r="L3101" s="112">
        <v>0</v>
      </c>
      <c r="M3101" t="s">
        <v>1961</v>
      </c>
      <c r="T3101" s="112"/>
    </row>
    <row r="3102" spans="1:20">
      <c r="A3102" s="112" t="s">
        <v>1951</v>
      </c>
      <c r="B3102">
        <v>30</v>
      </c>
      <c r="C3102" s="153">
        <v>19803</v>
      </c>
      <c r="D3102" s="144">
        <f t="shared" si="152"/>
        <v>19803</v>
      </c>
      <c r="E3102" t="s">
        <v>19</v>
      </c>
      <c r="F3102" s="154"/>
      <c r="G3102" s="154"/>
      <c r="H3102" s="155" t="s">
        <v>1353</v>
      </c>
      <c r="I3102" s="156" t="s">
        <v>21</v>
      </c>
      <c r="J3102" s="112" t="str">
        <f t="shared" ref="J3102:J3165" si="153">IF(K3102&gt;L3102,"W",IF(K3102&lt;L3102,"L","D"))</f>
        <v>W</v>
      </c>
      <c r="K3102" s="112">
        <v>3</v>
      </c>
      <c r="L3102" s="112">
        <v>2</v>
      </c>
      <c r="M3102" t="s">
        <v>1962</v>
      </c>
      <c r="T3102" s="112"/>
    </row>
    <row r="3103" spans="1:20">
      <c r="A3103" s="112" t="s">
        <v>1951</v>
      </c>
      <c r="B3103">
        <v>29</v>
      </c>
      <c r="C3103" s="153">
        <v>19796</v>
      </c>
      <c r="D3103" s="144">
        <f t="shared" si="152"/>
        <v>19796</v>
      </c>
      <c r="E3103" t="s">
        <v>19</v>
      </c>
      <c r="F3103" s="154"/>
      <c r="G3103" s="154"/>
      <c r="H3103" s="155" t="s">
        <v>1296</v>
      </c>
      <c r="I3103" s="156" t="s">
        <v>9</v>
      </c>
      <c r="J3103" s="112" t="str">
        <f t="shared" si="153"/>
        <v>W</v>
      </c>
      <c r="K3103" s="112">
        <v>6</v>
      </c>
      <c r="L3103" s="112">
        <v>0</v>
      </c>
      <c r="M3103" t="s">
        <v>1963</v>
      </c>
      <c r="T3103" s="112"/>
    </row>
    <row r="3104" spans="1:20">
      <c r="A3104" s="112" t="s">
        <v>1951</v>
      </c>
      <c r="B3104">
        <v>28</v>
      </c>
      <c r="C3104" s="158">
        <v>19789</v>
      </c>
      <c r="D3104" s="144">
        <f t="shared" si="152"/>
        <v>19789</v>
      </c>
      <c r="E3104" t="s">
        <v>1187</v>
      </c>
      <c r="F3104" s="154" t="s">
        <v>161</v>
      </c>
      <c r="G3104" s="154"/>
      <c r="H3104" t="s">
        <v>710</v>
      </c>
      <c r="I3104" s="156" t="s">
        <v>9</v>
      </c>
      <c r="J3104" s="112" t="str">
        <f t="shared" si="153"/>
        <v>L</v>
      </c>
      <c r="K3104" s="112">
        <v>0</v>
      </c>
      <c r="L3104" s="112">
        <v>2</v>
      </c>
      <c r="M3104" t="s">
        <v>25</v>
      </c>
      <c r="T3104" s="112"/>
    </row>
    <row r="3105" spans="1:20">
      <c r="A3105" s="112" t="s">
        <v>1951</v>
      </c>
      <c r="B3105">
        <v>27</v>
      </c>
      <c r="C3105" s="153">
        <v>19782</v>
      </c>
      <c r="D3105" s="144">
        <f t="shared" si="152"/>
        <v>19782</v>
      </c>
      <c r="E3105" t="s">
        <v>19</v>
      </c>
      <c r="F3105" s="154"/>
      <c r="G3105" s="154"/>
      <c r="H3105" s="155" t="s">
        <v>1302</v>
      </c>
      <c r="I3105" s="156" t="s">
        <v>9</v>
      </c>
      <c r="J3105" s="112" t="str">
        <f t="shared" si="153"/>
        <v>W</v>
      </c>
      <c r="K3105" s="112">
        <v>2</v>
      </c>
      <c r="L3105" s="112">
        <v>0</v>
      </c>
      <c r="M3105" t="s">
        <v>1964</v>
      </c>
      <c r="T3105" s="112"/>
    </row>
    <row r="3106" spans="1:20">
      <c r="A3106" s="112" t="s">
        <v>1951</v>
      </c>
      <c r="B3106">
        <v>26</v>
      </c>
      <c r="C3106" s="153">
        <v>19775</v>
      </c>
      <c r="D3106" s="144">
        <f t="shared" si="152"/>
        <v>19775</v>
      </c>
      <c r="E3106" t="s">
        <v>19</v>
      </c>
      <c r="F3106" s="154"/>
      <c r="G3106" s="154"/>
      <c r="H3106" s="155" t="s">
        <v>901</v>
      </c>
      <c r="I3106" s="156" t="s">
        <v>21</v>
      </c>
      <c r="J3106" s="112" t="str">
        <f t="shared" si="153"/>
        <v>L</v>
      </c>
      <c r="K3106" s="112">
        <v>0</v>
      </c>
      <c r="L3106" s="112">
        <v>1</v>
      </c>
      <c r="M3106" t="s">
        <v>25</v>
      </c>
      <c r="T3106" s="112"/>
    </row>
    <row r="3107" spans="1:20">
      <c r="A3107" s="112" t="s">
        <v>1951</v>
      </c>
      <c r="B3107">
        <v>25</v>
      </c>
      <c r="C3107" s="153">
        <v>19768</v>
      </c>
      <c r="D3107" s="144">
        <f t="shared" si="152"/>
        <v>19768</v>
      </c>
      <c r="E3107" t="s">
        <v>19</v>
      </c>
      <c r="F3107" s="154"/>
      <c r="G3107" s="154"/>
      <c r="H3107" s="155" t="s">
        <v>494</v>
      </c>
      <c r="I3107" s="156" t="s">
        <v>9</v>
      </c>
      <c r="J3107" s="112" t="str">
        <f t="shared" si="153"/>
        <v>D</v>
      </c>
      <c r="K3107" s="112">
        <v>2</v>
      </c>
      <c r="L3107" s="112">
        <v>2</v>
      </c>
      <c r="M3107" t="s">
        <v>1965</v>
      </c>
      <c r="T3107" s="112"/>
    </row>
    <row r="3108" spans="1:20">
      <c r="A3108" s="112" t="s">
        <v>1951</v>
      </c>
      <c r="B3108">
        <v>24</v>
      </c>
      <c r="C3108" s="158">
        <v>19761</v>
      </c>
      <c r="D3108" s="144">
        <f t="shared" si="152"/>
        <v>19761</v>
      </c>
      <c r="E3108" t="s">
        <v>1187</v>
      </c>
      <c r="F3108" s="154" t="s">
        <v>165</v>
      </c>
      <c r="G3108" s="154"/>
      <c r="H3108" t="s">
        <v>1952</v>
      </c>
      <c r="I3108" s="156" t="s">
        <v>9</v>
      </c>
      <c r="J3108" s="112" t="str">
        <f t="shared" si="153"/>
        <v>W</v>
      </c>
      <c r="K3108" s="112">
        <v>4</v>
      </c>
      <c r="L3108" s="112">
        <v>1</v>
      </c>
      <c r="M3108" t="s">
        <v>1966</v>
      </c>
      <c r="T3108" s="112"/>
    </row>
    <row r="3109" spans="1:20">
      <c r="A3109" s="112" t="s">
        <v>1951</v>
      </c>
      <c r="B3109">
        <v>23</v>
      </c>
      <c r="C3109" s="153">
        <v>19747</v>
      </c>
      <c r="D3109" s="144">
        <f t="shared" si="152"/>
        <v>19747</v>
      </c>
      <c r="E3109" t="s">
        <v>19</v>
      </c>
      <c r="F3109" s="154"/>
      <c r="G3109" s="154"/>
      <c r="H3109" s="155" t="s">
        <v>580</v>
      </c>
      <c r="I3109" s="156" t="s">
        <v>21</v>
      </c>
      <c r="J3109" s="112" t="str">
        <f t="shared" si="153"/>
        <v>D</v>
      </c>
      <c r="K3109" s="112">
        <v>3</v>
      </c>
      <c r="L3109" s="112">
        <v>3</v>
      </c>
      <c r="M3109" t="s">
        <v>1983</v>
      </c>
      <c r="T3109" s="112"/>
    </row>
    <row r="3110" spans="1:20">
      <c r="A3110" s="112" t="s">
        <v>1951</v>
      </c>
      <c r="B3110">
        <v>22</v>
      </c>
      <c r="C3110" s="153">
        <v>19740</v>
      </c>
      <c r="D3110" s="144">
        <f t="shared" si="152"/>
        <v>19740</v>
      </c>
      <c r="E3110" t="s">
        <v>19</v>
      </c>
      <c r="F3110" s="154"/>
      <c r="G3110" s="154"/>
      <c r="H3110" s="155" t="s">
        <v>1236</v>
      </c>
      <c r="I3110" s="156" t="s">
        <v>9</v>
      </c>
      <c r="J3110" s="112" t="str">
        <f t="shared" si="153"/>
        <v>L</v>
      </c>
      <c r="K3110" s="112">
        <v>1</v>
      </c>
      <c r="L3110" s="112">
        <v>3</v>
      </c>
      <c r="M3110" t="s">
        <v>1458</v>
      </c>
      <c r="T3110" s="112"/>
    </row>
    <row r="3111" spans="1:20">
      <c r="A3111" s="112" t="s">
        <v>1951</v>
      </c>
      <c r="B3111">
        <v>21</v>
      </c>
      <c r="C3111" s="153">
        <v>19733</v>
      </c>
      <c r="D3111" s="144">
        <f t="shared" si="152"/>
        <v>19733</v>
      </c>
      <c r="E3111" t="s">
        <v>19</v>
      </c>
      <c r="F3111" s="154"/>
      <c r="G3111" s="154"/>
      <c r="H3111" s="155" t="s">
        <v>1296</v>
      </c>
      <c r="I3111" s="156" t="s">
        <v>21</v>
      </c>
      <c r="J3111" s="112" t="str">
        <f t="shared" si="153"/>
        <v>L</v>
      </c>
      <c r="K3111" s="112">
        <v>2</v>
      </c>
      <c r="L3111" s="112">
        <v>4</v>
      </c>
      <c r="M3111" t="s">
        <v>1967</v>
      </c>
      <c r="T3111" s="112"/>
    </row>
    <row r="3112" spans="1:20">
      <c r="A3112" s="112" t="s">
        <v>1951</v>
      </c>
      <c r="B3112">
        <v>20</v>
      </c>
      <c r="C3112" s="158">
        <v>19726</v>
      </c>
      <c r="D3112" s="144">
        <f t="shared" si="152"/>
        <v>19726</v>
      </c>
      <c r="E3112" t="s">
        <v>1187</v>
      </c>
      <c r="F3112" s="154">
        <v>3</v>
      </c>
      <c r="G3112" s="154"/>
      <c r="H3112" t="s">
        <v>32</v>
      </c>
      <c r="I3112" s="156" t="s">
        <v>21</v>
      </c>
      <c r="J3112" s="112" t="str">
        <f t="shared" si="153"/>
        <v>W</v>
      </c>
      <c r="K3112" s="112">
        <v>6</v>
      </c>
      <c r="L3112" s="112">
        <v>1</v>
      </c>
      <c r="M3112" t="s">
        <v>1968</v>
      </c>
      <c r="T3112" s="112"/>
    </row>
    <row r="3113" spans="1:20">
      <c r="A3113" s="112" t="s">
        <v>1951</v>
      </c>
      <c r="B3113">
        <v>19</v>
      </c>
      <c r="C3113" s="153">
        <v>19719</v>
      </c>
      <c r="D3113" s="144">
        <f t="shared" si="152"/>
        <v>19719</v>
      </c>
      <c r="E3113" t="s">
        <v>19</v>
      </c>
      <c r="F3113" s="154"/>
      <c r="G3113" s="154"/>
      <c r="H3113" s="155" t="s">
        <v>1236</v>
      </c>
      <c r="I3113" s="156" t="s">
        <v>21</v>
      </c>
      <c r="J3113" s="112" t="str">
        <f t="shared" si="153"/>
        <v>L</v>
      </c>
      <c r="K3113" s="112">
        <v>0</v>
      </c>
      <c r="L3113" s="112">
        <v>4</v>
      </c>
      <c r="M3113" t="s">
        <v>25</v>
      </c>
      <c r="T3113" s="112"/>
    </row>
    <row r="3114" spans="1:20">
      <c r="A3114" s="112" t="s">
        <v>1951</v>
      </c>
      <c r="B3114">
        <v>18</v>
      </c>
      <c r="C3114" s="153">
        <v>19705</v>
      </c>
      <c r="D3114" s="144">
        <f t="shared" si="152"/>
        <v>19705</v>
      </c>
      <c r="E3114" t="s">
        <v>19</v>
      </c>
      <c r="F3114" s="154"/>
      <c r="G3114" s="154"/>
      <c r="H3114" s="155" t="s">
        <v>494</v>
      </c>
      <c r="I3114" s="156" t="s">
        <v>21</v>
      </c>
      <c r="J3114" s="112" t="str">
        <f t="shared" si="153"/>
        <v>W</v>
      </c>
      <c r="K3114" s="112">
        <v>3</v>
      </c>
      <c r="L3114" s="112">
        <v>2</v>
      </c>
      <c r="M3114" t="s">
        <v>1969</v>
      </c>
      <c r="T3114" s="112"/>
    </row>
    <row r="3115" spans="1:20">
      <c r="A3115" s="112" t="s">
        <v>1951</v>
      </c>
      <c r="B3115">
        <v>17</v>
      </c>
      <c r="C3115" s="158">
        <v>19698</v>
      </c>
      <c r="D3115" s="144">
        <f t="shared" si="152"/>
        <v>19698</v>
      </c>
      <c r="E3115" t="s">
        <v>1187</v>
      </c>
      <c r="F3115" s="154">
        <v>2</v>
      </c>
      <c r="G3115" s="154"/>
      <c r="H3115" t="s">
        <v>1953</v>
      </c>
      <c r="I3115" s="156" t="s">
        <v>21</v>
      </c>
      <c r="J3115" s="112" t="str">
        <f t="shared" si="153"/>
        <v>W</v>
      </c>
      <c r="K3115" s="112">
        <v>8</v>
      </c>
      <c r="L3115" s="112">
        <v>2</v>
      </c>
      <c r="M3115" t="s">
        <v>1970</v>
      </c>
      <c r="T3115" s="112"/>
    </row>
    <row r="3116" spans="1:20">
      <c r="A3116" s="151" t="s">
        <v>1951</v>
      </c>
      <c r="B3116">
        <v>16</v>
      </c>
      <c r="C3116" s="153">
        <v>19691</v>
      </c>
      <c r="D3116" s="144">
        <f t="shared" si="152"/>
        <v>19691</v>
      </c>
      <c r="E3116" t="s">
        <v>19</v>
      </c>
      <c r="F3116" s="154"/>
      <c r="G3116" s="154"/>
      <c r="H3116" s="155" t="s">
        <v>1406</v>
      </c>
      <c r="I3116" s="159" t="s">
        <v>9</v>
      </c>
      <c r="J3116" s="151" t="str">
        <f t="shared" si="153"/>
        <v>L</v>
      </c>
      <c r="K3116" s="112">
        <v>2</v>
      </c>
      <c r="L3116" s="112">
        <v>4</v>
      </c>
      <c r="M3116" t="s">
        <v>1971</v>
      </c>
      <c r="T3116" s="112"/>
    </row>
    <row r="3117" spans="1:20">
      <c r="A3117" t="s">
        <v>1951</v>
      </c>
      <c r="B3117">
        <v>15</v>
      </c>
      <c r="C3117" s="153">
        <v>19684</v>
      </c>
      <c r="D3117" s="144">
        <f t="shared" si="152"/>
        <v>19684</v>
      </c>
      <c r="E3117" t="s">
        <v>19</v>
      </c>
      <c r="F3117" s="154"/>
      <c r="G3117" s="154"/>
      <c r="H3117" s="155" t="s">
        <v>866</v>
      </c>
      <c r="I3117" s="154" t="s">
        <v>21</v>
      </c>
      <c r="J3117" t="str">
        <f t="shared" si="153"/>
        <v>W</v>
      </c>
      <c r="K3117" s="160">
        <v>2</v>
      </c>
      <c r="L3117" s="112">
        <v>1</v>
      </c>
      <c r="M3117" t="s">
        <v>1972</v>
      </c>
      <c r="T3117" s="112"/>
    </row>
    <row r="3118" spans="1:20">
      <c r="A3118" t="s">
        <v>1951</v>
      </c>
      <c r="B3118">
        <v>14</v>
      </c>
      <c r="C3118" s="161">
        <v>19677</v>
      </c>
      <c r="D3118" s="144">
        <f t="shared" si="152"/>
        <v>19677</v>
      </c>
      <c r="E3118" t="s">
        <v>19</v>
      </c>
      <c r="F3118" s="154"/>
      <c r="G3118" s="154"/>
      <c r="H3118" s="155" t="s">
        <v>2102</v>
      </c>
      <c r="I3118" s="154" t="s">
        <v>9</v>
      </c>
      <c r="J3118" t="str">
        <f t="shared" si="153"/>
        <v>W</v>
      </c>
      <c r="K3118" s="160">
        <v>2</v>
      </c>
      <c r="L3118" s="112">
        <v>1</v>
      </c>
      <c r="M3118" t="s">
        <v>1973</v>
      </c>
      <c r="T3118" s="112"/>
    </row>
    <row r="3119" spans="1:20">
      <c r="A3119" t="s">
        <v>1951</v>
      </c>
      <c r="B3119">
        <v>13</v>
      </c>
      <c r="C3119" s="162">
        <v>19670</v>
      </c>
      <c r="D3119" s="144">
        <f t="shared" si="152"/>
        <v>19670</v>
      </c>
      <c r="E3119" t="s">
        <v>19</v>
      </c>
      <c r="F3119" s="154"/>
      <c r="G3119" s="154"/>
      <c r="H3119" s="155" t="s">
        <v>186</v>
      </c>
      <c r="I3119" s="154" t="s">
        <v>21</v>
      </c>
      <c r="J3119" t="str">
        <f t="shared" si="153"/>
        <v>W</v>
      </c>
      <c r="K3119" s="160">
        <v>2</v>
      </c>
      <c r="L3119" s="112">
        <v>1</v>
      </c>
      <c r="M3119" t="s">
        <v>1964</v>
      </c>
      <c r="T3119" s="112"/>
    </row>
    <row r="3120" spans="1:20">
      <c r="A3120" t="s">
        <v>1951</v>
      </c>
      <c r="B3120">
        <v>12</v>
      </c>
      <c r="C3120" s="163">
        <v>19663</v>
      </c>
      <c r="D3120" s="144">
        <f t="shared" si="152"/>
        <v>19663</v>
      </c>
      <c r="E3120" t="s">
        <v>1216</v>
      </c>
      <c r="F3120" s="154">
        <v>3</v>
      </c>
      <c r="G3120" s="154"/>
      <c r="H3120" t="s">
        <v>1408</v>
      </c>
      <c r="I3120" s="154" t="s">
        <v>9</v>
      </c>
      <c r="J3120" t="str">
        <f t="shared" si="153"/>
        <v>L</v>
      </c>
      <c r="K3120" s="160">
        <v>3</v>
      </c>
      <c r="L3120" s="112">
        <v>4</v>
      </c>
      <c r="M3120" t="s">
        <v>1974</v>
      </c>
      <c r="T3120" s="112"/>
    </row>
    <row r="3121" spans="1:20">
      <c r="A3121" t="s">
        <v>1951</v>
      </c>
      <c r="B3121">
        <v>11</v>
      </c>
      <c r="C3121" s="164">
        <v>19656</v>
      </c>
      <c r="D3121" s="144">
        <f t="shared" si="152"/>
        <v>19656</v>
      </c>
      <c r="E3121" t="s">
        <v>19</v>
      </c>
      <c r="F3121" s="154"/>
      <c r="G3121" s="154"/>
      <c r="H3121" s="157" t="s">
        <v>2101</v>
      </c>
      <c r="I3121" s="154" t="s">
        <v>21</v>
      </c>
      <c r="J3121" t="str">
        <f t="shared" si="153"/>
        <v>W</v>
      </c>
      <c r="K3121" s="160">
        <v>2</v>
      </c>
      <c r="L3121" s="112">
        <v>0</v>
      </c>
      <c r="M3121" t="s">
        <v>1975</v>
      </c>
      <c r="T3121" s="112"/>
    </row>
    <row r="3122" spans="1:20">
      <c r="A3122" t="s">
        <v>1951</v>
      </c>
      <c r="B3122">
        <v>10</v>
      </c>
      <c r="C3122" s="163">
        <v>19649</v>
      </c>
      <c r="D3122" s="144">
        <f t="shared" si="152"/>
        <v>19649</v>
      </c>
      <c r="E3122" t="s">
        <v>1216</v>
      </c>
      <c r="F3122" s="154">
        <v>2</v>
      </c>
      <c r="G3122" s="154"/>
      <c r="H3122" t="s">
        <v>24</v>
      </c>
      <c r="I3122" s="154" t="s">
        <v>9</v>
      </c>
      <c r="J3122" t="str">
        <f t="shared" si="153"/>
        <v>W</v>
      </c>
      <c r="K3122" s="160">
        <v>5</v>
      </c>
      <c r="L3122" s="112">
        <v>2</v>
      </c>
      <c r="M3122" t="s">
        <v>1976</v>
      </c>
      <c r="T3122" s="112"/>
    </row>
    <row r="3123" spans="1:20">
      <c r="A3123" t="s">
        <v>1951</v>
      </c>
      <c r="B3123">
        <v>9</v>
      </c>
      <c r="C3123" s="163">
        <v>19642</v>
      </c>
      <c r="D3123" s="144">
        <f t="shared" si="152"/>
        <v>19642</v>
      </c>
      <c r="E3123" t="s">
        <v>12</v>
      </c>
      <c r="F3123" s="154" t="s">
        <v>143</v>
      </c>
      <c r="G3123" s="154"/>
      <c r="H3123" t="s">
        <v>559</v>
      </c>
      <c r="I3123" s="154" t="s">
        <v>21</v>
      </c>
      <c r="J3123" t="str">
        <f t="shared" si="153"/>
        <v>L</v>
      </c>
      <c r="K3123" s="160">
        <v>0</v>
      </c>
      <c r="L3123" s="112">
        <v>3</v>
      </c>
      <c r="M3123" t="s">
        <v>25</v>
      </c>
      <c r="T3123" s="112"/>
    </row>
    <row r="3124" spans="1:20">
      <c r="A3124" t="s">
        <v>1951</v>
      </c>
      <c r="B3124">
        <v>8</v>
      </c>
      <c r="C3124" s="163">
        <v>19635</v>
      </c>
      <c r="D3124" s="144">
        <f t="shared" si="152"/>
        <v>19635</v>
      </c>
      <c r="E3124" t="s">
        <v>1216</v>
      </c>
      <c r="F3124" s="154">
        <v>1</v>
      </c>
      <c r="G3124" s="154"/>
      <c r="H3124" t="s">
        <v>332</v>
      </c>
      <c r="I3124" s="154" t="s">
        <v>21</v>
      </c>
      <c r="J3124" t="str">
        <f t="shared" si="153"/>
        <v>W</v>
      </c>
      <c r="K3124" s="160">
        <v>4</v>
      </c>
      <c r="L3124" s="112">
        <v>0</v>
      </c>
      <c r="M3124" t="s">
        <v>1977</v>
      </c>
      <c r="T3124" s="112"/>
    </row>
    <row r="3125" spans="1:20">
      <c r="A3125" t="s">
        <v>1951</v>
      </c>
      <c r="B3125">
        <v>7</v>
      </c>
      <c r="C3125" s="163">
        <v>19628</v>
      </c>
      <c r="D3125" s="144">
        <f t="shared" si="152"/>
        <v>19628</v>
      </c>
      <c r="E3125" t="s">
        <v>12</v>
      </c>
      <c r="F3125" s="154" t="s">
        <v>61</v>
      </c>
      <c r="G3125" s="154"/>
      <c r="H3125" t="s">
        <v>1954</v>
      </c>
      <c r="I3125" s="154" t="s">
        <v>9</v>
      </c>
      <c r="J3125" t="str">
        <f t="shared" si="153"/>
        <v>W</v>
      </c>
      <c r="K3125" s="160">
        <v>5</v>
      </c>
      <c r="L3125" s="112">
        <v>3</v>
      </c>
      <c r="M3125" t="s">
        <v>1978</v>
      </c>
      <c r="T3125" s="112"/>
    </row>
    <row r="3126" spans="1:20">
      <c r="A3126" t="s">
        <v>1951</v>
      </c>
      <c r="B3126">
        <v>6</v>
      </c>
      <c r="C3126" s="163">
        <v>19621</v>
      </c>
      <c r="D3126" s="144">
        <f t="shared" si="152"/>
        <v>19621</v>
      </c>
      <c r="E3126" t="s">
        <v>1216</v>
      </c>
      <c r="F3126" s="154" t="s">
        <v>454</v>
      </c>
      <c r="G3126" s="154"/>
      <c r="H3126" t="s">
        <v>775</v>
      </c>
      <c r="I3126" s="154" t="s">
        <v>21</v>
      </c>
      <c r="J3126" t="str">
        <f t="shared" si="153"/>
        <v>W</v>
      </c>
      <c r="K3126" s="160">
        <v>3</v>
      </c>
      <c r="L3126" s="112">
        <v>2</v>
      </c>
      <c r="M3126" t="s">
        <v>1979</v>
      </c>
      <c r="T3126" s="112"/>
    </row>
    <row r="3127" spans="1:20">
      <c r="A3127" t="s">
        <v>1951</v>
      </c>
      <c r="B3127">
        <v>5</v>
      </c>
      <c r="C3127" s="164">
        <v>19614</v>
      </c>
      <c r="D3127" s="144">
        <f t="shared" si="152"/>
        <v>19614</v>
      </c>
      <c r="E3127" t="s">
        <v>19</v>
      </c>
      <c r="F3127" s="154"/>
      <c r="G3127" s="154"/>
      <c r="H3127" s="155" t="s">
        <v>186</v>
      </c>
      <c r="I3127" s="154" t="s">
        <v>9</v>
      </c>
      <c r="J3127" t="str">
        <f t="shared" si="153"/>
        <v>L</v>
      </c>
      <c r="K3127" s="160">
        <v>3</v>
      </c>
      <c r="L3127" s="112">
        <v>5</v>
      </c>
      <c r="M3127" t="s">
        <v>1980</v>
      </c>
      <c r="T3127" s="112"/>
    </row>
    <row r="3128" spans="1:20">
      <c r="A3128" t="s">
        <v>1951</v>
      </c>
      <c r="B3128">
        <v>4</v>
      </c>
      <c r="C3128" s="164">
        <v>19604</v>
      </c>
      <c r="D3128" s="144">
        <f t="shared" si="152"/>
        <v>19604</v>
      </c>
      <c r="E3128" t="s">
        <v>19</v>
      </c>
      <c r="F3128" s="154"/>
      <c r="G3128" s="154"/>
      <c r="H3128" s="155" t="s">
        <v>332</v>
      </c>
      <c r="I3128" s="154" t="s">
        <v>21</v>
      </c>
      <c r="J3128" t="str">
        <f t="shared" si="153"/>
        <v>W</v>
      </c>
      <c r="K3128" s="160">
        <v>1</v>
      </c>
      <c r="L3128" s="112">
        <v>0</v>
      </c>
      <c r="M3128" t="s">
        <v>1981</v>
      </c>
      <c r="T3128" s="112"/>
    </row>
    <row r="3129" spans="1:20">
      <c r="A3129" t="s">
        <v>1951</v>
      </c>
      <c r="B3129">
        <v>3</v>
      </c>
      <c r="C3129" s="164">
        <v>19600</v>
      </c>
      <c r="D3129" s="144">
        <f t="shared" si="152"/>
        <v>19600</v>
      </c>
      <c r="E3129" t="s">
        <v>19</v>
      </c>
      <c r="F3129" s="154"/>
      <c r="G3129" s="154"/>
      <c r="H3129" s="155" t="s">
        <v>1406</v>
      </c>
      <c r="I3129" s="154" t="s">
        <v>21</v>
      </c>
      <c r="J3129" t="str">
        <f t="shared" si="153"/>
        <v>L</v>
      </c>
      <c r="K3129" s="160">
        <v>1</v>
      </c>
      <c r="L3129" s="112">
        <v>2</v>
      </c>
      <c r="M3129" t="s">
        <v>1981</v>
      </c>
      <c r="T3129" s="112"/>
    </row>
    <row r="3130" spans="1:20">
      <c r="A3130" t="s">
        <v>1951</v>
      </c>
      <c r="B3130">
        <v>2</v>
      </c>
      <c r="C3130" s="164">
        <v>19597</v>
      </c>
      <c r="D3130" s="144">
        <f t="shared" si="152"/>
        <v>19597</v>
      </c>
      <c r="E3130" t="s">
        <v>19</v>
      </c>
      <c r="F3130" s="154"/>
      <c r="G3130" s="154"/>
      <c r="H3130" s="155" t="s">
        <v>332</v>
      </c>
      <c r="I3130" s="154" t="s">
        <v>9</v>
      </c>
      <c r="J3130" t="str">
        <f t="shared" si="153"/>
        <v>L</v>
      </c>
      <c r="K3130" s="160">
        <v>1</v>
      </c>
      <c r="L3130" s="112">
        <v>2</v>
      </c>
      <c r="M3130" t="s">
        <v>1982</v>
      </c>
      <c r="T3130" s="112"/>
    </row>
    <row r="3131" spans="1:20">
      <c r="A3131" t="s">
        <v>1951</v>
      </c>
      <c r="B3131">
        <v>1</v>
      </c>
      <c r="C3131" s="161">
        <v>19593</v>
      </c>
      <c r="D3131" s="144">
        <f t="shared" ref="D3131:D3169" si="154">C3131</f>
        <v>19593</v>
      </c>
      <c r="E3131" t="s">
        <v>19</v>
      </c>
      <c r="F3131" s="154"/>
      <c r="G3131" s="154"/>
      <c r="H3131" s="155" t="s">
        <v>901</v>
      </c>
      <c r="I3131" s="154" t="s">
        <v>9</v>
      </c>
      <c r="J3131" t="str">
        <f t="shared" si="153"/>
        <v>L</v>
      </c>
      <c r="K3131" s="160">
        <v>0</v>
      </c>
      <c r="L3131" s="112">
        <v>2</v>
      </c>
      <c r="M3131" t="s">
        <v>25</v>
      </c>
      <c r="T3131" s="112"/>
    </row>
    <row r="3132" spans="1:20">
      <c r="A3132" t="s">
        <v>1986</v>
      </c>
      <c r="B3132">
        <v>38</v>
      </c>
      <c r="C3132" s="158">
        <v>19481</v>
      </c>
      <c r="D3132" s="144">
        <f t="shared" si="154"/>
        <v>19481</v>
      </c>
      <c r="E3132" t="s">
        <v>19</v>
      </c>
      <c r="F3132" s="154"/>
      <c r="G3132" s="154"/>
      <c r="H3132" t="s">
        <v>341</v>
      </c>
      <c r="I3132" s="165" t="s">
        <v>9</v>
      </c>
      <c r="J3132" t="str">
        <f t="shared" si="153"/>
        <v>L</v>
      </c>
      <c r="K3132" s="160">
        <v>0</v>
      </c>
      <c r="L3132" s="112">
        <v>9</v>
      </c>
      <c r="M3132" t="s">
        <v>25</v>
      </c>
      <c r="T3132" s="112"/>
    </row>
    <row r="3133" spans="1:20" ht="17" thickBot="1">
      <c r="A3133" t="s">
        <v>1986</v>
      </c>
      <c r="B3133">
        <v>37</v>
      </c>
      <c r="C3133" s="158">
        <v>19478</v>
      </c>
      <c r="D3133" s="144">
        <f t="shared" si="154"/>
        <v>19478</v>
      </c>
      <c r="E3133" t="s">
        <v>19</v>
      </c>
      <c r="F3133" s="154"/>
      <c r="G3133" s="154"/>
      <c r="H3133" t="s">
        <v>682</v>
      </c>
      <c r="I3133" s="165" t="s">
        <v>21</v>
      </c>
      <c r="J3133" t="str">
        <f t="shared" si="153"/>
        <v>D</v>
      </c>
      <c r="K3133" s="160">
        <v>0</v>
      </c>
      <c r="L3133" s="112">
        <v>0</v>
      </c>
      <c r="M3133" t="s">
        <v>1987</v>
      </c>
      <c r="T3133" s="112"/>
    </row>
    <row r="3134" spans="1:20" ht="18" thickTop="1" thickBot="1">
      <c r="A3134" t="s">
        <v>1986</v>
      </c>
      <c r="B3134">
        <v>36</v>
      </c>
      <c r="C3134" s="158">
        <v>19476</v>
      </c>
      <c r="D3134" s="144">
        <f t="shared" si="154"/>
        <v>19476</v>
      </c>
      <c r="E3134" t="s">
        <v>19</v>
      </c>
      <c r="F3134" s="154"/>
      <c r="G3134" s="154"/>
      <c r="H3134" t="s">
        <v>866</v>
      </c>
      <c r="I3134" s="165" t="s">
        <v>9</v>
      </c>
      <c r="J3134" t="str">
        <f t="shared" si="153"/>
        <v>L</v>
      </c>
      <c r="K3134" s="160">
        <v>5</v>
      </c>
      <c r="L3134" s="112">
        <v>6</v>
      </c>
      <c r="M3134" s="174" t="s">
        <v>440</v>
      </c>
      <c r="T3134" s="112"/>
    </row>
    <row r="3135" spans="1:20" ht="17" thickTop="1">
      <c r="A3135" t="s">
        <v>1986</v>
      </c>
      <c r="B3135">
        <v>35</v>
      </c>
      <c r="C3135" s="158">
        <v>19474</v>
      </c>
      <c r="D3135" s="144">
        <f t="shared" si="154"/>
        <v>19474</v>
      </c>
      <c r="E3135" t="s">
        <v>19</v>
      </c>
      <c r="F3135" s="154"/>
      <c r="G3135" s="154"/>
      <c r="H3135" t="s">
        <v>1357</v>
      </c>
      <c r="I3135" s="165" t="s">
        <v>9</v>
      </c>
      <c r="J3135" t="str">
        <f t="shared" si="153"/>
        <v>L</v>
      </c>
      <c r="K3135" s="160">
        <v>1</v>
      </c>
      <c r="L3135" s="112">
        <v>6</v>
      </c>
      <c r="M3135" t="s">
        <v>25</v>
      </c>
      <c r="T3135" s="112"/>
    </row>
    <row r="3136" spans="1:20">
      <c r="A3136" t="s">
        <v>1986</v>
      </c>
      <c r="B3136">
        <v>34</v>
      </c>
      <c r="C3136" s="158">
        <v>19471</v>
      </c>
      <c r="D3136" s="144">
        <f t="shared" si="154"/>
        <v>19471</v>
      </c>
      <c r="E3136" t="s">
        <v>19</v>
      </c>
      <c r="F3136" s="154"/>
      <c r="G3136" s="154"/>
      <c r="H3136" s="166" t="s">
        <v>2101</v>
      </c>
      <c r="I3136" s="165" t="s">
        <v>21</v>
      </c>
      <c r="J3136" t="str">
        <f t="shared" si="153"/>
        <v>D</v>
      </c>
      <c r="K3136" s="160">
        <v>0</v>
      </c>
      <c r="L3136" s="112">
        <v>0</v>
      </c>
      <c r="M3136" t="s">
        <v>1988</v>
      </c>
      <c r="T3136" s="112"/>
    </row>
    <row r="3137" spans="1:20">
      <c r="A3137" t="s">
        <v>1986</v>
      </c>
      <c r="B3137">
        <v>33</v>
      </c>
      <c r="C3137" s="158">
        <v>19467</v>
      </c>
      <c r="D3137" s="144">
        <f t="shared" si="154"/>
        <v>19467</v>
      </c>
      <c r="E3137" t="s">
        <v>19</v>
      </c>
      <c r="F3137" s="154"/>
      <c r="G3137" s="154"/>
      <c r="H3137" t="s">
        <v>1406</v>
      </c>
      <c r="I3137" s="165" t="s">
        <v>21</v>
      </c>
      <c r="J3137" t="str">
        <f t="shared" si="153"/>
        <v>L</v>
      </c>
      <c r="K3137" s="160">
        <v>4</v>
      </c>
      <c r="L3137" s="112">
        <v>6</v>
      </c>
      <c r="M3137" t="s">
        <v>25</v>
      </c>
      <c r="T3137" s="112"/>
    </row>
    <row r="3138" spans="1:20">
      <c r="A3138" t="s">
        <v>1986</v>
      </c>
      <c r="B3138">
        <v>32</v>
      </c>
      <c r="C3138" s="158">
        <v>19460</v>
      </c>
      <c r="D3138" s="144">
        <f t="shared" si="154"/>
        <v>19460</v>
      </c>
      <c r="E3138" t="s">
        <v>19</v>
      </c>
      <c r="F3138" s="154"/>
      <c r="G3138" s="154"/>
      <c r="H3138" t="s">
        <v>1357</v>
      </c>
      <c r="I3138" s="165" t="s">
        <v>21</v>
      </c>
      <c r="J3138" t="str">
        <f t="shared" si="153"/>
        <v>L</v>
      </c>
      <c r="K3138" s="160">
        <v>0</v>
      </c>
      <c r="L3138" s="112">
        <v>2</v>
      </c>
      <c r="M3138" t="s">
        <v>1989</v>
      </c>
      <c r="T3138" s="112"/>
    </row>
    <row r="3139" spans="1:20">
      <c r="A3139" t="s">
        <v>1986</v>
      </c>
      <c r="B3139">
        <v>31</v>
      </c>
      <c r="C3139" s="158">
        <v>19455</v>
      </c>
      <c r="D3139" s="144">
        <f t="shared" si="154"/>
        <v>19455</v>
      </c>
      <c r="E3139" t="s">
        <v>19</v>
      </c>
      <c r="F3139" s="154"/>
      <c r="G3139" s="154"/>
      <c r="H3139" t="s">
        <v>580</v>
      </c>
      <c r="I3139" s="165" t="s">
        <v>9</v>
      </c>
      <c r="J3139" t="str">
        <f t="shared" si="153"/>
        <v>W</v>
      </c>
      <c r="K3139" s="160">
        <v>2</v>
      </c>
      <c r="L3139" s="112">
        <v>0</v>
      </c>
      <c r="M3139" t="s">
        <v>1990</v>
      </c>
      <c r="T3139" s="112"/>
    </row>
    <row r="3140" spans="1:20">
      <c r="A3140" t="s">
        <v>1986</v>
      </c>
      <c r="B3140">
        <v>30</v>
      </c>
      <c r="C3140" s="158">
        <v>19452</v>
      </c>
      <c r="D3140" s="144">
        <f t="shared" si="154"/>
        <v>19452</v>
      </c>
      <c r="E3140" t="s">
        <v>19</v>
      </c>
      <c r="F3140" s="154"/>
      <c r="G3140" s="154"/>
      <c r="H3140" t="s">
        <v>24</v>
      </c>
      <c r="I3140" s="165" t="s">
        <v>9</v>
      </c>
      <c r="J3140" t="str">
        <f t="shared" si="153"/>
        <v>D</v>
      </c>
      <c r="K3140" s="160">
        <v>2</v>
      </c>
      <c r="L3140" s="112">
        <v>2</v>
      </c>
      <c r="M3140"/>
      <c r="T3140" s="112"/>
    </row>
    <row r="3141" spans="1:20">
      <c r="A3141" t="s">
        <v>1986</v>
      </c>
      <c r="B3141">
        <v>29</v>
      </c>
      <c r="C3141" s="158">
        <v>19446</v>
      </c>
      <c r="D3141" s="144">
        <f t="shared" si="154"/>
        <v>19446</v>
      </c>
      <c r="E3141" t="s">
        <v>19</v>
      </c>
      <c r="F3141" s="154"/>
      <c r="G3141" s="154"/>
      <c r="H3141" t="s">
        <v>1302</v>
      </c>
      <c r="I3141" s="165" t="s">
        <v>21</v>
      </c>
      <c r="J3141" t="str">
        <f t="shared" si="153"/>
        <v>W</v>
      </c>
      <c r="K3141" s="160">
        <v>2</v>
      </c>
      <c r="L3141" s="112">
        <v>0</v>
      </c>
      <c r="M3141" t="s">
        <v>1991</v>
      </c>
      <c r="T3141" s="112"/>
    </row>
    <row r="3142" spans="1:20">
      <c r="A3142" t="s">
        <v>1986</v>
      </c>
      <c r="B3142">
        <v>28</v>
      </c>
      <c r="C3142" s="158">
        <v>19439</v>
      </c>
      <c r="D3142" s="144">
        <f t="shared" si="154"/>
        <v>19439</v>
      </c>
      <c r="E3142" t="s">
        <v>19</v>
      </c>
      <c r="F3142" s="154"/>
      <c r="G3142" s="154"/>
      <c r="H3142" t="s">
        <v>504</v>
      </c>
      <c r="I3142" s="165" t="s">
        <v>9</v>
      </c>
      <c r="J3142" t="str">
        <f t="shared" si="153"/>
        <v>L</v>
      </c>
      <c r="K3142" s="160">
        <v>2</v>
      </c>
      <c r="L3142" s="112">
        <v>3</v>
      </c>
      <c r="M3142" t="s">
        <v>1992</v>
      </c>
      <c r="T3142" s="112"/>
    </row>
    <row r="3143" spans="1:20">
      <c r="A3143" t="s">
        <v>1986</v>
      </c>
      <c r="B3143">
        <v>27</v>
      </c>
      <c r="C3143" s="158">
        <v>19425</v>
      </c>
      <c r="D3143" s="144">
        <f t="shared" si="154"/>
        <v>19425</v>
      </c>
      <c r="E3143" t="s">
        <v>19</v>
      </c>
      <c r="F3143" s="154"/>
      <c r="G3143" s="154"/>
      <c r="H3143" t="s">
        <v>1353</v>
      </c>
      <c r="I3143" s="165" t="s">
        <v>9</v>
      </c>
      <c r="J3143" t="str">
        <f t="shared" si="153"/>
        <v>L</v>
      </c>
      <c r="K3143" s="160">
        <v>1</v>
      </c>
      <c r="L3143" s="112">
        <v>7</v>
      </c>
      <c r="M3143" s="167" t="s">
        <v>1993</v>
      </c>
      <c r="T3143" s="112"/>
    </row>
    <row r="3144" spans="1:20">
      <c r="A3144" t="s">
        <v>1986</v>
      </c>
      <c r="B3144">
        <v>26</v>
      </c>
      <c r="C3144" s="158">
        <v>19418</v>
      </c>
      <c r="D3144" s="144">
        <f t="shared" si="154"/>
        <v>19418</v>
      </c>
      <c r="E3144" t="s">
        <v>19</v>
      </c>
      <c r="F3144" s="154"/>
      <c r="G3144" s="154"/>
      <c r="H3144" t="s">
        <v>580</v>
      </c>
      <c r="I3144" s="165" t="s">
        <v>21</v>
      </c>
      <c r="J3144" t="str">
        <f t="shared" si="153"/>
        <v>W</v>
      </c>
      <c r="K3144" s="160">
        <v>6</v>
      </c>
      <c r="L3144" s="112">
        <v>2</v>
      </c>
      <c r="M3144" t="s">
        <v>1994</v>
      </c>
      <c r="T3144" s="112"/>
    </row>
    <row r="3145" spans="1:20">
      <c r="A3145" t="s">
        <v>1986</v>
      </c>
      <c r="B3145">
        <v>25</v>
      </c>
      <c r="C3145" s="158">
        <v>19411</v>
      </c>
      <c r="D3145" s="144">
        <f t="shared" si="154"/>
        <v>19411</v>
      </c>
      <c r="E3145" t="s">
        <v>19</v>
      </c>
      <c r="F3145" s="154"/>
      <c r="G3145" s="154"/>
      <c r="H3145" t="s">
        <v>901</v>
      </c>
      <c r="I3145" s="165" t="s">
        <v>9</v>
      </c>
      <c r="J3145" t="str">
        <f t="shared" si="153"/>
        <v>L</v>
      </c>
      <c r="K3145" s="160">
        <v>0</v>
      </c>
      <c r="L3145" s="112">
        <v>6</v>
      </c>
      <c r="M3145" t="s">
        <v>25</v>
      </c>
      <c r="T3145" s="112"/>
    </row>
    <row r="3146" spans="1:20">
      <c r="A3146" t="s">
        <v>1986</v>
      </c>
      <c r="B3146">
        <v>24</v>
      </c>
      <c r="C3146" s="158">
        <v>19404</v>
      </c>
      <c r="D3146" s="144">
        <f t="shared" si="154"/>
        <v>19404</v>
      </c>
      <c r="E3146" t="s">
        <v>19</v>
      </c>
      <c r="F3146" s="154"/>
      <c r="G3146" s="154"/>
      <c r="H3146" t="s">
        <v>1236</v>
      </c>
      <c r="I3146" s="165" t="s">
        <v>21</v>
      </c>
      <c r="J3146" t="str">
        <f t="shared" si="153"/>
        <v>L</v>
      </c>
      <c r="K3146" s="160">
        <v>0</v>
      </c>
      <c r="L3146" s="112">
        <v>4</v>
      </c>
      <c r="M3146" t="s">
        <v>25</v>
      </c>
      <c r="T3146" s="112"/>
    </row>
    <row r="3147" spans="1:20">
      <c r="A3147" t="s">
        <v>1986</v>
      </c>
      <c r="B3147">
        <v>23</v>
      </c>
      <c r="C3147" s="158">
        <v>19397</v>
      </c>
      <c r="D3147" s="144">
        <f t="shared" si="154"/>
        <v>19397</v>
      </c>
      <c r="E3147" t="s">
        <v>19</v>
      </c>
      <c r="F3147" s="154"/>
      <c r="G3147" s="154"/>
      <c r="H3147" t="s">
        <v>1302</v>
      </c>
      <c r="I3147" s="165" t="s">
        <v>9</v>
      </c>
      <c r="J3147" t="str">
        <f t="shared" si="153"/>
        <v>D</v>
      </c>
      <c r="K3147" s="160">
        <v>2</v>
      </c>
      <c r="L3147" s="112">
        <v>2</v>
      </c>
      <c r="M3147" t="s">
        <v>1995</v>
      </c>
      <c r="T3147" s="112"/>
    </row>
    <row r="3148" spans="1:20">
      <c r="A3148" t="s">
        <v>1986</v>
      </c>
      <c r="B3148">
        <v>22</v>
      </c>
      <c r="C3148" s="158">
        <v>19383</v>
      </c>
      <c r="D3148" s="144">
        <f t="shared" si="154"/>
        <v>19383</v>
      </c>
      <c r="E3148" t="s">
        <v>19</v>
      </c>
      <c r="F3148" s="154"/>
      <c r="G3148" s="154"/>
      <c r="H3148" t="s">
        <v>1353</v>
      </c>
      <c r="I3148" s="165" t="s">
        <v>21</v>
      </c>
      <c r="J3148" t="str">
        <f t="shared" si="153"/>
        <v>L</v>
      </c>
      <c r="K3148" s="160">
        <v>0</v>
      </c>
      <c r="L3148" s="112">
        <v>2</v>
      </c>
      <c r="M3148" t="s">
        <v>25</v>
      </c>
      <c r="T3148" s="112"/>
    </row>
    <row r="3149" spans="1:20">
      <c r="A3149" t="s">
        <v>1986</v>
      </c>
      <c r="B3149">
        <v>21</v>
      </c>
      <c r="C3149" s="158">
        <v>19376</v>
      </c>
      <c r="D3149" s="144">
        <f t="shared" si="154"/>
        <v>19376</v>
      </c>
      <c r="E3149" t="s">
        <v>19</v>
      </c>
      <c r="F3149" s="154"/>
      <c r="G3149" s="154"/>
      <c r="H3149" t="s">
        <v>1406</v>
      </c>
      <c r="I3149" s="165" t="s">
        <v>9</v>
      </c>
      <c r="J3149" t="str">
        <f t="shared" si="153"/>
        <v>W</v>
      </c>
      <c r="K3149" s="160">
        <v>2</v>
      </c>
      <c r="L3149" s="112">
        <v>0</v>
      </c>
      <c r="M3149" t="s">
        <v>1996</v>
      </c>
      <c r="T3149" s="112"/>
    </row>
    <row r="3150" spans="1:20">
      <c r="A3150" t="s">
        <v>1986</v>
      </c>
      <c r="B3150">
        <v>20</v>
      </c>
      <c r="C3150" s="158">
        <v>19369</v>
      </c>
      <c r="D3150" s="144">
        <f t="shared" si="154"/>
        <v>19369</v>
      </c>
      <c r="E3150" t="s">
        <v>19</v>
      </c>
      <c r="F3150" s="154"/>
      <c r="G3150" s="154"/>
      <c r="H3150" t="s">
        <v>901</v>
      </c>
      <c r="I3150" s="165" t="s">
        <v>21</v>
      </c>
      <c r="J3150" t="str">
        <f t="shared" si="153"/>
        <v>L</v>
      </c>
      <c r="K3150" s="160">
        <v>0</v>
      </c>
      <c r="L3150" s="112">
        <v>2</v>
      </c>
      <c r="M3150" t="s">
        <v>25</v>
      </c>
      <c r="T3150" s="112"/>
    </row>
    <row r="3151" spans="1:20">
      <c r="A3151" t="s">
        <v>1986</v>
      </c>
      <c r="B3151">
        <v>19</v>
      </c>
      <c r="C3151" s="158">
        <v>19362</v>
      </c>
      <c r="D3151" s="144">
        <f t="shared" si="154"/>
        <v>19362</v>
      </c>
      <c r="E3151" t="s">
        <v>19</v>
      </c>
      <c r="F3151" s="154"/>
      <c r="G3151" s="154"/>
      <c r="H3151" t="s">
        <v>494</v>
      </c>
      <c r="I3151" s="165" t="s">
        <v>9</v>
      </c>
      <c r="J3151" t="str">
        <f t="shared" si="153"/>
        <v>W</v>
      </c>
      <c r="K3151" s="160">
        <v>1</v>
      </c>
      <c r="L3151" s="112">
        <v>0</v>
      </c>
      <c r="M3151" t="s">
        <v>1993</v>
      </c>
      <c r="T3151" s="112"/>
    </row>
    <row r="3152" spans="1:20">
      <c r="A3152" t="s">
        <v>1986</v>
      </c>
      <c r="B3152">
        <v>18</v>
      </c>
      <c r="C3152" s="158">
        <v>19355</v>
      </c>
      <c r="D3152" s="144">
        <f t="shared" si="154"/>
        <v>19355</v>
      </c>
      <c r="E3152" t="s">
        <v>19</v>
      </c>
      <c r="F3152" s="154"/>
      <c r="G3152" s="154"/>
      <c r="H3152" t="s">
        <v>186</v>
      </c>
      <c r="I3152" s="165" t="s">
        <v>21</v>
      </c>
      <c r="J3152" t="str">
        <f t="shared" si="153"/>
        <v>W</v>
      </c>
      <c r="K3152" s="160">
        <v>2</v>
      </c>
      <c r="L3152" s="112">
        <v>1</v>
      </c>
      <c r="M3152" t="s">
        <v>1997</v>
      </c>
      <c r="T3152" s="112"/>
    </row>
    <row r="3153" spans="1:20">
      <c r="A3153" t="s">
        <v>1986</v>
      </c>
      <c r="B3153">
        <v>17</v>
      </c>
      <c r="C3153" s="158">
        <v>19354</v>
      </c>
      <c r="D3153" s="144">
        <f t="shared" si="154"/>
        <v>19354</v>
      </c>
      <c r="E3153" t="s">
        <v>19</v>
      </c>
      <c r="F3153" s="154"/>
      <c r="G3153" s="154"/>
      <c r="H3153" t="s">
        <v>186</v>
      </c>
      <c r="I3153" s="165" t="s">
        <v>9</v>
      </c>
      <c r="J3153" t="str">
        <f t="shared" si="153"/>
        <v>D</v>
      </c>
      <c r="K3153" s="160">
        <v>1</v>
      </c>
      <c r="L3153" s="112">
        <v>1</v>
      </c>
      <c r="M3153" t="s">
        <v>1998</v>
      </c>
      <c r="T3153" s="112"/>
    </row>
    <row r="3154" spans="1:20">
      <c r="A3154" t="s">
        <v>1986</v>
      </c>
      <c r="B3154">
        <v>16</v>
      </c>
      <c r="C3154" s="158">
        <v>19353</v>
      </c>
      <c r="D3154" s="144">
        <f t="shared" si="154"/>
        <v>19353</v>
      </c>
      <c r="E3154" t="s">
        <v>19</v>
      </c>
      <c r="F3154" s="154"/>
      <c r="G3154" s="154"/>
      <c r="H3154" t="s">
        <v>24</v>
      </c>
      <c r="I3154" s="165" t="s">
        <v>21</v>
      </c>
      <c r="J3154" t="str">
        <f t="shared" si="153"/>
        <v>W</v>
      </c>
      <c r="K3154" s="160">
        <v>3</v>
      </c>
      <c r="L3154" s="112">
        <v>1</v>
      </c>
      <c r="M3154" t="s">
        <v>1999</v>
      </c>
      <c r="T3154" s="112"/>
    </row>
    <row r="3155" spans="1:20">
      <c r="A3155" t="s">
        <v>1986</v>
      </c>
      <c r="B3155">
        <v>15</v>
      </c>
      <c r="C3155" s="158">
        <v>19348</v>
      </c>
      <c r="D3155" s="144">
        <f t="shared" si="154"/>
        <v>19348</v>
      </c>
      <c r="E3155" t="s">
        <v>19</v>
      </c>
      <c r="F3155" s="154"/>
      <c r="G3155" s="154"/>
      <c r="H3155" t="s">
        <v>504</v>
      </c>
      <c r="I3155" s="165" t="s">
        <v>21</v>
      </c>
      <c r="J3155" t="str">
        <f t="shared" si="153"/>
        <v>D</v>
      </c>
      <c r="K3155" s="160">
        <v>1</v>
      </c>
      <c r="L3155" s="112">
        <v>1</v>
      </c>
      <c r="M3155" t="s">
        <v>1993</v>
      </c>
      <c r="T3155" s="112"/>
    </row>
    <row r="3156" spans="1:20">
      <c r="A3156" t="s">
        <v>1986</v>
      </c>
      <c r="B3156">
        <v>14</v>
      </c>
      <c r="C3156" s="158">
        <v>19341</v>
      </c>
      <c r="D3156" s="144">
        <f t="shared" si="154"/>
        <v>19341</v>
      </c>
      <c r="E3156" t="s">
        <v>1187</v>
      </c>
      <c r="F3156" s="154">
        <v>2</v>
      </c>
      <c r="G3156" s="154"/>
      <c r="H3156" t="s">
        <v>1296</v>
      </c>
      <c r="I3156" s="165" t="s">
        <v>21</v>
      </c>
      <c r="J3156" t="str">
        <f t="shared" si="153"/>
        <v>L</v>
      </c>
      <c r="K3156" s="160">
        <v>2</v>
      </c>
      <c r="L3156" s="112">
        <v>7</v>
      </c>
      <c r="M3156" t="s">
        <v>2000</v>
      </c>
      <c r="T3156" s="112"/>
    </row>
    <row r="3157" spans="1:20">
      <c r="A3157" t="s">
        <v>1986</v>
      </c>
      <c r="B3157">
        <v>13</v>
      </c>
      <c r="C3157" s="158">
        <v>19320</v>
      </c>
      <c r="D3157" s="144">
        <f t="shared" si="154"/>
        <v>19320</v>
      </c>
      <c r="E3157" t="s">
        <v>19</v>
      </c>
      <c r="F3157" s="154"/>
      <c r="G3157" s="154"/>
      <c r="H3157" s="167" t="s">
        <v>286</v>
      </c>
      <c r="I3157" s="165" t="s">
        <v>21</v>
      </c>
      <c r="J3157" t="str">
        <f t="shared" si="153"/>
        <v>L</v>
      </c>
      <c r="K3157" s="160">
        <v>1</v>
      </c>
      <c r="L3157" s="112">
        <v>5</v>
      </c>
      <c r="M3157" t="s">
        <v>2001</v>
      </c>
      <c r="T3157" s="112"/>
    </row>
    <row r="3158" spans="1:20">
      <c r="A3158" t="s">
        <v>1986</v>
      </c>
      <c r="B3158">
        <v>12</v>
      </c>
      <c r="C3158" s="158">
        <v>19313</v>
      </c>
      <c r="D3158" s="144">
        <f t="shared" si="154"/>
        <v>19313</v>
      </c>
      <c r="E3158" t="s">
        <v>19</v>
      </c>
      <c r="F3158" s="154"/>
      <c r="G3158" s="154"/>
      <c r="H3158" t="s">
        <v>866</v>
      </c>
      <c r="I3158" s="165" t="s">
        <v>21</v>
      </c>
      <c r="J3158" t="str">
        <f t="shared" si="153"/>
        <v>W</v>
      </c>
      <c r="K3158" s="160">
        <v>4</v>
      </c>
      <c r="L3158" s="112">
        <v>1</v>
      </c>
      <c r="M3158" t="s">
        <v>2002</v>
      </c>
      <c r="T3158" s="112"/>
    </row>
    <row r="3159" spans="1:20">
      <c r="A3159" t="s">
        <v>1986</v>
      </c>
      <c r="B3159">
        <v>11</v>
      </c>
      <c r="C3159" s="158">
        <v>19306</v>
      </c>
      <c r="D3159" s="144">
        <f t="shared" si="154"/>
        <v>19306</v>
      </c>
      <c r="E3159" t="s">
        <v>19</v>
      </c>
      <c r="F3159" s="154"/>
      <c r="G3159" s="154"/>
      <c r="H3159" t="s">
        <v>1236</v>
      </c>
      <c r="I3159" s="165" t="s">
        <v>9</v>
      </c>
      <c r="J3159" t="str">
        <f t="shared" si="153"/>
        <v>L</v>
      </c>
      <c r="K3159" s="160">
        <v>0</v>
      </c>
      <c r="L3159" s="112">
        <v>6</v>
      </c>
      <c r="M3159" t="s">
        <v>25</v>
      </c>
      <c r="T3159" s="112"/>
    </row>
    <row r="3160" spans="1:20">
      <c r="A3160" t="s">
        <v>1986</v>
      </c>
      <c r="B3160">
        <v>10</v>
      </c>
      <c r="C3160" s="158">
        <v>19278</v>
      </c>
      <c r="D3160" s="144">
        <f t="shared" si="154"/>
        <v>19278</v>
      </c>
      <c r="E3160" t="s">
        <v>19</v>
      </c>
      <c r="F3160" s="154"/>
      <c r="G3160" s="154"/>
      <c r="H3160" s="168" t="s">
        <v>341</v>
      </c>
      <c r="I3160" s="165" t="s">
        <v>21</v>
      </c>
      <c r="J3160" t="str">
        <f t="shared" si="153"/>
        <v>L</v>
      </c>
      <c r="K3160" s="160">
        <v>2</v>
      </c>
      <c r="L3160" s="112">
        <v>3</v>
      </c>
      <c r="M3160" t="s">
        <v>2003</v>
      </c>
      <c r="T3160" s="112"/>
    </row>
    <row r="3161" spans="1:20">
      <c r="A3161" t="s">
        <v>1986</v>
      </c>
      <c r="B3161">
        <v>9</v>
      </c>
      <c r="C3161" s="158">
        <v>19264</v>
      </c>
      <c r="D3161" s="144">
        <f t="shared" si="154"/>
        <v>19264</v>
      </c>
      <c r="E3161" t="s">
        <v>1216</v>
      </c>
      <c r="F3161" s="154" t="s">
        <v>61</v>
      </c>
      <c r="G3161" s="154"/>
      <c r="H3161" t="s">
        <v>775</v>
      </c>
      <c r="I3161" s="165" t="s">
        <v>9</v>
      </c>
      <c r="J3161" t="str">
        <f t="shared" si="153"/>
        <v>L</v>
      </c>
      <c r="K3161" s="160">
        <v>0</v>
      </c>
      <c r="L3161" s="112">
        <v>1</v>
      </c>
      <c r="M3161" t="s">
        <v>25</v>
      </c>
      <c r="T3161" s="112"/>
    </row>
    <row r="3162" spans="1:20">
      <c r="A3162" t="s">
        <v>1986</v>
      </c>
      <c r="B3162">
        <v>8</v>
      </c>
      <c r="C3162" s="158">
        <v>19257</v>
      </c>
      <c r="D3162" s="144">
        <f t="shared" si="154"/>
        <v>19257</v>
      </c>
      <c r="E3162" t="s">
        <v>1216</v>
      </c>
      <c r="F3162" s="154" t="s">
        <v>454</v>
      </c>
      <c r="G3162" s="154"/>
      <c r="H3162" t="s">
        <v>775</v>
      </c>
      <c r="I3162" s="165" t="s">
        <v>21</v>
      </c>
      <c r="J3162" t="str">
        <f t="shared" si="153"/>
        <v>D</v>
      </c>
      <c r="K3162" s="160">
        <v>2</v>
      </c>
      <c r="L3162" s="112">
        <v>2</v>
      </c>
      <c r="M3162" t="s">
        <v>2004</v>
      </c>
      <c r="T3162" s="112"/>
    </row>
    <row r="3163" spans="1:20" ht="17" thickBot="1">
      <c r="A3163" t="s">
        <v>1986</v>
      </c>
      <c r="B3163">
        <v>7</v>
      </c>
      <c r="C3163" s="158">
        <v>19250</v>
      </c>
      <c r="D3163" s="144">
        <f t="shared" si="154"/>
        <v>19250</v>
      </c>
      <c r="E3163" t="s">
        <v>12</v>
      </c>
      <c r="F3163" s="154" t="s">
        <v>454</v>
      </c>
      <c r="G3163" s="154"/>
      <c r="H3163" t="s">
        <v>922</v>
      </c>
      <c r="I3163" s="165" t="s">
        <v>9</v>
      </c>
      <c r="J3163" t="str">
        <f t="shared" si="153"/>
        <v>L</v>
      </c>
      <c r="K3163" s="160">
        <v>1</v>
      </c>
      <c r="L3163" s="112">
        <v>7</v>
      </c>
      <c r="M3163" t="s">
        <v>1449</v>
      </c>
      <c r="T3163" s="112"/>
    </row>
    <row r="3164" spans="1:20" ht="18" thickTop="1" thickBot="1">
      <c r="A3164" t="s">
        <v>1986</v>
      </c>
      <c r="B3164">
        <v>6</v>
      </c>
      <c r="C3164" s="158">
        <v>19248</v>
      </c>
      <c r="D3164" s="144">
        <f t="shared" si="154"/>
        <v>19248</v>
      </c>
      <c r="E3164" t="s">
        <v>19</v>
      </c>
      <c r="F3164" s="154"/>
      <c r="G3164" s="154"/>
      <c r="H3164" s="166" t="s">
        <v>2101</v>
      </c>
      <c r="I3164" s="165" t="s">
        <v>9</v>
      </c>
      <c r="J3164" t="str">
        <f t="shared" si="153"/>
        <v>L</v>
      </c>
      <c r="K3164" s="160">
        <v>3</v>
      </c>
      <c r="L3164" s="112">
        <v>6</v>
      </c>
      <c r="M3164" s="174" t="s">
        <v>440</v>
      </c>
      <c r="T3164" s="112"/>
    </row>
    <row r="3165" spans="1:20" ht="17" thickTop="1">
      <c r="A3165" t="s">
        <v>1986</v>
      </c>
      <c r="B3165">
        <v>5</v>
      </c>
      <c r="C3165" s="158">
        <v>19243</v>
      </c>
      <c r="D3165" s="144">
        <f t="shared" si="154"/>
        <v>19243</v>
      </c>
      <c r="E3165" t="s">
        <v>19</v>
      </c>
      <c r="F3165" s="154"/>
      <c r="G3165" s="154"/>
      <c r="H3165" t="s">
        <v>682</v>
      </c>
      <c r="I3165" s="165" t="s">
        <v>9</v>
      </c>
      <c r="J3165" t="str">
        <f t="shared" si="153"/>
        <v>L</v>
      </c>
      <c r="K3165" s="160">
        <v>0</v>
      </c>
      <c r="L3165" s="112">
        <v>2</v>
      </c>
      <c r="M3165" t="s">
        <v>25</v>
      </c>
      <c r="T3165" s="112"/>
    </row>
    <row r="3166" spans="1:20">
      <c r="A3166" t="s">
        <v>1986</v>
      </c>
      <c r="B3166">
        <v>4</v>
      </c>
      <c r="C3166" s="158">
        <v>19240</v>
      </c>
      <c r="D3166" s="144">
        <f t="shared" si="154"/>
        <v>19240</v>
      </c>
      <c r="E3166" t="s">
        <v>19</v>
      </c>
      <c r="F3166" s="154"/>
      <c r="G3166" s="154"/>
      <c r="H3166" t="s">
        <v>1296</v>
      </c>
      <c r="I3166" s="165" t="s">
        <v>9</v>
      </c>
      <c r="J3166" t="str">
        <f t="shared" ref="J3166:J3169" si="155">IF(K3166&gt;L3166,"W",IF(K3166&lt;L3166,"L","D"))</f>
        <v>L</v>
      </c>
      <c r="K3166" s="160">
        <v>0</v>
      </c>
      <c r="L3166" s="112">
        <v>3</v>
      </c>
      <c r="M3166" t="s">
        <v>25</v>
      </c>
      <c r="T3166" s="112"/>
    </row>
    <row r="3167" spans="1:20">
      <c r="A3167" t="s">
        <v>1986</v>
      </c>
      <c r="B3167">
        <v>3</v>
      </c>
      <c r="C3167" s="158">
        <v>19236</v>
      </c>
      <c r="D3167" s="144">
        <f t="shared" si="154"/>
        <v>19236</v>
      </c>
      <c r="E3167" t="s">
        <v>19</v>
      </c>
      <c r="F3167" s="154"/>
      <c r="G3167" s="154"/>
      <c r="H3167" t="s">
        <v>494</v>
      </c>
      <c r="I3167" s="165" t="s">
        <v>21</v>
      </c>
      <c r="J3167" t="str">
        <f t="shared" si="155"/>
        <v>W</v>
      </c>
      <c r="K3167" s="160">
        <v>3</v>
      </c>
      <c r="L3167" s="112">
        <v>2</v>
      </c>
      <c r="M3167" t="s">
        <v>2005</v>
      </c>
      <c r="T3167" s="112"/>
    </row>
    <row r="3168" spans="1:20">
      <c r="A3168" t="s">
        <v>1986</v>
      </c>
      <c r="B3168">
        <v>2</v>
      </c>
      <c r="C3168" s="158">
        <v>19233</v>
      </c>
      <c r="D3168" s="144">
        <f t="shared" si="154"/>
        <v>19233</v>
      </c>
      <c r="E3168" t="s">
        <v>19</v>
      </c>
      <c r="F3168" s="154"/>
      <c r="G3168" s="154"/>
      <c r="H3168" t="s">
        <v>1296</v>
      </c>
      <c r="I3168" s="165" t="s">
        <v>21</v>
      </c>
      <c r="J3168" t="str">
        <f t="shared" si="155"/>
        <v>L</v>
      </c>
      <c r="K3168" s="160">
        <v>1</v>
      </c>
      <c r="L3168" s="112">
        <v>2</v>
      </c>
      <c r="M3168" t="s">
        <v>1956</v>
      </c>
      <c r="T3168" s="112"/>
    </row>
    <row r="3169" spans="1:20">
      <c r="A3169" t="s">
        <v>1986</v>
      </c>
      <c r="B3169" s="169">
        <v>1</v>
      </c>
      <c r="C3169" s="170">
        <v>19229</v>
      </c>
      <c r="D3169" s="144">
        <f t="shared" si="154"/>
        <v>19229</v>
      </c>
      <c r="E3169" t="s">
        <v>19</v>
      </c>
      <c r="F3169" s="154"/>
      <c r="G3169" s="154"/>
      <c r="H3169" t="s">
        <v>286</v>
      </c>
      <c r="I3169" s="154" t="s">
        <v>9</v>
      </c>
      <c r="J3169" t="str">
        <f t="shared" si="155"/>
        <v>L</v>
      </c>
      <c r="K3169" s="160">
        <v>0</v>
      </c>
      <c r="L3169" s="112">
        <v>3</v>
      </c>
      <c r="M3169" s="112" t="s">
        <v>25</v>
      </c>
      <c r="T3169" s="112"/>
    </row>
    <row r="3170" spans="1:20">
      <c r="A3170" s="129"/>
      <c r="B3170" s="131"/>
      <c r="C3170" s="138"/>
      <c r="D3170" s="145"/>
      <c r="E3170" s="129"/>
      <c r="F3170" s="130"/>
      <c r="G3170" s="130"/>
      <c r="H3170" s="129"/>
      <c r="I3170" s="130"/>
      <c r="J3170" s="129"/>
    </row>
  </sheetData>
  <sheetProtection formatCells="0"/>
  <autoFilter ref="A1:O3220" xr:uid="{00000000-0009-0000-0000-000001000000}">
    <sortState xmlns:xlrd2="http://schemas.microsoft.com/office/spreadsheetml/2017/richdata2" ref="A2:O3220">
      <sortCondition descending="1" ref="C1:C3220"/>
    </sortState>
  </autoFilter>
  <conditionalFormatting sqref="J111:J170 J102:J108 J80:J96 J199:J3087">
    <cfRule type="colorScale" priority="49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11:J170 J102:J108 J1 J80:J96 J199:J1048576">
    <cfRule type="cellIs" dxfId="356" priority="492" operator="equal">
      <formula>"D"</formula>
    </cfRule>
    <cfRule type="cellIs" dxfId="355" priority="493" operator="equal">
      <formula>"W"</formula>
    </cfRule>
    <cfRule type="cellIs" dxfId="354" priority="494" operator="equal">
      <formula>"L"</formula>
    </cfRule>
  </conditionalFormatting>
  <conditionalFormatting sqref="E135:E2561 E99:E106 E3004:E3163 E3170:E1048576 E95:E96 E1 E80:E90">
    <cfRule type="notContainsText" dxfId="353" priority="490" operator="notContains" text="WL">
      <formula>ISERROR(SEARCH("WL",E1))</formula>
    </cfRule>
  </conditionalFormatting>
  <conditionalFormatting sqref="J171:J198">
    <cfRule type="colorScale" priority="489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71:J198">
    <cfRule type="cellIs" dxfId="352" priority="486" operator="equal">
      <formula>"D"</formula>
    </cfRule>
    <cfRule type="cellIs" dxfId="351" priority="487" operator="equal">
      <formula>"W"</formula>
    </cfRule>
    <cfRule type="cellIs" dxfId="350" priority="488" operator="equal">
      <formula>"L"</formula>
    </cfRule>
  </conditionalFormatting>
  <conditionalFormatting sqref="E134">
    <cfRule type="notContainsText" dxfId="349" priority="476" operator="notContains" text="WL">
      <formula>ISERROR(SEARCH("WL",E134))</formula>
    </cfRule>
  </conditionalFormatting>
  <conditionalFormatting sqref="E132">
    <cfRule type="notContainsText" dxfId="348" priority="466" operator="notContains" text="WL">
      <formula>ISERROR(SEARCH("WL",E132))</formula>
    </cfRule>
  </conditionalFormatting>
  <conditionalFormatting sqref="E133">
    <cfRule type="notContainsText" dxfId="347" priority="450" operator="notContains" text="WL">
      <formula>ISERROR(SEARCH("WL",E133))</formula>
    </cfRule>
  </conditionalFormatting>
  <conditionalFormatting sqref="E131">
    <cfRule type="notContainsText" dxfId="346" priority="449" operator="notContains" text="WL">
      <formula>ISERROR(SEARCH("WL",E131))</formula>
    </cfRule>
  </conditionalFormatting>
  <conditionalFormatting sqref="E130">
    <cfRule type="notContainsText" dxfId="345" priority="448" operator="notContains" text="WL">
      <formula>ISERROR(SEARCH("WL",E130))</formula>
    </cfRule>
  </conditionalFormatting>
  <conditionalFormatting sqref="E111:E129">
    <cfRule type="notContainsText" dxfId="344" priority="447" operator="notContains" text="WL">
      <formula>ISERROR(SEARCH("WL",E111))</formula>
    </cfRule>
  </conditionalFormatting>
  <conditionalFormatting sqref="J109">
    <cfRule type="colorScale" priority="44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9">
    <cfRule type="cellIs" dxfId="343" priority="438" operator="equal">
      <formula>"D"</formula>
    </cfRule>
    <cfRule type="cellIs" dxfId="342" priority="439" operator="equal">
      <formula>"W"</formula>
    </cfRule>
    <cfRule type="cellIs" dxfId="341" priority="440" operator="equal">
      <formula>"L"</formula>
    </cfRule>
  </conditionalFormatting>
  <conditionalFormatting sqref="E109">
    <cfRule type="notContainsText" dxfId="340" priority="437" operator="notContains" text="WL">
      <formula>ISERROR(SEARCH("WL",E109))</formula>
    </cfRule>
  </conditionalFormatting>
  <conditionalFormatting sqref="J110">
    <cfRule type="colorScale" priority="43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10">
    <cfRule type="cellIs" dxfId="339" priority="433" operator="equal">
      <formula>"D"</formula>
    </cfRule>
    <cfRule type="cellIs" dxfId="338" priority="434" operator="equal">
      <formula>"W"</formula>
    </cfRule>
    <cfRule type="cellIs" dxfId="337" priority="435" operator="equal">
      <formula>"L"</formula>
    </cfRule>
  </conditionalFormatting>
  <conditionalFormatting sqref="E110">
    <cfRule type="notContainsText" dxfId="336" priority="432" operator="notContains" text="WL">
      <formula>ISERROR(SEARCH("WL",E110))</formula>
    </cfRule>
  </conditionalFormatting>
  <conditionalFormatting sqref="E108">
    <cfRule type="notContainsText" dxfId="335" priority="427" operator="notContains" text="WL">
      <formula>ISERROR(SEARCH("WL",E108))</formula>
    </cfRule>
  </conditionalFormatting>
  <conditionalFormatting sqref="E107">
    <cfRule type="notContainsText" dxfId="334" priority="422" operator="notContains" text="WL">
      <formula>ISERROR(SEARCH("WL",E107))</formula>
    </cfRule>
  </conditionalFormatting>
  <conditionalFormatting sqref="J101">
    <cfRule type="colorScale" priority="42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1">
    <cfRule type="cellIs" dxfId="333" priority="418" operator="equal">
      <formula>"D"</formula>
    </cfRule>
    <cfRule type="cellIs" dxfId="332" priority="419" operator="equal">
      <formula>"W"</formula>
    </cfRule>
    <cfRule type="cellIs" dxfId="331" priority="420" operator="equal">
      <formula>"L"</formula>
    </cfRule>
  </conditionalFormatting>
  <conditionalFormatting sqref="J100">
    <cfRule type="colorScale" priority="41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0">
    <cfRule type="cellIs" dxfId="330" priority="414" operator="equal">
      <formula>"D"</formula>
    </cfRule>
    <cfRule type="cellIs" dxfId="329" priority="415" operator="equal">
      <formula>"W"</formula>
    </cfRule>
    <cfRule type="cellIs" dxfId="328" priority="416" operator="equal">
      <formula>"L"</formula>
    </cfRule>
  </conditionalFormatting>
  <conditionalFormatting sqref="J99">
    <cfRule type="colorScale" priority="41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9">
    <cfRule type="cellIs" dxfId="327" priority="410" operator="equal">
      <formula>"D"</formula>
    </cfRule>
    <cfRule type="cellIs" dxfId="326" priority="411" operator="equal">
      <formula>"W"</formula>
    </cfRule>
    <cfRule type="cellIs" dxfId="325" priority="412" operator="equal">
      <formula>"L"</formula>
    </cfRule>
  </conditionalFormatting>
  <conditionalFormatting sqref="E98">
    <cfRule type="notContainsText" dxfId="324" priority="409" operator="notContains" text="WL">
      <formula>ISERROR(SEARCH("WL",E98))</formula>
    </cfRule>
  </conditionalFormatting>
  <conditionalFormatting sqref="J98">
    <cfRule type="colorScale" priority="40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8">
    <cfRule type="cellIs" dxfId="323" priority="405" operator="equal">
      <formula>"D"</formula>
    </cfRule>
    <cfRule type="cellIs" dxfId="322" priority="406" operator="equal">
      <formula>"W"</formula>
    </cfRule>
    <cfRule type="cellIs" dxfId="321" priority="407" operator="equal">
      <formula>"L"</formula>
    </cfRule>
  </conditionalFormatting>
  <conditionalFormatting sqref="E97">
    <cfRule type="notContainsText" dxfId="320" priority="399" operator="notContains" text="WL">
      <formula>ISERROR(SEARCH("WL",E97))</formula>
    </cfRule>
  </conditionalFormatting>
  <conditionalFormatting sqref="J97">
    <cfRule type="colorScale" priority="39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7">
    <cfRule type="cellIs" dxfId="319" priority="395" operator="equal">
      <formula>"D"</formula>
    </cfRule>
    <cfRule type="cellIs" dxfId="318" priority="396" operator="equal">
      <formula>"W"</formula>
    </cfRule>
    <cfRule type="cellIs" dxfId="317" priority="397" operator="equal">
      <formula>"L"</formula>
    </cfRule>
  </conditionalFormatting>
  <conditionalFormatting sqref="E3164:E3169">
    <cfRule type="notContainsText" dxfId="316" priority="393" operator="notContains" text="WL">
      <formula>ISERROR(SEARCH("WL",E3164))</formula>
    </cfRule>
  </conditionalFormatting>
  <conditionalFormatting sqref="E94">
    <cfRule type="notContainsText" dxfId="315" priority="392" operator="notContains" text="WL">
      <formula>ISERROR(SEARCH("WL",E94))</formula>
    </cfRule>
  </conditionalFormatting>
  <conditionalFormatting sqref="E93">
    <cfRule type="notContainsText" dxfId="314" priority="391" operator="notContains" text="WL">
      <formula>ISERROR(SEARCH("WL",E93))</formula>
    </cfRule>
  </conditionalFormatting>
  <conditionalFormatting sqref="E92">
    <cfRule type="notContainsText" dxfId="313" priority="390" operator="notContains" text="WL">
      <formula>ISERROR(SEARCH("WL",E92))</formula>
    </cfRule>
  </conditionalFormatting>
  <conditionalFormatting sqref="E91">
    <cfRule type="notContainsText" dxfId="312" priority="389" operator="notContains" text="WL">
      <formula>ISERROR(SEARCH("WL",E91))</formula>
    </cfRule>
  </conditionalFormatting>
  <conditionalFormatting sqref="J79">
    <cfRule type="colorScale" priority="38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9">
    <cfRule type="cellIs" dxfId="311" priority="385" operator="equal">
      <formula>"D"</formula>
    </cfRule>
    <cfRule type="cellIs" dxfId="310" priority="386" operator="equal">
      <formula>"W"</formula>
    </cfRule>
    <cfRule type="cellIs" dxfId="309" priority="387" operator="equal">
      <formula>"L"</formula>
    </cfRule>
  </conditionalFormatting>
  <conditionalFormatting sqref="E79">
    <cfRule type="notContainsText" dxfId="308" priority="384" operator="notContains" text="WL">
      <formula>ISERROR(SEARCH("WL",E79))</formula>
    </cfRule>
  </conditionalFormatting>
  <conditionalFormatting sqref="J78">
    <cfRule type="colorScale" priority="38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8">
    <cfRule type="cellIs" dxfId="307" priority="380" operator="equal">
      <formula>"D"</formula>
    </cfRule>
    <cfRule type="cellIs" dxfId="306" priority="381" operator="equal">
      <formula>"W"</formula>
    </cfRule>
    <cfRule type="cellIs" dxfId="305" priority="382" operator="equal">
      <formula>"L"</formula>
    </cfRule>
  </conditionalFormatting>
  <conditionalFormatting sqref="E78">
    <cfRule type="notContainsText" dxfId="304" priority="379" operator="notContains" text="WL">
      <formula>ISERROR(SEARCH("WL",E78))</formula>
    </cfRule>
  </conditionalFormatting>
  <conditionalFormatting sqref="J77">
    <cfRule type="colorScale" priority="37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7">
    <cfRule type="cellIs" dxfId="303" priority="375" operator="equal">
      <formula>"D"</formula>
    </cfRule>
    <cfRule type="cellIs" dxfId="302" priority="376" operator="equal">
      <formula>"W"</formula>
    </cfRule>
    <cfRule type="cellIs" dxfId="301" priority="377" operator="equal">
      <formula>"L"</formula>
    </cfRule>
  </conditionalFormatting>
  <conditionalFormatting sqref="E77">
    <cfRule type="notContainsText" dxfId="300" priority="374" operator="notContains" text="WL">
      <formula>ISERROR(SEARCH("WL",E77))</formula>
    </cfRule>
  </conditionalFormatting>
  <conditionalFormatting sqref="J76">
    <cfRule type="colorScale" priority="37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6">
    <cfRule type="cellIs" dxfId="299" priority="370" operator="equal">
      <formula>"D"</formula>
    </cfRule>
    <cfRule type="cellIs" dxfId="298" priority="371" operator="equal">
      <formula>"W"</formula>
    </cfRule>
    <cfRule type="cellIs" dxfId="297" priority="372" operator="equal">
      <formula>"L"</formula>
    </cfRule>
  </conditionalFormatting>
  <conditionalFormatting sqref="E76">
    <cfRule type="notContainsText" dxfId="296" priority="369" operator="notContains" text="WL">
      <formula>ISERROR(SEARCH("WL",E76))</formula>
    </cfRule>
  </conditionalFormatting>
  <conditionalFormatting sqref="J75">
    <cfRule type="colorScale" priority="36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5">
    <cfRule type="cellIs" dxfId="295" priority="365" operator="equal">
      <formula>"D"</formula>
    </cfRule>
    <cfRule type="cellIs" dxfId="294" priority="366" operator="equal">
      <formula>"W"</formula>
    </cfRule>
    <cfRule type="cellIs" dxfId="293" priority="367" operator="equal">
      <formula>"L"</formula>
    </cfRule>
  </conditionalFormatting>
  <conditionalFormatting sqref="E75">
    <cfRule type="notContainsText" dxfId="292" priority="364" operator="notContains" text="WL">
      <formula>ISERROR(SEARCH("WL",E75))</formula>
    </cfRule>
  </conditionalFormatting>
  <conditionalFormatting sqref="J74">
    <cfRule type="colorScale" priority="36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4">
    <cfRule type="cellIs" dxfId="291" priority="360" operator="equal">
      <formula>"D"</formula>
    </cfRule>
    <cfRule type="cellIs" dxfId="290" priority="361" operator="equal">
      <formula>"W"</formula>
    </cfRule>
    <cfRule type="cellIs" dxfId="289" priority="362" operator="equal">
      <formula>"L"</formula>
    </cfRule>
  </conditionalFormatting>
  <conditionalFormatting sqref="E74">
    <cfRule type="notContainsText" dxfId="288" priority="358" operator="notContains" text="WL">
      <formula>ISERROR(SEARCH("WL",E74))</formula>
    </cfRule>
  </conditionalFormatting>
  <conditionalFormatting sqref="J73">
    <cfRule type="colorScale" priority="35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3">
    <cfRule type="cellIs" dxfId="287" priority="354" operator="equal">
      <formula>"D"</formula>
    </cfRule>
    <cfRule type="cellIs" dxfId="286" priority="355" operator="equal">
      <formula>"W"</formula>
    </cfRule>
    <cfRule type="cellIs" dxfId="285" priority="356" operator="equal">
      <formula>"L"</formula>
    </cfRule>
  </conditionalFormatting>
  <conditionalFormatting sqref="E73">
    <cfRule type="notContainsText" dxfId="284" priority="353" operator="notContains" text="WL">
      <formula>ISERROR(SEARCH("WL",E73))</formula>
    </cfRule>
  </conditionalFormatting>
  <conditionalFormatting sqref="J72">
    <cfRule type="colorScale" priority="35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2">
    <cfRule type="cellIs" dxfId="283" priority="349" operator="equal">
      <formula>"D"</formula>
    </cfRule>
    <cfRule type="cellIs" dxfId="282" priority="350" operator="equal">
      <formula>"W"</formula>
    </cfRule>
    <cfRule type="cellIs" dxfId="281" priority="351" operator="equal">
      <formula>"L"</formula>
    </cfRule>
  </conditionalFormatting>
  <conditionalFormatting sqref="E72">
    <cfRule type="notContainsText" dxfId="280" priority="348" operator="notContains" text="WL">
      <formula>ISERROR(SEARCH("WL",E72))</formula>
    </cfRule>
  </conditionalFormatting>
  <conditionalFormatting sqref="J71">
    <cfRule type="colorScale" priority="34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1">
    <cfRule type="cellIs" dxfId="279" priority="344" operator="equal">
      <formula>"D"</formula>
    </cfRule>
    <cfRule type="cellIs" dxfId="278" priority="345" operator="equal">
      <formula>"W"</formula>
    </cfRule>
    <cfRule type="cellIs" dxfId="277" priority="346" operator="equal">
      <formula>"L"</formula>
    </cfRule>
  </conditionalFormatting>
  <conditionalFormatting sqref="E71">
    <cfRule type="notContainsText" dxfId="276" priority="343" operator="notContains" text="WL">
      <formula>ISERROR(SEARCH("WL",E71))</formula>
    </cfRule>
  </conditionalFormatting>
  <conditionalFormatting sqref="J70">
    <cfRule type="colorScale" priority="34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0">
    <cfRule type="cellIs" dxfId="275" priority="339" operator="equal">
      <formula>"D"</formula>
    </cfRule>
    <cfRule type="cellIs" dxfId="274" priority="340" operator="equal">
      <formula>"W"</formula>
    </cfRule>
    <cfRule type="cellIs" dxfId="273" priority="341" operator="equal">
      <formula>"L"</formula>
    </cfRule>
  </conditionalFormatting>
  <conditionalFormatting sqref="E70">
    <cfRule type="notContainsText" dxfId="272" priority="338" operator="notContains" text="WL">
      <formula>ISERROR(SEARCH("WL",E70))</formula>
    </cfRule>
  </conditionalFormatting>
  <conditionalFormatting sqref="J69">
    <cfRule type="colorScale" priority="33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9">
    <cfRule type="cellIs" dxfId="271" priority="334" operator="equal">
      <formula>"D"</formula>
    </cfRule>
    <cfRule type="cellIs" dxfId="270" priority="335" operator="equal">
      <formula>"W"</formula>
    </cfRule>
    <cfRule type="cellIs" dxfId="269" priority="336" operator="equal">
      <formula>"L"</formula>
    </cfRule>
  </conditionalFormatting>
  <conditionalFormatting sqref="E69">
    <cfRule type="notContainsText" dxfId="268" priority="333" operator="notContains" text="WL">
      <formula>ISERROR(SEARCH("WL",E69))</formula>
    </cfRule>
  </conditionalFormatting>
  <conditionalFormatting sqref="J66:J68">
    <cfRule type="colorScale" priority="33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6:J68">
    <cfRule type="cellIs" dxfId="267" priority="329" operator="equal">
      <formula>"D"</formula>
    </cfRule>
    <cfRule type="cellIs" dxfId="266" priority="330" operator="equal">
      <formula>"W"</formula>
    </cfRule>
    <cfRule type="cellIs" dxfId="265" priority="331" operator="equal">
      <formula>"L"</formula>
    </cfRule>
  </conditionalFormatting>
  <conditionalFormatting sqref="E66:E68">
    <cfRule type="notContainsText" dxfId="264" priority="328" operator="notContains" text="WL">
      <formula>ISERROR(SEARCH("WL",E66))</formula>
    </cfRule>
  </conditionalFormatting>
  <conditionalFormatting sqref="J65">
    <cfRule type="colorScale" priority="32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5">
    <cfRule type="cellIs" dxfId="263" priority="324" operator="equal">
      <formula>"D"</formula>
    </cfRule>
    <cfRule type="cellIs" dxfId="262" priority="325" operator="equal">
      <formula>"W"</formula>
    </cfRule>
    <cfRule type="cellIs" dxfId="261" priority="326" operator="equal">
      <formula>"L"</formula>
    </cfRule>
  </conditionalFormatting>
  <conditionalFormatting sqref="E65">
    <cfRule type="notContainsText" dxfId="260" priority="323" operator="notContains" text="WL">
      <formula>ISERROR(SEARCH("WL",E65))</formula>
    </cfRule>
  </conditionalFormatting>
  <conditionalFormatting sqref="J64">
    <cfRule type="colorScale" priority="32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4">
    <cfRule type="cellIs" dxfId="259" priority="319" operator="equal">
      <formula>"D"</formula>
    </cfRule>
    <cfRule type="cellIs" dxfId="258" priority="320" operator="equal">
      <formula>"W"</formula>
    </cfRule>
    <cfRule type="cellIs" dxfId="257" priority="321" operator="equal">
      <formula>"L"</formula>
    </cfRule>
  </conditionalFormatting>
  <conditionalFormatting sqref="E64">
    <cfRule type="notContainsText" dxfId="256" priority="318" operator="notContains" text="WL">
      <formula>ISERROR(SEARCH("WL",E64))</formula>
    </cfRule>
  </conditionalFormatting>
  <conditionalFormatting sqref="J63">
    <cfRule type="colorScale" priority="31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3">
    <cfRule type="cellIs" dxfId="255" priority="314" operator="equal">
      <formula>"D"</formula>
    </cfRule>
    <cfRule type="cellIs" dxfId="254" priority="315" operator="equal">
      <formula>"W"</formula>
    </cfRule>
    <cfRule type="cellIs" dxfId="253" priority="316" operator="equal">
      <formula>"L"</formula>
    </cfRule>
  </conditionalFormatting>
  <conditionalFormatting sqref="E63">
    <cfRule type="notContainsText" dxfId="252" priority="313" operator="notContains" text="WL">
      <formula>ISERROR(SEARCH("WL",E63))</formula>
    </cfRule>
  </conditionalFormatting>
  <conditionalFormatting sqref="J61:J62">
    <cfRule type="colorScale" priority="31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1:J62">
    <cfRule type="cellIs" dxfId="251" priority="309" operator="equal">
      <formula>"D"</formula>
    </cfRule>
    <cfRule type="cellIs" dxfId="250" priority="310" operator="equal">
      <formula>"W"</formula>
    </cfRule>
    <cfRule type="cellIs" dxfId="249" priority="311" operator="equal">
      <formula>"L"</formula>
    </cfRule>
  </conditionalFormatting>
  <conditionalFormatting sqref="E61:E62">
    <cfRule type="notContainsText" dxfId="248" priority="308" operator="notContains" text="WL">
      <formula>ISERROR(SEARCH("WL",E61))</formula>
    </cfRule>
  </conditionalFormatting>
  <conditionalFormatting sqref="J60">
    <cfRule type="colorScale" priority="30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0">
    <cfRule type="cellIs" dxfId="247" priority="304" operator="equal">
      <formula>"D"</formula>
    </cfRule>
    <cfRule type="cellIs" dxfId="246" priority="305" operator="equal">
      <formula>"W"</formula>
    </cfRule>
    <cfRule type="cellIs" dxfId="245" priority="306" operator="equal">
      <formula>"L"</formula>
    </cfRule>
  </conditionalFormatting>
  <conditionalFormatting sqref="E60">
    <cfRule type="notContainsText" dxfId="244" priority="303" operator="notContains" text="WL">
      <formula>ISERROR(SEARCH("WL",E60))</formula>
    </cfRule>
  </conditionalFormatting>
  <conditionalFormatting sqref="J59">
    <cfRule type="colorScale" priority="30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9">
    <cfRule type="cellIs" dxfId="243" priority="299" operator="equal">
      <formula>"D"</formula>
    </cfRule>
    <cfRule type="cellIs" dxfId="242" priority="300" operator="equal">
      <formula>"W"</formula>
    </cfRule>
    <cfRule type="cellIs" dxfId="241" priority="301" operator="equal">
      <formula>"L"</formula>
    </cfRule>
  </conditionalFormatting>
  <conditionalFormatting sqref="E59">
    <cfRule type="notContainsText" dxfId="240" priority="298" operator="notContains" text="WL">
      <formula>ISERROR(SEARCH("WL",E59))</formula>
    </cfRule>
  </conditionalFormatting>
  <conditionalFormatting sqref="J58">
    <cfRule type="colorScale" priority="29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8">
    <cfRule type="cellIs" dxfId="239" priority="294" operator="equal">
      <formula>"D"</formula>
    </cfRule>
    <cfRule type="cellIs" dxfId="238" priority="295" operator="equal">
      <formula>"W"</formula>
    </cfRule>
    <cfRule type="cellIs" dxfId="237" priority="296" operator="equal">
      <formula>"L"</formula>
    </cfRule>
  </conditionalFormatting>
  <conditionalFormatting sqref="E58">
    <cfRule type="notContainsText" dxfId="236" priority="293" operator="notContains" text="WL">
      <formula>ISERROR(SEARCH("WL",E58))</formula>
    </cfRule>
  </conditionalFormatting>
  <conditionalFormatting sqref="J57">
    <cfRule type="colorScale" priority="29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7">
    <cfRule type="cellIs" dxfId="235" priority="289" operator="equal">
      <formula>"D"</formula>
    </cfRule>
    <cfRule type="cellIs" dxfId="234" priority="290" operator="equal">
      <formula>"W"</formula>
    </cfRule>
    <cfRule type="cellIs" dxfId="233" priority="291" operator="equal">
      <formula>"L"</formula>
    </cfRule>
  </conditionalFormatting>
  <conditionalFormatting sqref="E57">
    <cfRule type="notContainsText" dxfId="232" priority="288" operator="notContains" text="WL">
      <formula>ISERROR(SEARCH("WL",E57))</formula>
    </cfRule>
  </conditionalFormatting>
  <conditionalFormatting sqref="J56">
    <cfRule type="colorScale" priority="28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6">
    <cfRule type="cellIs" dxfId="231" priority="284" operator="equal">
      <formula>"D"</formula>
    </cfRule>
    <cfRule type="cellIs" dxfId="230" priority="285" operator="equal">
      <formula>"W"</formula>
    </cfRule>
    <cfRule type="cellIs" dxfId="229" priority="286" operator="equal">
      <formula>"L"</formula>
    </cfRule>
  </conditionalFormatting>
  <conditionalFormatting sqref="E56">
    <cfRule type="notContainsText" dxfId="228" priority="283" operator="notContains" text="WL">
      <formula>ISERROR(SEARCH("WL",E56))</formula>
    </cfRule>
  </conditionalFormatting>
  <conditionalFormatting sqref="J55">
    <cfRule type="colorScale" priority="28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5">
    <cfRule type="cellIs" dxfId="227" priority="279" operator="equal">
      <formula>"D"</formula>
    </cfRule>
    <cfRule type="cellIs" dxfId="226" priority="280" operator="equal">
      <formula>"W"</formula>
    </cfRule>
    <cfRule type="cellIs" dxfId="225" priority="281" operator="equal">
      <formula>"L"</formula>
    </cfRule>
  </conditionalFormatting>
  <conditionalFormatting sqref="E55">
    <cfRule type="notContainsText" dxfId="224" priority="278" operator="notContains" text="WL">
      <formula>ISERROR(SEARCH("WL",E55))</formula>
    </cfRule>
  </conditionalFormatting>
  <conditionalFormatting sqref="J54">
    <cfRule type="colorScale" priority="27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4">
    <cfRule type="cellIs" dxfId="223" priority="274" operator="equal">
      <formula>"D"</formula>
    </cfRule>
    <cfRule type="cellIs" dxfId="222" priority="275" operator="equal">
      <formula>"W"</formula>
    </cfRule>
    <cfRule type="cellIs" dxfId="221" priority="276" operator="equal">
      <formula>"L"</formula>
    </cfRule>
  </conditionalFormatting>
  <conditionalFormatting sqref="E54">
    <cfRule type="notContainsText" dxfId="220" priority="273" operator="notContains" text="WL">
      <formula>ISERROR(SEARCH("WL",E54))</formula>
    </cfRule>
  </conditionalFormatting>
  <conditionalFormatting sqref="J51:J53">
    <cfRule type="colorScale" priority="27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1:J53">
    <cfRule type="cellIs" dxfId="219" priority="269" operator="equal">
      <formula>"D"</formula>
    </cfRule>
    <cfRule type="cellIs" dxfId="218" priority="270" operator="equal">
      <formula>"W"</formula>
    </cfRule>
    <cfRule type="cellIs" dxfId="217" priority="271" operator="equal">
      <formula>"L"</formula>
    </cfRule>
  </conditionalFormatting>
  <conditionalFormatting sqref="E53">
    <cfRule type="notContainsText" dxfId="216" priority="268" operator="notContains" text="WL">
      <formula>ISERROR(SEARCH("WL",E53))</formula>
    </cfRule>
  </conditionalFormatting>
  <conditionalFormatting sqref="E52">
    <cfRule type="notContainsText" dxfId="215" priority="258" operator="notContains" text="WL">
      <formula>ISERROR(SEARCH("WL",E52))</formula>
    </cfRule>
  </conditionalFormatting>
  <conditionalFormatting sqref="E51">
    <cfRule type="notContainsText" dxfId="214" priority="253" operator="notContains" text="WL">
      <formula>ISERROR(SEARCH("WL",E51))</formula>
    </cfRule>
  </conditionalFormatting>
  <conditionalFormatting sqref="J50">
    <cfRule type="colorScale" priority="25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0">
    <cfRule type="cellIs" dxfId="213" priority="249" operator="equal">
      <formula>"D"</formula>
    </cfRule>
    <cfRule type="cellIs" dxfId="212" priority="250" operator="equal">
      <formula>"W"</formula>
    </cfRule>
    <cfRule type="cellIs" dxfId="211" priority="251" operator="equal">
      <formula>"L"</formula>
    </cfRule>
  </conditionalFormatting>
  <conditionalFormatting sqref="E50">
    <cfRule type="notContainsText" dxfId="210" priority="248" operator="notContains" text="WL">
      <formula>ISERROR(SEARCH("WL",E50))</formula>
    </cfRule>
  </conditionalFormatting>
  <conditionalFormatting sqref="J49">
    <cfRule type="colorScale" priority="24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9">
    <cfRule type="cellIs" dxfId="209" priority="244" operator="equal">
      <formula>"D"</formula>
    </cfRule>
    <cfRule type="cellIs" dxfId="208" priority="245" operator="equal">
      <formula>"W"</formula>
    </cfRule>
    <cfRule type="cellIs" dxfId="207" priority="246" operator="equal">
      <formula>"L"</formula>
    </cfRule>
  </conditionalFormatting>
  <conditionalFormatting sqref="E49">
    <cfRule type="notContainsText" dxfId="206" priority="243" operator="notContains" text="WL">
      <formula>ISERROR(SEARCH("WL",E49))</formula>
    </cfRule>
  </conditionalFormatting>
  <conditionalFormatting sqref="J48">
    <cfRule type="colorScale" priority="24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8">
    <cfRule type="cellIs" dxfId="205" priority="239" operator="equal">
      <formula>"D"</formula>
    </cfRule>
    <cfRule type="cellIs" dxfId="204" priority="240" operator="equal">
      <formula>"W"</formula>
    </cfRule>
    <cfRule type="cellIs" dxfId="203" priority="241" operator="equal">
      <formula>"L"</formula>
    </cfRule>
  </conditionalFormatting>
  <conditionalFormatting sqref="E48">
    <cfRule type="notContainsText" dxfId="202" priority="238" operator="notContains" text="WL">
      <formula>ISERROR(SEARCH("WL",E48))</formula>
    </cfRule>
  </conditionalFormatting>
  <conditionalFormatting sqref="J47">
    <cfRule type="colorScale" priority="23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7">
    <cfRule type="cellIs" dxfId="201" priority="234" operator="equal">
      <formula>"D"</formula>
    </cfRule>
    <cfRule type="cellIs" dxfId="200" priority="235" operator="equal">
      <formula>"W"</formula>
    </cfRule>
    <cfRule type="cellIs" dxfId="199" priority="236" operator="equal">
      <formula>"L"</formula>
    </cfRule>
  </conditionalFormatting>
  <conditionalFormatting sqref="E47">
    <cfRule type="notContainsText" dxfId="198" priority="233" operator="notContains" text="WL">
      <formula>ISERROR(SEARCH("WL",E47))</formula>
    </cfRule>
  </conditionalFormatting>
  <conditionalFormatting sqref="J46">
    <cfRule type="colorScale" priority="232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6">
    <cfRule type="cellIs" dxfId="197" priority="229" operator="equal">
      <formula>"D"</formula>
    </cfRule>
    <cfRule type="cellIs" dxfId="196" priority="230" operator="equal">
      <formula>"W"</formula>
    </cfRule>
    <cfRule type="cellIs" dxfId="195" priority="231" operator="equal">
      <formula>"L"</formula>
    </cfRule>
  </conditionalFormatting>
  <conditionalFormatting sqref="E46">
    <cfRule type="notContainsText" dxfId="194" priority="228" operator="notContains" text="WL">
      <formula>ISERROR(SEARCH("WL",E46))</formula>
    </cfRule>
  </conditionalFormatting>
  <conditionalFormatting sqref="J45">
    <cfRule type="colorScale" priority="227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5">
    <cfRule type="cellIs" dxfId="193" priority="224" operator="equal">
      <formula>"D"</formula>
    </cfRule>
    <cfRule type="cellIs" dxfId="192" priority="225" operator="equal">
      <formula>"W"</formula>
    </cfRule>
    <cfRule type="cellIs" dxfId="191" priority="226" operator="equal">
      <formula>"L"</formula>
    </cfRule>
  </conditionalFormatting>
  <conditionalFormatting sqref="E45">
    <cfRule type="notContainsText" dxfId="190" priority="222" operator="notContains" text="WL">
      <formula>ISERROR(SEARCH("WL",E45))</formula>
    </cfRule>
  </conditionalFormatting>
  <conditionalFormatting sqref="J44">
    <cfRule type="colorScale" priority="22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4">
    <cfRule type="cellIs" dxfId="189" priority="218" operator="equal">
      <formula>"D"</formula>
    </cfRule>
    <cfRule type="cellIs" dxfId="188" priority="219" operator="equal">
      <formula>"W"</formula>
    </cfRule>
    <cfRule type="cellIs" dxfId="187" priority="220" operator="equal">
      <formula>"L"</formula>
    </cfRule>
  </conditionalFormatting>
  <conditionalFormatting sqref="E44">
    <cfRule type="notContainsText" dxfId="186" priority="217" operator="notContains" text="WL">
      <formula>ISERROR(SEARCH("WL",E44))</formula>
    </cfRule>
  </conditionalFormatting>
  <conditionalFormatting sqref="J43">
    <cfRule type="colorScale" priority="21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3">
    <cfRule type="cellIs" dxfId="185" priority="213" operator="equal">
      <formula>"D"</formula>
    </cfRule>
    <cfRule type="cellIs" dxfId="184" priority="214" operator="equal">
      <formula>"W"</formula>
    </cfRule>
    <cfRule type="cellIs" dxfId="183" priority="215" operator="equal">
      <formula>"L"</formula>
    </cfRule>
  </conditionalFormatting>
  <conditionalFormatting sqref="E43">
    <cfRule type="notContainsText" dxfId="182" priority="212" operator="notContains" text="WL">
      <formula>ISERROR(SEARCH("WL",E43))</formula>
    </cfRule>
  </conditionalFormatting>
  <conditionalFormatting sqref="J42">
    <cfRule type="colorScale" priority="21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2">
    <cfRule type="cellIs" dxfId="181" priority="208" operator="equal">
      <formula>"D"</formula>
    </cfRule>
    <cfRule type="cellIs" dxfId="180" priority="209" operator="equal">
      <formula>"W"</formula>
    </cfRule>
    <cfRule type="cellIs" dxfId="179" priority="210" operator="equal">
      <formula>"L"</formula>
    </cfRule>
  </conditionalFormatting>
  <conditionalFormatting sqref="E42">
    <cfRule type="notContainsText" dxfId="178" priority="207" operator="notContains" text="WL">
      <formula>ISERROR(SEARCH("WL",E42))</formula>
    </cfRule>
  </conditionalFormatting>
  <conditionalFormatting sqref="J41">
    <cfRule type="colorScale" priority="20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1">
    <cfRule type="cellIs" dxfId="177" priority="203" operator="equal">
      <formula>"D"</formula>
    </cfRule>
    <cfRule type="cellIs" dxfId="176" priority="204" operator="equal">
      <formula>"W"</formula>
    </cfRule>
    <cfRule type="cellIs" dxfId="175" priority="205" operator="equal">
      <formula>"L"</formula>
    </cfRule>
  </conditionalFormatting>
  <conditionalFormatting sqref="E41">
    <cfRule type="notContainsText" dxfId="174" priority="202" operator="notContains" text="WL">
      <formula>ISERROR(SEARCH("WL",E41))</formula>
    </cfRule>
  </conditionalFormatting>
  <conditionalFormatting sqref="J40">
    <cfRule type="colorScale" priority="20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0">
    <cfRule type="cellIs" dxfId="173" priority="198" operator="equal">
      <formula>"D"</formula>
    </cfRule>
    <cfRule type="cellIs" dxfId="172" priority="199" operator="equal">
      <formula>"W"</formula>
    </cfRule>
    <cfRule type="cellIs" dxfId="171" priority="200" operator="equal">
      <formula>"L"</formula>
    </cfRule>
  </conditionalFormatting>
  <conditionalFormatting sqref="E40">
    <cfRule type="notContainsText" dxfId="170" priority="197" operator="notContains" text="WL">
      <formula>ISERROR(SEARCH("WL",E40))</formula>
    </cfRule>
  </conditionalFormatting>
  <conditionalFormatting sqref="J39">
    <cfRule type="colorScale" priority="19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9">
    <cfRule type="cellIs" dxfId="169" priority="193" operator="equal">
      <formula>"D"</formula>
    </cfRule>
    <cfRule type="cellIs" dxfId="168" priority="194" operator="equal">
      <formula>"W"</formula>
    </cfRule>
    <cfRule type="cellIs" dxfId="167" priority="195" operator="equal">
      <formula>"L"</formula>
    </cfRule>
  </conditionalFormatting>
  <conditionalFormatting sqref="E39">
    <cfRule type="notContainsText" dxfId="166" priority="192" operator="notContains" text="WL">
      <formula>ISERROR(SEARCH("WL",E39))</formula>
    </cfRule>
  </conditionalFormatting>
  <conditionalFormatting sqref="J38">
    <cfRule type="colorScale" priority="19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8">
    <cfRule type="cellIs" dxfId="165" priority="188" operator="equal">
      <formula>"D"</formula>
    </cfRule>
    <cfRule type="cellIs" dxfId="164" priority="189" operator="equal">
      <formula>"W"</formula>
    </cfRule>
    <cfRule type="cellIs" dxfId="163" priority="190" operator="equal">
      <formula>"L"</formula>
    </cfRule>
  </conditionalFormatting>
  <conditionalFormatting sqref="E38">
    <cfRule type="notContainsText" dxfId="162" priority="187" operator="notContains" text="WL">
      <formula>ISERROR(SEARCH("WL",E38))</formula>
    </cfRule>
  </conditionalFormatting>
  <conditionalFormatting sqref="J37">
    <cfRule type="colorScale" priority="18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7">
    <cfRule type="cellIs" dxfId="161" priority="183" operator="equal">
      <formula>"D"</formula>
    </cfRule>
    <cfRule type="cellIs" dxfId="160" priority="184" operator="equal">
      <formula>"W"</formula>
    </cfRule>
    <cfRule type="cellIs" dxfId="159" priority="185" operator="equal">
      <formula>"L"</formula>
    </cfRule>
  </conditionalFormatting>
  <conditionalFormatting sqref="E37">
    <cfRule type="notContainsText" dxfId="158" priority="182" operator="notContains" text="WL">
      <formula>ISERROR(SEARCH("WL",E37))</formula>
    </cfRule>
  </conditionalFormatting>
  <conditionalFormatting sqref="J36">
    <cfRule type="colorScale" priority="18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6">
    <cfRule type="cellIs" dxfId="157" priority="178" operator="equal">
      <formula>"D"</formula>
    </cfRule>
    <cfRule type="cellIs" dxfId="156" priority="179" operator="equal">
      <formula>"W"</formula>
    </cfRule>
    <cfRule type="cellIs" dxfId="155" priority="180" operator="equal">
      <formula>"L"</formula>
    </cfRule>
  </conditionalFormatting>
  <conditionalFormatting sqref="E36">
    <cfRule type="notContainsText" dxfId="154" priority="177" operator="notContains" text="WL">
      <formula>ISERROR(SEARCH("WL",E36))</formula>
    </cfRule>
  </conditionalFormatting>
  <conditionalFormatting sqref="J35">
    <cfRule type="colorScale" priority="17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5">
    <cfRule type="cellIs" dxfId="153" priority="173" operator="equal">
      <formula>"D"</formula>
    </cfRule>
    <cfRule type="cellIs" dxfId="152" priority="174" operator="equal">
      <formula>"W"</formula>
    </cfRule>
    <cfRule type="cellIs" dxfId="151" priority="175" operator="equal">
      <formula>"L"</formula>
    </cfRule>
  </conditionalFormatting>
  <conditionalFormatting sqref="E35">
    <cfRule type="notContainsText" dxfId="150" priority="172" operator="notContains" text="WL">
      <formula>ISERROR(SEARCH("WL",E35))</formula>
    </cfRule>
  </conditionalFormatting>
  <conditionalFormatting sqref="J34">
    <cfRule type="colorScale" priority="17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4">
    <cfRule type="cellIs" dxfId="149" priority="168" operator="equal">
      <formula>"D"</formula>
    </cfRule>
    <cfRule type="cellIs" dxfId="148" priority="169" operator="equal">
      <formula>"W"</formula>
    </cfRule>
    <cfRule type="cellIs" dxfId="147" priority="170" operator="equal">
      <formula>"L"</formula>
    </cfRule>
  </conditionalFormatting>
  <conditionalFormatting sqref="E34">
    <cfRule type="notContainsText" dxfId="146" priority="167" operator="notContains" text="WL">
      <formula>ISERROR(SEARCH("WL",E34))</formula>
    </cfRule>
  </conditionalFormatting>
  <conditionalFormatting sqref="J33">
    <cfRule type="colorScale" priority="16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3">
    <cfRule type="cellIs" dxfId="145" priority="163" operator="equal">
      <formula>"D"</formula>
    </cfRule>
    <cfRule type="cellIs" dxfId="144" priority="164" operator="equal">
      <formula>"W"</formula>
    </cfRule>
    <cfRule type="cellIs" dxfId="143" priority="165" operator="equal">
      <formula>"L"</formula>
    </cfRule>
  </conditionalFormatting>
  <conditionalFormatting sqref="E33">
    <cfRule type="notContainsText" dxfId="142" priority="162" operator="notContains" text="WL">
      <formula>ISERROR(SEARCH("WL",E33))</formula>
    </cfRule>
  </conditionalFormatting>
  <conditionalFormatting sqref="J32">
    <cfRule type="colorScale" priority="16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2">
    <cfRule type="cellIs" dxfId="141" priority="158" operator="equal">
      <formula>"D"</formula>
    </cfRule>
    <cfRule type="cellIs" dxfId="140" priority="159" operator="equal">
      <formula>"W"</formula>
    </cfRule>
    <cfRule type="cellIs" dxfId="139" priority="160" operator="equal">
      <formula>"L"</formula>
    </cfRule>
  </conditionalFormatting>
  <conditionalFormatting sqref="E32">
    <cfRule type="notContainsText" dxfId="138" priority="157" operator="notContains" text="WL">
      <formula>ISERROR(SEARCH("WL",E32))</formula>
    </cfRule>
  </conditionalFormatting>
  <conditionalFormatting sqref="J31">
    <cfRule type="colorScale" priority="15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1">
    <cfRule type="cellIs" dxfId="137" priority="153" operator="equal">
      <formula>"D"</formula>
    </cfRule>
    <cfRule type="cellIs" dxfId="136" priority="154" operator="equal">
      <formula>"W"</formula>
    </cfRule>
    <cfRule type="cellIs" dxfId="135" priority="155" operator="equal">
      <formula>"L"</formula>
    </cfRule>
  </conditionalFormatting>
  <conditionalFormatting sqref="E31">
    <cfRule type="notContainsText" dxfId="134" priority="152" operator="notContains" text="WL">
      <formula>ISERROR(SEARCH("WL",E31))</formula>
    </cfRule>
  </conditionalFormatting>
  <conditionalFormatting sqref="J30">
    <cfRule type="colorScale" priority="15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0">
    <cfRule type="cellIs" dxfId="133" priority="148" operator="equal">
      <formula>"D"</formula>
    </cfRule>
    <cfRule type="cellIs" dxfId="132" priority="149" operator="equal">
      <formula>"W"</formula>
    </cfRule>
    <cfRule type="cellIs" dxfId="131" priority="150" operator="equal">
      <formula>"L"</formula>
    </cfRule>
  </conditionalFormatting>
  <conditionalFormatting sqref="E30">
    <cfRule type="notContainsText" dxfId="130" priority="147" operator="notContains" text="WL">
      <formula>ISERROR(SEARCH("WL",E30))</formula>
    </cfRule>
  </conditionalFormatting>
  <conditionalFormatting sqref="J29">
    <cfRule type="colorScale" priority="14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9">
    <cfRule type="cellIs" dxfId="129" priority="143" operator="equal">
      <formula>"D"</formula>
    </cfRule>
    <cfRule type="cellIs" dxfId="128" priority="144" operator="equal">
      <formula>"W"</formula>
    </cfRule>
    <cfRule type="cellIs" dxfId="127" priority="145" operator="equal">
      <formula>"L"</formula>
    </cfRule>
  </conditionalFormatting>
  <conditionalFormatting sqref="E29">
    <cfRule type="notContainsText" dxfId="126" priority="142" operator="notContains" text="WL">
      <formula>ISERROR(SEARCH("WL",E29))</formula>
    </cfRule>
  </conditionalFormatting>
  <conditionalFormatting sqref="J28">
    <cfRule type="colorScale" priority="14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8">
    <cfRule type="cellIs" dxfId="125" priority="138" operator="equal">
      <formula>"D"</formula>
    </cfRule>
    <cfRule type="cellIs" dxfId="124" priority="139" operator="equal">
      <formula>"W"</formula>
    </cfRule>
    <cfRule type="cellIs" dxfId="123" priority="140" operator="equal">
      <formula>"L"</formula>
    </cfRule>
  </conditionalFormatting>
  <conditionalFormatting sqref="E28">
    <cfRule type="notContainsText" dxfId="122" priority="137" operator="notContains" text="WL">
      <formula>ISERROR(SEARCH("WL",E28))</formula>
    </cfRule>
  </conditionalFormatting>
  <conditionalFormatting sqref="J27">
    <cfRule type="colorScale" priority="13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7">
    <cfRule type="cellIs" dxfId="121" priority="133" operator="equal">
      <formula>"D"</formula>
    </cfRule>
    <cfRule type="cellIs" dxfId="120" priority="134" operator="equal">
      <formula>"W"</formula>
    </cfRule>
    <cfRule type="cellIs" dxfId="119" priority="135" operator="equal">
      <formula>"L"</formula>
    </cfRule>
  </conditionalFormatting>
  <conditionalFormatting sqref="E27">
    <cfRule type="notContainsText" dxfId="118" priority="132" operator="notContains" text="WL">
      <formula>ISERROR(SEARCH("WL",E27))</formula>
    </cfRule>
  </conditionalFormatting>
  <conditionalFormatting sqref="J26">
    <cfRule type="colorScale" priority="13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6">
    <cfRule type="cellIs" dxfId="117" priority="128" operator="equal">
      <formula>"D"</formula>
    </cfRule>
    <cfRule type="cellIs" dxfId="116" priority="129" operator="equal">
      <formula>"W"</formula>
    </cfRule>
    <cfRule type="cellIs" dxfId="115" priority="130" operator="equal">
      <formula>"L"</formula>
    </cfRule>
  </conditionalFormatting>
  <conditionalFormatting sqref="E26">
    <cfRule type="notContainsText" dxfId="114" priority="127" operator="notContains" text="WL">
      <formula>ISERROR(SEARCH("WL",E26))</formula>
    </cfRule>
  </conditionalFormatting>
  <conditionalFormatting sqref="J25">
    <cfRule type="colorScale" priority="12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5">
    <cfRule type="cellIs" dxfId="113" priority="123" operator="equal">
      <formula>"D"</formula>
    </cfRule>
    <cfRule type="cellIs" dxfId="112" priority="124" operator="equal">
      <formula>"W"</formula>
    </cfRule>
    <cfRule type="cellIs" dxfId="111" priority="125" operator="equal">
      <formula>"L"</formula>
    </cfRule>
  </conditionalFormatting>
  <conditionalFormatting sqref="E25">
    <cfRule type="notContainsText" dxfId="110" priority="122" operator="notContains" text="WL">
      <formula>ISERROR(SEARCH("WL",E25))</formula>
    </cfRule>
  </conditionalFormatting>
  <conditionalFormatting sqref="J24">
    <cfRule type="colorScale" priority="12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4">
    <cfRule type="cellIs" dxfId="109" priority="118" operator="equal">
      <formula>"D"</formula>
    </cfRule>
    <cfRule type="cellIs" dxfId="108" priority="119" operator="equal">
      <formula>"W"</formula>
    </cfRule>
    <cfRule type="cellIs" dxfId="107" priority="120" operator="equal">
      <formula>"L"</formula>
    </cfRule>
  </conditionalFormatting>
  <conditionalFormatting sqref="E24">
    <cfRule type="notContainsText" dxfId="106" priority="117" operator="notContains" text="WL">
      <formula>ISERROR(SEARCH("WL",E24))</formula>
    </cfRule>
  </conditionalFormatting>
  <conditionalFormatting sqref="J23">
    <cfRule type="colorScale" priority="11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3">
    <cfRule type="cellIs" dxfId="105" priority="113" operator="equal">
      <formula>"D"</formula>
    </cfRule>
    <cfRule type="cellIs" dxfId="104" priority="114" operator="equal">
      <formula>"W"</formula>
    </cfRule>
    <cfRule type="cellIs" dxfId="103" priority="115" operator="equal">
      <formula>"L"</formula>
    </cfRule>
  </conditionalFormatting>
  <conditionalFormatting sqref="E23">
    <cfRule type="notContainsText" dxfId="102" priority="112" operator="notContains" text="WL">
      <formula>ISERROR(SEARCH("WL",E23))</formula>
    </cfRule>
  </conditionalFormatting>
  <conditionalFormatting sqref="J22">
    <cfRule type="colorScale" priority="11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2">
    <cfRule type="cellIs" dxfId="101" priority="108" operator="equal">
      <formula>"D"</formula>
    </cfRule>
    <cfRule type="cellIs" dxfId="100" priority="109" operator="equal">
      <formula>"W"</formula>
    </cfRule>
    <cfRule type="cellIs" dxfId="99" priority="110" operator="equal">
      <formula>"L"</formula>
    </cfRule>
  </conditionalFormatting>
  <conditionalFormatting sqref="E22">
    <cfRule type="notContainsText" dxfId="98" priority="107" operator="notContains" text="WL">
      <formula>ISERROR(SEARCH("WL",E22))</formula>
    </cfRule>
  </conditionalFormatting>
  <conditionalFormatting sqref="J21">
    <cfRule type="colorScale" priority="10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1">
    <cfRule type="cellIs" dxfId="97" priority="103" operator="equal">
      <formula>"D"</formula>
    </cfRule>
    <cfRule type="cellIs" dxfId="96" priority="104" operator="equal">
      <formula>"W"</formula>
    </cfRule>
    <cfRule type="cellIs" dxfId="95" priority="105" operator="equal">
      <formula>"L"</formula>
    </cfRule>
  </conditionalFormatting>
  <conditionalFormatting sqref="E21">
    <cfRule type="notContainsText" dxfId="94" priority="102" operator="notContains" text="WL">
      <formula>ISERROR(SEARCH("WL",E21))</formula>
    </cfRule>
  </conditionalFormatting>
  <conditionalFormatting sqref="J20">
    <cfRule type="colorScale" priority="10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0">
    <cfRule type="cellIs" dxfId="93" priority="98" operator="equal">
      <formula>"D"</formula>
    </cfRule>
    <cfRule type="cellIs" dxfId="92" priority="99" operator="equal">
      <formula>"W"</formula>
    </cfRule>
    <cfRule type="cellIs" dxfId="91" priority="100" operator="equal">
      <formula>"L"</formula>
    </cfRule>
  </conditionalFormatting>
  <conditionalFormatting sqref="E20">
    <cfRule type="notContainsText" dxfId="90" priority="97" operator="notContains" text="WL">
      <formula>ISERROR(SEARCH("WL",E20))</formula>
    </cfRule>
  </conditionalFormatting>
  <conditionalFormatting sqref="J19">
    <cfRule type="colorScale" priority="9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9">
    <cfRule type="cellIs" dxfId="89" priority="93" operator="equal">
      <formula>"D"</formula>
    </cfRule>
    <cfRule type="cellIs" dxfId="88" priority="94" operator="equal">
      <formula>"W"</formula>
    </cfRule>
    <cfRule type="cellIs" dxfId="87" priority="95" operator="equal">
      <formula>"L"</formula>
    </cfRule>
  </conditionalFormatting>
  <conditionalFormatting sqref="E19">
    <cfRule type="notContainsText" dxfId="86" priority="92" operator="notContains" text="WL">
      <formula>ISERROR(SEARCH("WL",E19))</formula>
    </cfRule>
  </conditionalFormatting>
  <conditionalFormatting sqref="J18">
    <cfRule type="colorScale" priority="9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8">
    <cfRule type="cellIs" dxfId="85" priority="88" operator="equal">
      <formula>"D"</formula>
    </cfRule>
    <cfRule type="cellIs" dxfId="84" priority="89" operator="equal">
      <formula>"W"</formula>
    </cfRule>
    <cfRule type="cellIs" dxfId="83" priority="90" operator="equal">
      <formula>"L"</formula>
    </cfRule>
  </conditionalFormatting>
  <conditionalFormatting sqref="E18">
    <cfRule type="notContainsText" dxfId="82" priority="87" operator="notContains" text="WL">
      <formula>ISERROR(SEARCH("WL",E18))</formula>
    </cfRule>
  </conditionalFormatting>
  <conditionalFormatting sqref="J17">
    <cfRule type="colorScale" priority="86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7">
    <cfRule type="cellIs" dxfId="81" priority="83" operator="equal">
      <formula>"D"</formula>
    </cfRule>
    <cfRule type="cellIs" dxfId="80" priority="84" operator="equal">
      <formula>"W"</formula>
    </cfRule>
    <cfRule type="cellIs" dxfId="79" priority="85" operator="equal">
      <formula>"L"</formula>
    </cfRule>
  </conditionalFormatting>
  <conditionalFormatting sqref="E17">
    <cfRule type="notContainsText" dxfId="78" priority="82" operator="notContains" text="WL">
      <formula>ISERROR(SEARCH("WL",E17))</formula>
    </cfRule>
  </conditionalFormatting>
  <conditionalFormatting sqref="J16">
    <cfRule type="colorScale" priority="81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6">
    <cfRule type="cellIs" dxfId="77" priority="78" operator="equal">
      <formula>"D"</formula>
    </cfRule>
    <cfRule type="cellIs" dxfId="76" priority="79" operator="equal">
      <formula>"W"</formula>
    </cfRule>
    <cfRule type="cellIs" dxfId="75" priority="80" operator="equal">
      <formula>"L"</formula>
    </cfRule>
  </conditionalFormatting>
  <conditionalFormatting sqref="E16">
    <cfRule type="notContainsText" dxfId="74" priority="76" operator="notContains" text="WL">
      <formula>ISERROR(SEARCH("WL",E16))</formula>
    </cfRule>
  </conditionalFormatting>
  <conditionalFormatting sqref="J15">
    <cfRule type="colorScale" priority="7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5">
    <cfRule type="cellIs" dxfId="73" priority="67" operator="equal">
      <formula>"D"</formula>
    </cfRule>
    <cfRule type="cellIs" dxfId="72" priority="68" operator="equal">
      <formula>"W"</formula>
    </cfRule>
    <cfRule type="cellIs" dxfId="71" priority="69" operator="equal">
      <formula>"L"</formula>
    </cfRule>
  </conditionalFormatting>
  <conditionalFormatting sqref="E15">
    <cfRule type="notContainsText" dxfId="70" priority="66" operator="notContains" text="WL">
      <formula>ISERROR(SEARCH("WL",E15))</formula>
    </cfRule>
  </conditionalFormatting>
  <conditionalFormatting sqref="J14">
    <cfRule type="colorScale" priority="6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4">
    <cfRule type="cellIs" dxfId="69" priority="62" operator="equal">
      <formula>"D"</formula>
    </cfRule>
    <cfRule type="cellIs" dxfId="68" priority="63" operator="equal">
      <formula>"W"</formula>
    </cfRule>
    <cfRule type="cellIs" dxfId="67" priority="64" operator="equal">
      <formula>"L"</formula>
    </cfRule>
  </conditionalFormatting>
  <conditionalFormatting sqref="E14">
    <cfRule type="notContainsText" dxfId="66" priority="61" operator="notContains" text="WL">
      <formula>ISERROR(SEARCH("WL",E14))</formula>
    </cfRule>
  </conditionalFormatting>
  <conditionalFormatting sqref="J13">
    <cfRule type="colorScale" priority="6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3">
    <cfRule type="cellIs" dxfId="65" priority="57" operator="equal">
      <formula>"D"</formula>
    </cfRule>
    <cfRule type="cellIs" dxfId="64" priority="58" operator="equal">
      <formula>"W"</formula>
    </cfRule>
    <cfRule type="cellIs" dxfId="63" priority="59" operator="equal">
      <formula>"L"</formula>
    </cfRule>
  </conditionalFormatting>
  <conditionalFormatting sqref="E13">
    <cfRule type="notContainsText" dxfId="62" priority="56" operator="notContains" text="WL">
      <formula>ISERROR(SEARCH("WL",E13))</formula>
    </cfRule>
  </conditionalFormatting>
  <conditionalFormatting sqref="J12">
    <cfRule type="colorScale" priority="5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2">
    <cfRule type="cellIs" dxfId="61" priority="52" operator="equal">
      <formula>"D"</formula>
    </cfRule>
    <cfRule type="cellIs" dxfId="60" priority="53" operator="equal">
      <formula>"W"</formula>
    </cfRule>
    <cfRule type="cellIs" dxfId="59" priority="54" operator="equal">
      <formula>"L"</formula>
    </cfRule>
  </conditionalFormatting>
  <conditionalFormatting sqref="E12">
    <cfRule type="notContainsText" dxfId="58" priority="51" operator="notContains" text="WL">
      <formula>ISERROR(SEARCH("WL",E12))</formula>
    </cfRule>
  </conditionalFormatting>
  <conditionalFormatting sqref="J11">
    <cfRule type="colorScale" priority="5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1">
    <cfRule type="cellIs" dxfId="57" priority="47" operator="equal">
      <formula>"D"</formula>
    </cfRule>
    <cfRule type="cellIs" dxfId="56" priority="48" operator="equal">
      <formula>"W"</formula>
    </cfRule>
    <cfRule type="cellIs" dxfId="55" priority="49" operator="equal">
      <formula>"L"</formula>
    </cfRule>
  </conditionalFormatting>
  <conditionalFormatting sqref="E11">
    <cfRule type="notContainsText" dxfId="54" priority="46" operator="notContains" text="WL">
      <formula>ISERROR(SEARCH("WL",E11))</formula>
    </cfRule>
  </conditionalFormatting>
  <conditionalFormatting sqref="J10">
    <cfRule type="colorScale" priority="4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10">
    <cfRule type="cellIs" dxfId="53" priority="42" operator="equal">
      <formula>"D"</formula>
    </cfRule>
    <cfRule type="cellIs" dxfId="52" priority="43" operator="equal">
      <formula>"W"</formula>
    </cfRule>
    <cfRule type="cellIs" dxfId="51" priority="44" operator="equal">
      <formula>"L"</formula>
    </cfRule>
  </conditionalFormatting>
  <conditionalFormatting sqref="E10">
    <cfRule type="notContainsText" dxfId="50" priority="41" operator="notContains" text="WL">
      <formula>ISERROR(SEARCH("WL",E10))</formula>
    </cfRule>
  </conditionalFormatting>
  <conditionalFormatting sqref="J9">
    <cfRule type="colorScale" priority="4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9">
    <cfRule type="cellIs" dxfId="49" priority="37" operator="equal">
      <formula>"D"</formula>
    </cfRule>
    <cfRule type="cellIs" dxfId="48" priority="38" operator="equal">
      <formula>"W"</formula>
    </cfRule>
    <cfRule type="cellIs" dxfId="47" priority="39" operator="equal">
      <formula>"L"</formula>
    </cfRule>
  </conditionalFormatting>
  <conditionalFormatting sqref="E9">
    <cfRule type="notContainsText" dxfId="46" priority="36" operator="notContains" text="WL">
      <formula>ISERROR(SEARCH("WL",E9))</formula>
    </cfRule>
  </conditionalFormatting>
  <conditionalFormatting sqref="J8">
    <cfRule type="colorScale" priority="3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8">
    <cfRule type="cellIs" dxfId="45" priority="32" operator="equal">
      <formula>"D"</formula>
    </cfRule>
    <cfRule type="cellIs" dxfId="44" priority="33" operator="equal">
      <formula>"W"</formula>
    </cfRule>
    <cfRule type="cellIs" dxfId="43" priority="34" operator="equal">
      <formula>"L"</formula>
    </cfRule>
  </conditionalFormatting>
  <conditionalFormatting sqref="E8">
    <cfRule type="notContainsText" dxfId="42" priority="31" operator="notContains" text="WL">
      <formula>ISERROR(SEARCH("WL",E8))</formula>
    </cfRule>
  </conditionalFormatting>
  <conditionalFormatting sqref="J7">
    <cfRule type="colorScale" priority="3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7">
    <cfRule type="cellIs" dxfId="41" priority="27" operator="equal">
      <formula>"D"</formula>
    </cfRule>
    <cfRule type="cellIs" dxfId="40" priority="28" operator="equal">
      <formula>"W"</formula>
    </cfRule>
    <cfRule type="cellIs" dxfId="39" priority="29" operator="equal">
      <formula>"L"</formula>
    </cfRule>
  </conditionalFormatting>
  <conditionalFormatting sqref="E7">
    <cfRule type="notContainsText" dxfId="38" priority="26" operator="notContains" text="WL">
      <formula>ISERROR(SEARCH("WL",E7))</formula>
    </cfRule>
  </conditionalFormatting>
  <conditionalFormatting sqref="J6">
    <cfRule type="colorScale" priority="2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6">
    <cfRule type="cellIs" dxfId="37" priority="22" operator="equal">
      <formula>"D"</formula>
    </cfRule>
    <cfRule type="cellIs" dxfId="36" priority="23" operator="equal">
      <formula>"W"</formula>
    </cfRule>
    <cfRule type="cellIs" dxfId="35" priority="24" operator="equal">
      <formula>"L"</formula>
    </cfRule>
  </conditionalFormatting>
  <conditionalFormatting sqref="E6">
    <cfRule type="notContainsText" dxfId="34" priority="21" operator="notContains" text="WL">
      <formula>ISERROR(SEARCH("WL",E6))</formula>
    </cfRule>
  </conditionalFormatting>
  <conditionalFormatting sqref="J5">
    <cfRule type="colorScale" priority="2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5">
    <cfRule type="cellIs" dxfId="33" priority="17" operator="equal">
      <formula>"D"</formula>
    </cfRule>
    <cfRule type="cellIs" dxfId="32" priority="18" operator="equal">
      <formula>"W"</formula>
    </cfRule>
    <cfRule type="cellIs" dxfId="31" priority="19" operator="equal">
      <formula>"L"</formula>
    </cfRule>
  </conditionalFormatting>
  <conditionalFormatting sqref="E5">
    <cfRule type="notContainsText" dxfId="30" priority="16" operator="notContains" text="WL">
      <formula>ISERROR(SEARCH("WL",E5))</formula>
    </cfRule>
  </conditionalFormatting>
  <conditionalFormatting sqref="J4">
    <cfRule type="colorScale" priority="1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4">
    <cfRule type="cellIs" dxfId="29" priority="12" operator="equal">
      <formula>"D"</formula>
    </cfRule>
    <cfRule type="cellIs" dxfId="28" priority="13" operator="equal">
      <formula>"W"</formula>
    </cfRule>
    <cfRule type="cellIs" dxfId="27" priority="14" operator="equal">
      <formula>"L"</formula>
    </cfRule>
  </conditionalFormatting>
  <conditionalFormatting sqref="E4">
    <cfRule type="notContainsText" dxfId="26" priority="11" operator="notContains" text="WL">
      <formula>ISERROR(SEARCH("WL",E4))</formula>
    </cfRule>
  </conditionalFormatting>
  <conditionalFormatting sqref="J2">
    <cfRule type="colorScale" priority="10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2">
    <cfRule type="cellIs" dxfId="25" priority="7" operator="equal">
      <formula>"D"</formula>
    </cfRule>
    <cfRule type="cellIs" dxfId="24" priority="8" operator="equal">
      <formula>"W"</formula>
    </cfRule>
    <cfRule type="cellIs" dxfId="23" priority="9" operator="equal">
      <formula>"L"</formula>
    </cfRule>
  </conditionalFormatting>
  <conditionalFormatting sqref="E2">
    <cfRule type="notContainsText" dxfId="22" priority="6" operator="notContains" text="WL">
      <formula>ISERROR(SEARCH("WL",E2))</formula>
    </cfRule>
  </conditionalFormatting>
  <conditionalFormatting sqref="J3">
    <cfRule type="colorScale" priority="5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J3">
    <cfRule type="cellIs" dxfId="21" priority="2" operator="equal">
      <formula>"D"</formula>
    </cfRule>
    <cfRule type="cellIs" dxfId="20" priority="3" operator="equal">
      <formula>"W"</formula>
    </cfRule>
    <cfRule type="cellIs" dxfId="19" priority="4" operator="equal">
      <formula>"L"</formula>
    </cfRule>
  </conditionalFormatting>
  <conditionalFormatting sqref="E3">
    <cfRule type="notContainsText" dxfId="18" priority="1" operator="notContains" text="WL">
      <formula>ISERROR(SEARCH("WL",E3))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4805-360C-F342-B804-AB430441AEEB}">
  <dimension ref="A1:W464"/>
  <sheetViews>
    <sheetView topLeftCell="A117" workbookViewId="0">
      <selection activeCell="E134" sqref="E134"/>
    </sheetView>
  </sheetViews>
  <sheetFormatPr baseColWidth="10" defaultRowHeight="16"/>
  <cols>
    <col min="3" max="3" width="7" customWidth="1"/>
    <col min="4" max="4" width="4" customWidth="1"/>
    <col min="5" max="5" width="24.33203125" customWidth="1"/>
    <col min="6" max="6" width="4.83203125" customWidth="1"/>
    <col min="7" max="7" width="5.5" customWidth="1"/>
    <col min="8" max="9" width="4.6640625" customWidth="1"/>
    <col min="10" max="10" width="73.83203125" customWidth="1"/>
    <col min="11" max="13" width="17.6640625" customWidth="1"/>
    <col min="16" max="17" width="17.6640625" customWidth="1"/>
  </cols>
  <sheetData>
    <row r="1" spans="1:23">
      <c r="A1" s="71" t="s">
        <v>0</v>
      </c>
      <c r="B1" s="72" t="s">
        <v>2</v>
      </c>
      <c r="C1" s="71" t="s">
        <v>3</v>
      </c>
      <c r="D1" s="73" t="s">
        <v>4</v>
      </c>
      <c r="E1" s="71" t="s">
        <v>5</v>
      </c>
      <c r="F1" s="73" t="s">
        <v>6</v>
      </c>
      <c r="G1" s="71" t="s">
        <v>7</v>
      </c>
      <c r="H1" s="71" t="s">
        <v>8</v>
      </c>
      <c r="I1" s="71" t="s">
        <v>9</v>
      </c>
      <c r="J1" s="71" t="s">
        <v>1027</v>
      </c>
      <c r="K1" s="75" t="s">
        <v>1064</v>
      </c>
      <c r="L1" s="74" t="s">
        <v>11</v>
      </c>
    </row>
    <row r="2" spans="1:23" s="65" customFormat="1">
      <c r="A2" s="76" t="s">
        <v>1521</v>
      </c>
      <c r="B2" s="67">
        <v>43820</v>
      </c>
      <c r="C2" s="66" t="s">
        <v>19</v>
      </c>
      <c r="D2" s="68"/>
      <c r="E2" s="66" t="s">
        <v>83</v>
      </c>
      <c r="F2" s="68" t="s">
        <v>21</v>
      </c>
      <c r="G2" s="69" t="str">
        <f t="shared" ref="G2:G79" si="0">IF(H2&gt;I2,"W",IF(H2&lt;I2,"L","D"))</f>
        <v>L</v>
      </c>
      <c r="H2" s="66">
        <v>0</v>
      </c>
      <c r="I2" s="66">
        <v>1</v>
      </c>
      <c r="J2" s="66" t="s">
        <v>25</v>
      </c>
      <c r="K2" s="69"/>
      <c r="L2" s="76" t="s">
        <v>1522</v>
      </c>
      <c r="M2" t="s">
        <v>1468</v>
      </c>
      <c r="N2"/>
      <c r="O2"/>
      <c r="P2"/>
      <c r="Q2"/>
      <c r="R2"/>
      <c r="S2"/>
      <c r="T2"/>
      <c r="U2"/>
      <c r="V2"/>
      <c r="W2"/>
    </row>
    <row r="3" spans="1:23" s="65" customFormat="1">
      <c r="A3" s="76" t="s">
        <v>1550</v>
      </c>
      <c r="B3" s="67">
        <v>43813</v>
      </c>
      <c r="C3" s="66" t="s">
        <v>19</v>
      </c>
      <c r="D3" s="68"/>
      <c r="E3" s="66" t="s">
        <v>1539</v>
      </c>
      <c r="F3" s="68" t="s">
        <v>9</v>
      </c>
      <c r="G3" s="69" t="str">
        <f t="shared" si="0"/>
        <v>L</v>
      </c>
      <c r="H3" s="66">
        <v>1</v>
      </c>
      <c r="I3" s="66">
        <v>4</v>
      </c>
      <c r="J3" s="66" t="s">
        <v>1542</v>
      </c>
      <c r="K3" s="69"/>
      <c r="L3" s="76" t="s">
        <v>1522</v>
      </c>
      <c r="M3" t="s">
        <v>1468</v>
      </c>
      <c r="N3"/>
      <c r="O3"/>
      <c r="P3"/>
      <c r="Q3"/>
      <c r="R3"/>
      <c r="S3"/>
      <c r="T3"/>
      <c r="U3"/>
      <c r="V3"/>
      <c r="W3"/>
    </row>
    <row r="4" spans="1:23" s="65" customFormat="1">
      <c r="A4" s="76" t="s">
        <v>1521</v>
      </c>
      <c r="B4" s="67">
        <v>43806</v>
      </c>
      <c r="C4" s="66" t="s">
        <v>19</v>
      </c>
      <c r="D4" s="68"/>
      <c r="E4" s="66" t="s">
        <v>26</v>
      </c>
      <c r="F4" s="68" t="s">
        <v>21</v>
      </c>
      <c r="G4" s="69" t="str">
        <f t="shared" si="0"/>
        <v>D</v>
      </c>
      <c r="H4" s="66">
        <v>0</v>
      </c>
      <c r="I4" s="66">
        <v>0</v>
      </c>
      <c r="J4" s="66" t="s">
        <v>25</v>
      </c>
      <c r="K4" s="69"/>
      <c r="L4" s="76" t="s">
        <v>1522</v>
      </c>
      <c r="M4" t="s">
        <v>1468</v>
      </c>
      <c r="N4"/>
      <c r="O4"/>
      <c r="P4"/>
      <c r="Q4"/>
      <c r="R4"/>
      <c r="S4"/>
      <c r="T4"/>
      <c r="U4"/>
      <c r="V4"/>
      <c r="W4"/>
    </row>
    <row r="5" spans="1:23" s="65" customFormat="1">
      <c r="A5" s="76" t="s">
        <v>1521</v>
      </c>
      <c r="B5" s="67">
        <v>43799</v>
      </c>
      <c r="C5" s="66" t="s">
        <v>19</v>
      </c>
      <c r="D5" s="68"/>
      <c r="E5" s="66" t="s">
        <v>49</v>
      </c>
      <c r="F5" s="68" t="s">
        <v>21</v>
      </c>
      <c r="G5" s="69" t="str">
        <f t="shared" si="0"/>
        <v>W</v>
      </c>
      <c r="H5" s="66">
        <v>2</v>
      </c>
      <c r="I5" s="66">
        <v>1</v>
      </c>
      <c r="J5" s="66" t="s">
        <v>1548</v>
      </c>
      <c r="K5" s="69"/>
      <c r="L5" s="76" t="s">
        <v>1522</v>
      </c>
      <c r="M5" t="s">
        <v>1468</v>
      </c>
      <c r="N5"/>
      <c r="O5"/>
      <c r="P5"/>
      <c r="Q5"/>
      <c r="R5"/>
      <c r="S5"/>
      <c r="T5"/>
      <c r="U5"/>
      <c r="V5"/>
      <c r="W5"/>
    </row>
    <row r="6" spans="1:23" s="65" customFormat="1">
      <c r="A6" s="76" t="s">
        <v>1521</v>
      </c>
      <c r="B6" s="67">
        <v>43792</v>
      </c>
      <c r="C6" s="66" t="s">
        <v>19</v>
      </c>
      <c r="D6" s="68"/>
      <c r="E6" s="66" t="s">
        <v>133</v>
      </c>
      <c r="F6" s="68" t="s">
        <v>9</v>
      </c>
      <c r="G6" s="69" t="str">
        <f t="shared" si="0"/>
        <v>D</v>
      </c>
      <c r="H6" s="66">
        <v>1</v>
      </c>
      <c r="I6" s="66">
        <v>1</v>
      </c>
      <c r="J6" s="66" t="s">
        <v>1549</v>
      </c>
      <c r="K6" s="69"/>
      <c r="L6" s="76" t="s">
        <v>1522</v>
      </c>
      <c r="M6" t="s">
        <v>1468</v>
      </c>
      <c r="N6"/>
      <c r="O6"/>
      <c r="P6"/>
      <c r="Q6"/>
      <c r="R6"/>
      <c r="S6"/>
      <c r="T6"/>
      <c r="U6"/>
      <c r="V6"/>
      <c r="W6"/>
    </row>
    <row r="7" spans="1:23" s="65" customFormat="1">
      <c r="A7" s="76" t="s">
        <v>1521</v>
      </c>
      <c r="B7" s="67">
        <v>43785</v>
      </c>
      <c r="C7" s="66" t="s">
        <v>19</v>
      </c>
      <c r="D7" s="68"/>
      <c r="E7" s="66" t="s">
        <v>118</v>
      </c>
      <c r="F7" s="68" t="s">
        <v>21</v>
      </c>
      <c r="G7" s="69" t="str">
        <f t="shared" si="0"/>
        <v>L</v>
      </c>
      <c r="H7" s="66">
        <v>0</v>
      </c>
      <c r="I7" s="66">
        <v>3</v>
      </c>
      <c r="J7" s="66" t="s">
        <v>25</v>
      </c>
      <c r="K7" s="69"/>
      <c r="L7" s="76" t="s">
        <v>1522</v>
      </c>
      <c r="M7" t="s">
        <v>1468</v>
      </c>
      <c r="N7"/>
      <c r="O7"/>
      <c r="P7"/>
      <c r="Q7"/>
      <c r="R7"/>
      <c r="S7"/>
      <c r="T7"/>
      <c r="U7"/>
      <c r="V7"/>
      <c r="W7"/>
    </row>
    <row r="8" spans="1:23" s="65" customFormat="1">
      <c r="A8" s="76" t="s">
        <v>1521</v>
      </c>
      <c r="B8" s="67">
        <v>43781</v>
      </c>
      <c r="C8" s="66" t="s">
        <v>16</v>
      </c>
      <c r="D8" s="68"/>
      <c r="E8" s="66" t="s">
        <v>35</v>
      </c>
      <c r="F8" s="68" t="s">
        <v>21</v>
      </c>
      <c r="G8" s="69" t="str">
        <f t="shared" si="0"/>
        <v>D</v>
      </c>
      <c r="H8" s="66">
        <v>1</v>
      </c>
      <c r="I8" s="66">
        <v>1</v>
      </c>
      <c r="J8" s="66" t="s">
        <v>1546</v>
      </c>
      <c r="K8" s="69" t="s">
        <v>1547</v>
      </c>
      <c r="L8" s="76" t="s">
        <v>1522</v>
      </c>
      <c r="M8" s="100" t="s">
        <v>1468</v>
      </c>
      <c r="N8"/>
      <c r="O8"/>
      <c r="P8"/>
      <c r="Q8"/>
      <c r="R8"/>
      <c r="S8"/>
      <c r="T8"/>
      <c r="U8"/>
      <c r="V8"/>
      <c r="W8"/>
    </row>
    <row r="9" spans="1:23" s="65" customFormat="1">
      <c r="A9" s="76" t="s">
        <v>1521</v>
      </c>
      <c r="B9" s="67">
        <v>43778</v>
      </c>
      <c r="C9" s="66" t="s">
        <v>19</v>
      </c>
      <c r="D9" s="68"/>
      <c r="E9" s="66" t="s">
        <v>63</v>
      </c>
      <c r="F9" s="68" t="s">
        <v>9</v>
      </c>
      <c r="G9" s="69" t="str">
        <f t="shared" si="0"/>
        <v>W</v>
      </c>
      <c r="H9" s="66">
        <v>3</v>
      </c>
      <c r="I9" s="66">
        <v>1</v>
      </c>
      <c r="J9" s="66" t="s">
        <v>1545</v>
      </c>
      <c r="K9" s="69"/>
      <c r="L9" s="76" t="s">
        <v>1522</v>
      </c>
      <c r="M9" s="101" t="s">
        <v>1468</v>
      </c>
      <c r="N9"/>
      <c r="O9"/>
      <c r="P9"/>
      <c r="Q9"/>
      <c r="R9"/>
      <c r="S9"/>
      <c r="T9"/>
      <c r="U9"/>
      <c r="V9"/>
      <c r="W9"/>
    </row>
    <row r="10" spans="1:23" s="65" customFormat="1">
      <c r="A10" s="76" t="s">
        <v>1521</v>
      </c>
      <c r="B10" s="67">
        <v>43767</v>
      </c>
      <c r="C10" s="66" t="s">
        <v>15</v>
      </c>
      <c r="D10" s="68">
        <v>1</v>
      </c>
      <c r="E10" s="66" t="s">
        <v>123</v>
      </c>
      <c r="F10" s="68" t="s">
        <v>9</v>
      </c>
      <c r="G10" s="69" t="str">
        <f t="shared" si="0"/>
        <v>L</v>
      </c>
      <c r="H10" s="66">
        <v>0</v>
      </c>
      <c r="I10" s="66">
        <v>1</v>
      </c>
      <c r="J10" s="66" t="s">
        <v>25</v>
      </c>
      <c r="K10" s="69"/>
      <c r="L10" s="76" t="s">
        <v>1522</v>
      </c>
      <c r="M10" s="101" t="s">
        <v>1468</v>
      </c>
      <c r="N10"/>
      <c r="O10"/>
      <c r="P10"/>
      <c r="Q10"/>
      <c r="R10"/>
      <c r="S10"/>
      <c r="T10"/>
      <c r="U10"/>
      <c r="V10"/>
      <c r="W10"/>
    </row>
    <row r="11" spans="1:23" s="65" customFormat="1">
      <c r="A11" s="76" t="s">
        <v>1521</v>
      </c>
      <c r="B11" s="67">
        <v>43764</v>
      </c>
      <c r="C11" s="66" t="s">
        <v>19</v>
      </c>
      <c r="D11" s="68"/>
      <c r="E11" s="66" t="s">
        <v>28</v>
      </c>
      <c r="F11" s="68" t="s">
        <v>9</v>
      </c>
      <c r="G11" s="69" t="str">
        <f t="shared" si="0"/>
        <v>D</v>
      </c>
      <c r="H11" s="66">
        <v>1</v>
      </c>
      <c r="I11" s="66">
        <v>1</v>
      </c>
      <c r="J11" s="66" t="s">
        <v>1542</v>
      </c>
      <c r="K11" s="69"/>
      <c r="L11" s="76" t="s">
        <v>1522</v>
      </c>
      <c r="M11" s="101" t="s">
        <v>1468</v>
      </c>
      <c r="N11"/>
      <c r="O11"/>
      <c r="P11"/>
      <c r="Q11"/>
      <c r="R11"/>
      <c r="S11"/>
      <c r="T11"/>
      <c r="U11"/>
      <c r="V11"/>
      <c r="W11"/>
    </row>
    <row r="12" spans="1:23" s="65" customFormat="1">
      <c r="A12" s="76" t="s">
        <v>1521</v>
      </c>
      <c r="B12" s="67">
        <v>43757</v>
      </c>
      <c r="C12" s="66" t="s">
        <v>19</v>
      </c>
      <c r="D12" s="68"/>
      <c r="E12" s="66" t="s">
        <v>47</v>
      </c>
      <c r="F12" s="68" t="s">
        <v>21</v>
      </c>
      <c r="G12" s="69" t="str">
        <f t="shared" si="0"/>
        <v>L</v>
      </c>
      <c r="H12" s="66">
        <v>1</v>
      </c>
      <c r="I12" s="66">
        <v>2</v>
      </c>
      <c r="J12" s="66" t="s">
        <v>1475</v>
      </c>
      <c r="K12" s="69"/>
      <c r="L12" s="76" t="s">
        <v>1522</v>
      </c>
      <c r="M12" s="101" t="s">
        <v>1468</v>
      </c>
      <c r="N12"/>
      <c r="O12"/>
      <c r="P12"/>
      <c r="Q12"/>
      <c r="R12"/>
      <c r="S12"/>
      <c r="T12"/>
      <c r="U12"/>
      <c r="V12"/>
      <c r="W12"/>
    </row>
    <row r="13" spans="1:23" s="65" customFormat="1">
      <c r="A13" s="76" t="s">
        <v>1521</v>
      </c>
      <c r="B13" s="67">
        <v>43750</v>
      </c>
      <c r="C13" s="66" t="s">
        <v>19</v>
      </c>
      <c r="D13" s="68"/>
      <c r="E13" s="66" t="s">
        <v>1539</v>
      </c>
      <c r="F13" s="68" t="s">
        <v>21</v>
      </c>
      <c r="G13" s="69" t="str">
        <f t="shared" si="0"/>
        <v>W</v>
      </c>
      <c r="H13" s="66">
        <v>3</v>
      </c>
      <c r="I13" s="66">
        <v>2</v>
      </c>
      <c r="J13" s="66" t="s">
        <v>1540</v>
      </c>
      <c r="K13" s="69"/>
      <c r="L13" s="76" t="s">
        <v>1522</v>
      </c>
      <c r="M13" s="101" t="s">
        <v>1468</v>
      </c>
      <c r="N13"/>
      <c r="O13"/>
      <c r="P13"/>
      <c r="Q13"/>
      <c r="R13"/>
      <c r="S13"/>
      <c r="T13"/>
      <c r="U13"/>
      <c r="V13"/>
      <c r="W13"/>
    </row>
    <row r="14" spans="1:23" s="65" customFormat="1">
      <c r="A14" s="76" t="s">
        <v>1521</v>
      </c>
      <c r="B14" s="67">
        <v>43746</v>
      </c>
      <c r="C14" s="66" t="s">
        <v>16</v>
      </c>
      <c r="D14" s="68">
        <v>1</v>
      </c>
      <c r="E14" s="66" t="s">
        <v>112</v>
      </c>
      <c r="F14" s="68" t="s">
        <v>21</v>
      </c>
      <c r="G14" s="69" t="str">
        <f t="shared" si="0"/>
        <v>D</v>
      </c>
      <c r="H14" s="66">
        <v>0</v>
      </c>
      <c r="I14" s="66">
        <v>0</v>
      </c>
      <c r="J14" s="66" t="s">
        <v>25</v>
      </c>
      <c r="K14" s="69"/>
      <c r="L14" s="76" t="s">
        <v>1522</v>
      </c>
      <c r="M14" s="101" t="s">
        <v>1468</v>
      </c>
      <c r="N14"/>
      <c r="O14"/>
      <c r="P14"/>
      <c r="Q14"/>
      <c r="R14"/>
      <c r="S14"/>
      <c r="T14"/>
      <c r="U14"/>
      <c r="V14"/>
      <c r="W14"/>
    </row>
    <row r="15" spans="1:23" s="65" customFormat="1">
      <c r="A15" s="76" t="s">
        <v>1521</v>
      </c>
      <c r="B15" s="67">
        <v>43743</v>
      </c>
      <c r="C15" s="66" t="s">
        <v>19</v>
      </c>
      <c r="D15" s="68"/>
      <c r="E15" s="66" t="s">
        <v>43</v>
      </c>
      <c r="F15" s="68" t="s">
        <v>9</v>
      </c>
      <c r="G15" s="69" t="str">
        <f t="shared" si="0"/>
        <v>L</v>
      </c>
      <c r="H15" s="66">
        <v>0</v>
      </c>
      <c r="I15" s="66">
        <v>2</v>
      </c>
      <c r="J15" s="66" t="s">
        <v>25</v>
      </c>
      <c r="K15" s="69"/>
      <c r="L15" s="76" t="s">
        <v>1522</v>
      </c>
      <c r="M15" s="101" t="s">
        <v>1468</v>
      </c>
      <c r="N15"/>
      <c r="O15"/>
      <c r="P15"/>
      <c r="Q15"/>
      <c r="R15"/>
      <c r="S15"/>
      <c r="T15"/>
      <c r="U15"/>
      <c r="V15"/>
      <c r="W15"/>
    </row>
    <row r="16" spans="1:23" s="65" customFormat="1">
      <c r="A16" s="76" t="s">
        <v>1521</v>
      </c>
      <c r="B16" s="67">
        <v>43739</v>
      </c>
      <c r="C16" s="66" t="s">
        <v>19</v>
      </c>
      <c r="D16" s="68"/>
      <c r="E16" s="66" t="s">
        <v>49</v>
      </c>
      <c r="F16" s="68" t="s">
        <v>9</v>
      </c>
      <c r="G16" s="69" t="str">
        <f t="shared" si="0"/>
        <v>D</v>
      </c>
      <c r="H16" s="66">
        <v>2</v>
      </c>
      <c r="I16" s="66">
        <v>2</v>
      </c>
      <c r="J16" s="66" t="s">
        <v>1537</v>
      </c>
      <c r="K16" s="69"/>
      <c r="L16" s="76" t="s">
        <v>1522</v>
      </c>
      <c r="M16" s="101" t="s">
        <v>1468</v>
      </c>
      <c r="N16"/>
      <c r="O16"/>
      <c r="P16"/>
      <c r="Q16"/>
      <c r="R16"/>
      <c r="S16"/>
      <c r="T16"/>
      <c r="U16"/>
      <c r="V16"/>
      <c r="W16"/>
    </row>
    <row r="17" spans="1:23" s="65" customFormat="1">
      <c r="A17" s="76" t="s">
        <v>1521</v>
      </c>
      <c r="B17" s="77">
        <v>43736</v>
      </c>
      <c r="C17" s="76" t="s">
        <v>19</v>
      </c>
      <c r="D17" s="78"/>
      <c r="E17" s="76" t="s">
        <v>41</v>
      </c>
      <c r="F17" s="78" t="s">
        <v>9</v>
      </c>
      <c r="G17" s="69" t="str">
        <f t="shared" si="0"/>
        <v>L</v>
      </c>
      <c r="H17" s="76">
        <v>1</v>
      </c>
      <c r="I17" s="76">
        <v>5</v>
      </c>
      <c r="J17" s="76" t="s">
        <v>1525</v>
      </c>
      <c r="K17" s="76"/>
      <c r="L17" s="76" t="s">
        <v>1522</v>
      </c>
      <c r="M17" s="101" t="s">
        <v>1468</v>
      </c>
      <c r="N17"/>
      <c r="O17"/>
      <c r="P17"/>
      <c r="Q17"/>
      <c r="R17"/>
      <c r="S17"/>
      <c r="T17"/>
      <c r="U17"/>
      <c r="V17"/>
      <c r="W17"/>
    </row>
    <row r="18" spans="1:23" s="65" customFormat="1">
      <c r="A18" s="76" t="s">
        <v>1521</v>
      </c>
      <c r="B18" s="77">
        <v>43729</v>
      </c>
      <c r="C18" s="76" t="s">
        <v>19</v>
      </c>
      <c r="D18" s="78"/>
      <c r="E18" s="76" t="s">
        <v>26</v>
      </c>
      <c r="F18" s="78" t="s">
        <v>21</v>
      </c>
      <c r="G18" s="69" t="str">
        <f t="shared" si="0"/>
        <v>L</v>
      </c>
      <c r="H18" s="76">
        <v>2</v>
      </c>
      <c r="I18" s="76">
        <v>3</v>
      </c>
      <c r="J18" s="76" t="s">
        <v>1536</v>
      </c>
      <c r="K18" s="76"/>
      <c r="L18" s="76" t="s">
        <v>1522</v>
      </c>
      <c r="M18" s="101" t="s">
        <v>1468</v>
      </c>
      <c r="N18"/>
      <c r="O18"/>
      <c r="P18"/>
      <c r="Q18"/>
      <c r="R18"/>
      <c r="S18"/>
      <c r="T18"/>
      <c r="U18"/>
      <c r="V18"/>
      <c r="W18"/>
    </row>
    <row r="19" spans="1:23" s="65" customFormat="1">
      <c r="A19" s="76" t="s">
        <v>1521</v>
      </c>
      <c r="B19" s="77">
        <v>43715</v>
      </c>
      <c r="C19" s="76" t="s">
        <v>19</v>
      </c>
      <c r="D19" s="78"/>
      <c r="E19" s="76" t="s">
        <v>85</v>
      </c>
      <c r="F19" s="78" t="s">
        <v>21</v>
      </c>
      <c r="G19" s="69" t="str">
        <f t="shared" si="0"/>
        <v>W</v>
      </c>
      <c r="H19" s="76">
        <v>1</v>
      </c>
      <c r="I19" s="76">
        <v>0</v>
      </c>
      <c r="J19" s="76" t="s">
        <v>1525</v>
      </c>
      <c r="K19" s="76"/>
      <c r="L19" s="76" t="s">
        <v>1522</v>
      </c>
      <c r="M19" s="101" t="s">
        <v>1468</v>
      </c>
      <c r="N19"/>
      <c r="O19"/>
      <c r="P19"/>
      <c r="Q19"/>
      <c r="R19"/>
      <c r="S19"/>
      <c r="T19"/>
      <c r="U19"/>
      <c r="V19"/>
      <c r="W19"/>
    </row>
    <row r="20" spans="1:23" s="65" customFormat="1">
      <c r="A20" s="76" t="s">
        <v>1521</v>
      </c>
      <c r="B20" s="77">
        <v>43708</v>
      </c>
      <c r="C20" s="76" t="s">
        <v>13</v>
      </c>
      <c r="D20" s="78" t="s">
        <v>143</v>
      </c>
      <c r="E20" s="76" t="s">
        <v>1524</v>
      </c>
      <c r="F20" s="78" t="s">
        <v>21</v>
      </c>
      <c r="G20" s="69" t="str">
        <f t="shared" si="0"/>
        <v>L</v>
      </c>
      <c r="H20" s="76">
        <v>0</v>
      </c>
      <c r="I20" s="76">
        <v>4</v>
      </c>
      <c r="J20" s="76" t="s">
        <v>25</v>
      </c>
      <c r="K20" s="76"/>
      <c r="L20" s="76" t="s">
        <v>1522</v>
      </c>
      <c r="M20" s="101" t="s">
        <v>1468</v>
      </c>
      <c r="N20"/>
      <c r="O20"/>
      <c r="P20"/>
      <c r="Q20"/>
      <c r="R20"/>
      <c r="S20"/>
      <c r="T20"/>
      <c r="U20"/>
      <c r="V20"/>
      <c r="W20"/>
    </row>
    <row r="21" spans="1:23" s="65" customFormat="1">
      <c r="A21" s="76" t="s">
        <v>1521</v>
      </c>
      <c r="B21" s="77">
        <v>43701</v>
      </c>
      <c r="C21" s="76" t="s">
        <v>19</v>
      </c>
      <c r="D21" s="78"/>
      <c r="E21" s="76" t="s">
        <v>73</v>
      </c>
      <c r="F21" s="78" t="s">
        <v>21</v>
      </c>
      <c r="G21" s="69" t="str">
        <f t="shared" si="0"/>
        <v>L</v>
      </c>
      <c r="H21" s="76">
        <v>1</v>
      </c>
      <c r="I21" s="76">
        <v>2</v>
      </c>
      <c r="J21" s="76" t="s">
        <v>1479</v>
      </c>
      <c r="K21" s="76"/>
      <c r="L21" s="76" t="s">
        <v>1522</v>
      </c>
      <c r="M21" s="101" t="s">
        <v>1468</v>
      </c>
      <c r="N21"/>
      <c r="O21"/>
      <c r="P21"/>
      <c r="Q21"/>
      <c r="R21"/>
      <c r="S21"/>
      <c r="T21"/>
      <c r="U21"/>
      <c r="V21"/>
      <c r="W21"/>
    </row>
    <row r="22" spans="1:23" s="65" customFormat="1">
      <c r="A22" s="76" t="s">
        <v>1521</v>
      </c>
      <c r="B22" s="77">
        <v>43687</v>
      </c>
      <c r="C22" s="76" t="s">
        <v>19</v>
      </c>
      <c r="D22" s="78"/>
      <c r="E22" s="76" t="s">
        <v>32</v>
      </c>
      <c r="F22" s="78" t="s">
        <v>21</v>
      </c>
      <c r="G22" s="69" t="str">
        <f t="shared" si="0"/>
        <v>L</v>
      </c>
      <c r="H22" s="76">
        <v>0</v>
      </c>
      <c r="I22" s="76">
        <v>3</v>
      </c>
      <c r="J22" s="76" t="s">
        <v>25</v>
      </c>
      <c r="K22" s="76"/>
      <c r="L22" s="76" t="s">
        <v>1522</v>
      </c>
      <c r="M22" s="101" t="s">
        <v>1468</v>
      </c>
      <c r="N22"/>
      <c r="O22"/>
      <c r="P22"/>
      <c r="Q22"/>
      <c r="R22"/>
      <c r="S22"/>
      <c r="T22"/>
      <c r="U22"/>
      <c r="V22"/>
      <c r="W22"/>
    </row>
    <row r="23" spans="1:23" s="93" customFormat="1" ht="17" thickBot="1">
      <c r="A23" s="97" t="s">
        <v>1521</v>
      </c>
      <c r="B23" s="98">
        <v>43680</v>
      </c>
      <c r="C23" s="97" t="s">
        <v>19</v>
      </c>
      <c r="D23" s="99"/>
      <c r="E23" s="97" t="s">
        <v>52</v>
      </c>
      <c r="F23" s="99" t="s">
        <v>9</v>
      </c>
      <c r="G23" s="91" t="str">
        <f t="shared" si="0"/>
        <v>W</v>
      </c>
      <c r="H23" s="97">
        <v>1</v>
      </c>
      <c r="I23" s="97">
        <v>0</v>
      </c>
      <c r="J23" s="97" t="s">
        <v>1479</v>
      </c>
      <c r="K23" s="97"/>
      <c r="L23" s="97" t="s">
        <v>1522</v>
      </c>
      <c r="M23" s="93" t="s">
        <v>1468</v>
      </c>
    </row>
    <row r="24" spans="1:23">
      <c r="A24" s="83" t="s">
        <v>1450</v>
      </c>
      <c r="B24" s="84">
        <v>43582</v>
      </c>
      <c r="C24" s="83" t="s">
        <v>19</v>
      </c>
      <c r="D24" s="85"/>
      <c r="E24" s="83" t="s">
        <v>32</v>
      </c>
      <c r="F24" s="85" t="s">
        <v>21</v>
      </c>
      <c r="G24" s="86" t="str">
        <f t="shared" si="0"/>
        <v>L</v>
      </c>
      <c r="H24" s="83">
        <v>0</v>
      </c>
      <c r="I24" s="83">
        <v>2</v>
      </c>
      <c r="J24" s="83" t="s">
        <v>25</v>
      </c>
      <c r="K24" s="86"/>
      <c r="L24" s="83" t="s">
        <v>103</v>
      </c>
      <c r="M24" t="s">
        <v>1468</v>
      </c>
    </row>
    <row r="25" spans="1:23">
      <c r="A25" s="66" t="s">
        <v>1450</v>
      </c>
      <c r="B25" s="67">
        <v>43577</v>
      </c>
      <c r="C25" s="66" t="s">
        <v>19</v>
      </c>
      <c r="D25" s="68"/>
      <c r="E25" s="66" t="s">
        <v>47</v>
      </c>
      <c r="F25" s="68" t="s">
        <v>9</v>
      </c>
      <c r="G25" s="69" t="str">
        <f t="shared" si="0"/>
        <v>W</v>
      </c>
      <c r="H25" s="66">
        <v>3</v>
      </c>
      <c r="I25" s="66">
        <v>0</v>
      </c>
      <c r="J25" s="66" t="s">
        <v>1518</v>
      </c>
      <c r="K25" s="69"/>
      <c r="L25" s="66" t="s">
        <v>103</v>
      </c>
      <c r="M25" t="s">
        <v>1468</v>
      </c>
    </row>
    <row r="26" spans="1:23">
      <c r="A26" s="66" t="s">
        <v>1450</v>
      </c>
      <c r="B26" s="67">
        <v>43574</v>
      </c>
      <c r="C26" s="66" t="s">
        <v>19</v>
      </c>
      <c r="D26" s="68"/>
      <c r="E26" s="66" t="s">
        <v>24</v>
      </c>
      <c r="F26" s="68" t="s">
        <v>9</v>
      </c>
      <c r="G26" s="69" t="str">
        <f t="shared" si="0"/>
        <v>W</v>
      </c>
      <c r="H26" s="66">
        <v>2</v>
      </c>
      <c r="I26" s="66">
        <v>1</v>
      </c>
      <c r="J26" s="66" t="s">
        <v>1519</v>
      </c>
      <c r="K26" s="69"/>
      <c r="L26" s="66" t="s">
        <v>103</v>
      </c>
      <c r="M26" t="s">
        <v>1468</v>
      </c>
    </row>
    <row r="27" spans="1:23">
      <c r="A27" s="66" t="s">
        <v>1450</v>
      </c>
      <c r="B27" s="67">
        <v>43568</v>
      </c>
      <c r="C27" s="66" t="s">
        <v>19</v>
      </c>
      <c r="D27" s="68"/>
      <c r="E27" s="66" t="s">
        <v>54</v>
      </c>
      <c r="F27" s="68" t="s">
        <v>21</v>
      </c>
      <c r="G27" s="69" t="str">
        <f t="shared" si="0"/>
        <v>L</v>
      </c>
      <c r="H27" s="66">
        <v>2</v>
      </c>
      <c r="I27" s="66">
        <v>3</v>
      </c>
      <c r="J27" s="66" t="s">
        <v>1520</v>
      </c>
      <c r="K27" s="69"/>
      <c r="L27" s="66" t="s">
        <v>103</v>
      </c>
      <c r="M27" t="s">
        <v>1468</v>
      </c>
    </row>
    <row r="28" spans="1:23">
      <c r="A28" s="66" t="s">
        <v>1450</v>
      </c>
      <c r="B28" s="67">
        <v>43561</v>
      </c>
      <c r="C28" s="66" t="s">
        <v>19</v>
      </c>
      <c r="D28" s="68"/>
      <c r="E28" s="66" t="s">
        <v>85</v>
      </c>
      <c r="F28" s="68" t="s">
        <v>9</v>
      </c>
      <c r="G28" s="69" t="str">
        <f t="shared" si="0"/>
        <v>L</v>
      </c>
      <c r="H28" s="66">
        <v>0</v>
      </c>
      <c r="I28" s="66">
        <v>2</v>
      </c>
      <c r="J28" s="66" t="s">
        <v>25</v>
      </c>
      <c r="K28" s="69"/>
      <c r="L28" s="66" t="s">
        <v>103</v>
      </c>
      <c r="M28" t="s">
        <v>1468</v>
      </c>
    </row>
    <row r="29" spans="1:23">
      <c r="A29" s="66" t="s">
        <v>1450</v>
      </c>
      <c r="B29" s="67">
        <v>43557</v>
      </c>
      <c r="C29" s="66" t="s">
        <v>19</v>
      </c>
      <c r="D29" s="68"/>
      <c r="E29" s="66" t="s">
        <v>59</v>
      </c>
      <c r="F29" s="68" t="s">
        <v>9</v>
      </c>
      <c r="G29" s="69" t="str">
        <f t="shared" si="0"/>
        <v>W</v>
      </c>
      <c r="H29" s="66">
        <v>1</v>
      </c>
      <c r="I29" s="66">
        <v>0</v>
      </c>
      <c r="J29" s="66" t="s">
        <v>1514</v>
      </c>
      <c r="K29" s="69"/>
      <c r="L29" s="66" t="s">
        <v>103</v>
      </c>
      <c r="M29" t="s">
        <v>1468</v>
      </c>
    </row>
    <row r="30" spans="1:23">
      <c r="A30" s="66" t="s">
        <v>1450</v>
      </c>
      <c r="B30" s="67">
        <v>43554</v>
      </c>
      <c r="C30" s="66" t="s">
        <v>19</v>
      </c>
      <c r="D30" s="68"/>
      <c r="E30" s="66" t="s">
        <v>43</v>
      </c>
      <c r="F30" s="68" t="s">
        <v>9</v>
      </c>
      <c r="G30" s="69" t="str">
        <f t="shared" si="0"/>
        <v>L</v>
      </c>
      <c r="H30" s="66">
        <v>0</v>
      </c>
      <c r="I30" s="66">
        <v>1</v>
      </c>
      <c r="J30" s="66" t="s">
        <v>25</v>
      </c>
      <c r="K30" s="69"/>
      <c r="L30" s="66" t="s">
        <v>103</v>
      </c>
      <c r="M30" t="s">
        <v>1468</v>
      </c>
    </row>
    <row r="31" spans="1:23">
      <c r="A31" s="66" t="s">
        <v>1450</v>
      </c>
      <c r="B31" s="67">
        <v>43547</v>
      </c>
      <c r="C31" s="66" t="s">
        <v>19</v>
      </c>
      <c r="D31" s="68"/>
      <c r="E31" s="66" t="s">
        <v>73</v>
      </c>
      <c r="F31" s="68" t="s">
        <v>21</v>
      </c>
      <c r="G31" s="69" t="str">
        <f t="shared" si="0"/>
        <v>W</v>
      </c>
      <c r="H31" s="66">
        <v>1</v>
      </c>
      <c r="I31" s="66">
        <v>0</v>
      </c>
      <c r="J31" s="66" t="s">
        <v>80</v>
      </c>
      <c r="K31" s="69"/>
      <c r="L31" s="66" t="s">
        <v>103</v>
      </c>
      <c r="M31" t="s">
        <v>1468</v>
      </c>
    </row>
    <row r="32" spans="1:23">
      <c r="A32" s="66" t="s">
        <v>1450</v>
      </c>
      <c r="B32" s="67">
        <v>43540</v>
      </c>
      <c r="C32" s="66" t="s">
        <v>19</v>
      </c>
      <c r="D32" s="68"/>
      <c r="E32" s="66" t="s">
        <v>63</v>
      </c>
      <c r="F32" s="68" t="s">
        <v>21</v>
      </c>
      <c r="G32" s="69" t="str">
        <f t="shared" si="0"/>
        <v>L</v>
      </c>
      <c r="H32" s="66">
        <v>0</v>
      </c>
      <c r="I32" s="66">
        <v>1</v>
      </c>
      <c r="J32" s="66" t="s">
        <v>25</v>
      </c>
      <c r="K32" s="69"/>
      <c r="L32" s="66" t="s">
        <v>103</v>
      </c>
      <c r="M32" t="s">
        <v>1468</v>
      </c>
    </row>
    <row r="33" spans="1:13">
      <c r="A33" s="66" t="s">
        <v>1450</v>
      </c>
      <c r="B33" s="67">
        <v>43537</v>
      </c>
      <c r="C33" s="66" t="s">
        <v>16</v>
      </c>
      <c r="D33" s="68" t="s">
        <v>165</v>
      </c>
      <c r="E33" s="66" t="s">
        <v>226</v>
      </c>
      <c r="F33" s="68" t="s">
        <v>9</v>
      </c>
      <c r="G33" s="69" t="str">
        <f t="shared" si="0"/>
        <v>L</v>
      </c>
      <c r="H33" s="66">
        <v>0</v>
      </c>
      <c r="I33" s="66">
        <v>1</v>
      </c>
      <c r="J33" s="66" t="s">
        <v>25</v>
      </c>
      <c r="K33" s="69"/>
      <c r="L33" s="66" t="s">
        <v>103</v>
      </c>
      <c r="M33" t="s">
        <v>1468</v>
      </c>
    </row>
    <row r="34" spans="1:13">
      <c r="A34" s="66" t="s">
        <v>1450</v>
      </c>
      <c r="B34" s="67">
        <v>43533</v>
      </c>
      <c r="C34" s="66" t="s">
        <v>19</v>
      </c>
      <c r="D34" s="68"/>
      <c r="E34" s="66" t="s">
        <v>30</v>
      </c>
      <c r="F34" s="68" t="s">
        <v>9</v>
      </c>
      <c r="G34" s="69" t="str">
        <f t="shared" si="0"/>
        <v>L</v>
      </c>
      <c r="H34" s="66">
        <v>0</v>
      </c>
      <c r="I34" s="66">
        <v>2</v>
      </c>
      <c r="J34" s="66" t="s">
        <v>25</v>
      </c>
      <c r="K34" s="69"/>
      <c r="L34" s="66" t="s">
        <v>103</v>
      </c>
      <c r="M34" t="s">
        <v>1468</v>
      </c>
    </row>
    <row r="35" spans="1:13">
      <c r="A35" s="66" t="s">
        <v>1450</v>
      </c>
      <c r="B35" s="67">
        <v>43526</v>
      </c>
      <c r="C35" s="66" t="s">
        <v>19</v>
      </c>
      <c r="D35" s="68"/>
      <c r="E35" s="66" t="s">
        <v>45</v>
      </c>
      <c r="F35" s="68" t="s">
        <v>21</v>
      </c>
      <c r="G35" s="69" t="str">
        <f t="shared" si="0"/>
        <v>W</v>
      </c>
      <c r="H35" s="66">
        <v>2</v>
      </c>
      <c r="I35" s="66">
        <v>1</v>
      </c>
      <c r="J35" s="66" t="s">
        <v>1512</v>
      </c>
      <c r="K35" s="69"/>
      <c r="L35" s="66" t="s">
        <v>103</v>
      </c>
      <c r="M35" t="s">
        <v>1468</v>
      </c>
    </row>
    <row r="36" spans="1:13">
      <c r="A36" s="66" t="s">
        <v>1450</v>
      </c>
      <c r="B36" s="67">
        <v>43519</v>
      </c>
      <c r="C36" s="66" t="s">
        <v>19</v>
      </c>
      <c r="D36" s="68"/>
      <c r="E36" s="66" t="s">
        <v>118</v>
      </c>
      <c r="F36" s="68" t="s">
        <v>21</v>
      </c>
      <c r="G36" s="69" t="str">
        <f t="shared" si="0"/>
        <v>L</v>
      </c>
      <c r="H36" s="66">
        <v>0</v>
      </c>
      <c r="I36" s="66">
        <v>2</v>
      </c>
      <c r="J36" s="66" t="s">
        <v>25</v>
      </c>
      <c r="K36" s="69"/>
      <c r="L36" s="66" t="s">
        <v>103</v>
      </c>
      <c r="M36" t="s">
        <v>1468</v>
      </c>
    </row>
    <row r="37" spans="1:13">
      <c r="A37" s="66" t="s">
        <v>1450</v>
      </c>
      <c r="B37" s="67">
        <v>43512</v>
      </c>
      <c r="C37" s="66" t="s">
        <v>19</v>
      </c>
      <c r="D37" s="68"/>
      <c r="E37" s="66" t="s">
        <v>28</v>
      </c>
      <c r="F37" s="68" t="s">
        <v>9</v>
      </c>
      <c r="G37" s="69" t="str">
        <f t="shared" si="0"/>
        <v>L</v>
      </c>
      <c r="H37" s="66">
        <v>1</v>
      </c>
      <c r="I37" s="66">
        <v>2</v>
      </c>
      <c r="J37" s="66" t="s">
        <v>80</v>
      </c>
      <c r="K37" s="69"/>
      <c r="L37" s="66" t="s">
        <v>103</v>
      </c>
      <c r="M37" t="s">
        <v>1468</v>
      </c>
    </row>
    <row r="38" spans="1:13">
      <c r="A38" s="66" t="s">
        <v>1450</v>
      </c>
      <c r="B38" s="67">
        <v>43508</v>
      </c>
      <c r="C38" s="66" t="s">
        <v>16</v>
      </c>
      <c r="D38" s="68">
        <v>2</v>
      </c>
      <c r="E38" s="66" t="s">
        <v>444</v>
      </c>
      <c r="F38" s="68" t="s">
        <v>21</v>
      </c>
      <c r="G38" s="69" t="str">
        <f t="shared" si="0"/>
        <v>D</v>
      </c>
      <c r="H38" s="66">
        <v>1</v>
      </c>
      <c r="I38" s="66">
        <v>1</v>
      </c>
      <c r="J38" s="66" t="s">
        <v>72</v>
      </c>
      <c r="K38" s="69" t="s">
        <v>1510</v>
      </c>
      <c r="L38" s="66" t="s">
        <v>103</v>
      </c>
      <c r="M38" s="100" t="s">
        <v>1468</v>
      </c>
    </row>
    <row r="39" spans="1:13">
      <c r="A39" s="66" t="s">
        <v>1450</v>
      </c>
      <c r="B39" s="67">
        <v>43491</v>
      </c>
      <c r="C39" s="66" t="s">
        <v>19</v>
      </c>
      <c r="D39" s="68"/>
      <c r="E39" s="66" t="s">
        <v>49</v>
      </c>
      <c r="F39" s="68" t="s">
        <v>9</v>
      </c>
      <c r="G39" s="69" t="str">
        <f t="shared" si="0"/>
        <v>W</v>
      </c>
      <c r="H39" s="66">
        <v>2</v>
      </c>
      <c r="I39" s="66">
        <v>0</v>
      </c>
      <c r="J39" s="66" t="s">
        <v>1507</v>
      </c>
      <c r="K39" s="69"/>
      <c r="L39" s="66" t="s">
        <v>103</v>
      </c>
      <c r="M39" s="101" t="s">
        <v>1468</v>
      </c>
    </row>
    <row r="40" spans="1:13">
      <c r="A40" s="66" t="s">
        <v>1450</v>
      </c>
      <c r="B40" s="67">
        <v>43484</v>
      </c>
      <c r="C40" s="66" t="s">
        <v>19</v>
      </c>
      <c r="D40" s="68"/>
      <c r="E40" s="66" t="s">
        <v>133</v>
      </c>
      <c r="F40" s="68" t="s">
        <v>21</v>
      </c>
      <c r="G40" s="69" t="str">
        <f t="shared" si="0"/>
        <v>D</v>
      </c>
      <c r="H40" s="66">
        <v>0</v>
      </c>
      <c r="I40" s="66">
        <v>0</v>
      </c>
      <c r="J40" s="66" t="s">
        <v>25</v>
      </c>
      <c r="K40" s="69"/>
      <c r="L40" s="66" t="s">
        <v>103</v>
      </c>
      <c r="M40" s="101" t="s">
        <v>1468</v>
      </c>
    </row>
    <row r="41" spans="1:13">
      <c r="A41" s="66" t="s">
        <v>1450</v>
      </c>
      <c r="B41" s="67">
        <v>43481</v>
      </c>
      <c r="C41" s="66" t="s">
        <v>19</v>
      </c>
      <c r="D41" s="68"/>
      <c r="E41" s="66" t="s">
        <v>54</v>
      </c>
      <c r="F41" s="68" t="s">
        <v>9</v>
      </c>
      <c r="G41" s="69" t="str">
        <f t="shared" si="0"/>
        <v>D</v>
      </c>
      <c r="H41" s="66">
        <v>1</v>
      </c>
      <c r="I41" s="66">
        <v>1</v>
      </c>
      <c r="J41" s="66" t="s">
        <v>1484</v>
      </c>
      <c r="K41" s="69"/>
      <c r="L41" s="66" t="s">
        <v>103</v>
      </c>
      <c r="M41" s="101" t="s">
        <v>1468</v>
      </c>
    </row>
    <row r="42" spans="1:13">
      <c r="A42" s="66" t="s">
        <v>1450</v>
      </c>
      <c r="B42" s="67">
        <v>43477</v>
      </c>
      <c r="C42" s="66" t="s">
        <v>19</v>
      </c>
      <c r="D42" s="68"/>
      <c r="E42" s="66" t="s">
        <v>28</v>
      </c>
      <c r="F42" s="68" t="s">
        <v>21</v>
      </c>
      <c r="G42" s="69" t="str">
        <f t="shared" si="0"/>
        <v>L</v>
      </c>
      <c r="H42" s="66">
        <v>0</v>
      </c>
      <c r="I42" s="66">
        <v>3</v>
      </c>
      <c r="J42" s="66" t="s">
        <v>25</v>
      </c>
      <c r="K42" s="69"/>
      <c r="L42" s="66" t="s">
        <v>103</v>
      </c>
      <c r="M42" s="101" t="s">
        <v>1468</v>
      </c>
    </row>
    <row r="43" spans="1:13">
      <c r="A43" s="66" t="s">
        <v>1450</v>
      </c>
      <c r="B43" s="67">
        <v>43470</v>
      </c>
      <c r="C43" s="66" t="s">
        <v>19</v>
      </c>
      <c r="D43" s="68"/>
      <c r="E43" s="66" t="s">
        <v>32</v>
      </c>
      <c r="F43" s="68" t="s">
        <v>9</v>
      </c>
      <c r="G43" s="69" t="str">
        <f t="shared" si="0"/>
        <v>W</v>
      </c>
      <c r="H43" s="66">
        <v>5</v>
      </c>
      <c r="I43" s="66">
        <v>1</v>
      </c>
      <c r="J43" s="66" t="s">
        <v>1483</v>
      </c>
      <c r="K43" s="69"/>
      <c r="L43" s="66" t="s">
        <v>103</v>
      </c>
      <c r="M43" s="101" t="s">
        <v>1468</v>
      </c>
    </row>
    <row r="44" spans="1:13">
      <c r="A44" s="66" t="s">
        <v>1450</v>
      </c>
      <c r="B44" s="67">
        <v>43463</v>
      </c>
      <c r="C44" s="66" t="s">
        <v>19</v>
      </c>
      <c r="D44" s="68"/>
      <c r="E44" s="66" t="s">
        <v>52</v>
      </c>
      <c r="F44" s="68" t="s">
        <v>21</v>
      </c>
      <c r="G44" s="69" t="str">
        <f t="shared" si="0"/>
        <v>D</v>
      </c>
      <c r="H44" s="66">
        <v>0</v>
      </c>
      <c r="I44" s="66">
        <v>0</v>
      </c>
      <c r="J44" s="66" t="s">
        <v>25</v>
      </c>
      <c r="K44" s="69"/>
      <c r="L44" s="66" t="s">
        <v>103</v>
      </c>
      <c r="M44" s="101" t="s">
        <v>1468</v>
      </c>
    </row>
    <row r="45" spans="1:13">
      <c r="A45" s="66" t="s">
        <v>1450</v>
      </c>
      <c r="B45" s="67">
        <v>43460</v>
      </c>
      <c r="C45" s="66" t="s">
        <v>19</v>
      </c>
      <c r="D45" s="68"/>
      <c r="E45" s="66" t="s">
        <v>24</v>
      </c>
      <c r="F45" s="68" t="s">
        <v>21</v>
      </c>
      <c r="G45" s="69" t="str">
        <f t="shared" si="0"/>
        <v>L</v>
      </c>
      <c r="H45" s="66">
        <v>0</v>
      </c>
      <c r="I45" s="66">
        <v>1</v>
      </c>
      <c r="J45" s="66" t="s">
        <v>25</v>
      </c>
      <c r="K45" s="69"/>
      <c r="L45" s="66" t="s">
        <v>103</v>
      </c>
      <c r="M45" s="101" t="s">
        <v>1468</v>
      </c>
    </row>
    <row r="46" spans="1:13">
      <c r="A46" s="66" t="s">
        <v>1450</v>
      </c>
      <c r="B46" s="67">
        <v>43456</v>
      </c>
      <c r="C46" s="66" t="s">
        <v>19</v>
      </c>
      <c r="D46" s="68"/>
      <c r="E46" s="66" t="s">
        <v>73</v>
      </c>
      <c r="F46" s="68" t="s">
        <v>9</v>
      </c>
      <c r="G46" s="69" t="str">
        <f t="shared" si="0"/>
        <v>W</v>
      </c>
      <c r="H46" s="66">
        <v>4</v>
      </c>
      <c r="I46" s="66">
        <v>2</v>
      </c>
      <c r="J46" s="66" t="s">
        <v>1482</v>
      </c>
      <c r="K46" s="69"/>
      <c r="L46" s="66" t="s">
        <v>103</v>
      </c>
      <c r="M46" s="101" t="s">
        <v>1468</v>
      </c>
    </row>
    <row r="47" spans="1:13">
      <c r="A47" s="66" t="s">
        <v>1450</v>
      </c>
      <c r="B47" s="67">
        <v>43449</v>
      </c>
      <c r="C47" s="66" t="s">
        <v>19</v>
      </c>
      <c r="D47" s="68"/>
      <c r="E47" s="66" t="s">
        <v>39</v>
      </c>
      <c r="F47" s="68" t="s">
        <v>21</v>
      </c>
      <c r="G47" s="69" t="str">
        <f t="shared" si="0"/>
        <v>L</v>
      </c>
      <c r="H47" s="66">
        <v>2</v>
      </c>
      <c r="I47" s="66">
        <v>3</v>
      </c>
      <c r="J47" s="66" t="s">
        <v>1481</v>
      </c>
      <c r="K47" s="69"/>
      <c r="L47" s="66" t="s">
        <v>23</v>
      </c>
      <c r="M47" s="101" t="s">
        <v>1468</v>
      </c>
    </row>
    <row r="48" spans="1:13">
      <c r="A48" s="66" t="s">
        <v>1450</v>
      </c>
      <c r="B48" s="67">
        <v>43428</v>
      </c>
      <c r="C48" s="66" t="s">
        <v>19</v>
      </c>
      <c r="D48" s="68"/>
      <c r="E48" s="79" t="s">
        <v>41</v>
      </c>
      <c r="F48" s="68" t="s">
        <v>9</v>
      </c>
      <c r="G48" s="69" t="str">
        <f t="shared" si="0"/>
        <v>L</v>
      </c>
      <c r="H48" s="66">
        <v>1</v>
      </c>
      <c r="I48" s="66">
        <v>5</v>
      </c>
      <c r="J48" s="66" t="s">
        <v>22</v>
      </c>
      <c r="K48" s="69"/>
      <c r="L48" s="66" t="s">
        <v>23</v>
      </c>
      <c r="M48" s="101" t="s">
        <v>1468</v>
      </c>
    </row>
    <row r="49" spans="1:13">
      <c r="A49" s="66" t="s">
        <v>1450</v>
      </c>
      <c r="B49" s="67">
        <v>43421</v>
      </c>
      <c r="C49" s="66" t="s">
        <v>19</v>
      </c>
      <c r="D49" s="68"/>
      <c r="E49" s="79" t="s">
        <v>63</v>
      </c>
      <c r="F49" s="68" t="s">
        <v>9</v>
      </c>
      <c r="G49" s="69" t="str">
        <f t="shared" si="0"/>
        <v>W</v>
      </c>
      <c r="H49" s="66">
        <v>4</v>
      </c>
      <c r="I49" s="66">
        <v>1</v>
      </c>
      <c r="J49" s="66" t="s">
        <v>1478</v>
      </c>
      <c r="K49" s="69"/>
      <c r="L49" s="66" t="s">
        <v>23</v>
      </c>
    </row>
    <row r="50" spans="1:13">
      <c r="A50" s="66" t="s">
        <v>1450</v>
      </c>
      <c r="B50" s="67">
        <v>43417</v>
      </c>
      <c r="C50" s="66" t="s">
        <v>16</v>
      </c>
      <c r="D50" s="68"/>
      <c r="E50" s="79" t="s">
        <v>444</v>
      </c>
      <c r="F50" s="68" t="s">
        <v>21</v>
      </c>
      <c r="G50" s="69" t="str">
        <f t="shared" si="0"/>
        <v>L</v>
      </c>
      <c r="H50" s="66">
        <v>1</v>
      </c>
      <c r="I50" s="66">
        <v>3</v>
      </c>
      <c r="J50" s="66" t="s">
        <v>1479</v>
      </c>
      <c r="K50" s="69" t="s">
        <v>1534</v>
      </c>
      <c r="L50" s="66" t="s">
        <v>23</v>
      </c>
    </row>
    <row r="51" spans="1:13">
      <c r="A51" s="66" t="s">
        <v>1450</v>
      </c>
      <c r="B51" s="67">
        <v>43414</v>
      </c>
      <c r="C51" s="66" t="s">
        <v>19</v>
      </c>
      <c r="D51" s="68"/>
      <c r="E51" s="79" t="s">
        <v>47</v>
      </c>
      <c r="F51" s="68" t="s">
        <v>21</v>
      </c>
      <c r="G51" s="69" t="str">
        <f t="shared" si="0"/>
        <v>L</v>
      </c>
      <c r="H51" s="66">
        <v>1</v>
      </c>
      <c r="I51" s="66">
        <v>5</v>
      </c>
      <c r="J51" s="66" t="s">
        <v>72</v>
      </c>
      <c r="K51" s="69"/>
      <c r="L51" s="66" t="s">
        <v>23</v>
      </c>
    </row>
    <row r="52" spans="1:13">
      <c r="A52" s="66" t="s">
        <v>1450</v>
      </c>
      <c r="B52" s="67">
        <v>43407</v>
      </c>
      <c r="C52" s="66" t="s">
        <v>19</v>
      </c>
      <c r="D52" s="68"/>
      <c r="E52" s="79" t="s">
        <v>57</v>
      </c>
      <c r="F52" s="68" t="s">
        <v>9</v>
      </c>
      <c r="G52" s="69" t="str">
        <f t="shared" si="0"/>
        <v>W</v>
      </c>
      <c r="H52" s="66">
        <v>2</v>
      </c>
      <c r="I52" s="66">
        <v>1</v>
      </c>
      <c r="J52" s="66" t="s">
        <v>1477</v>
      </c>
      <c r="K52" s="69"/>
      <c r="L52" s="66" t="s">
        <v>23</v>
      </c>
    </row>
    <row r="53" spans="1:13">
      <c r="A53" s="66" t="s">
        <v>1450</v>
      </c>
      <c r="B53" s="67">
        <v>43403</v>
      </c>
      <c r="C53" s="66" t="s">
        <v>15</v>
      </c>
      <c r="D53" s="68"/>
      <c r="E53" s="79" t="s">
        <v>94</v>
      </c>
      <c r="F53" s="68" t="s">
        <v>21</v>
      </c>
      <c r="G53" s="69" t="str">
        <f t="shared" si="0"/>
        <v>L</v>
      </c>
      <c r="H53" s="66">
        <v>1</v>
      </c>
      <c r="I53" s="66">
        <v>3</v>
      </c>
      <c r="J53" s="66" t="s">
        <v>1475</v>
      </c>
      <c r="K53" s="69"/>
      <c r="L53" s="66" t="s">
        <v>23</v>
      </c>
      <c r="M53" t="s">
        <v>1468</v>
      </c>
    </row>
    <row r="54" spans="1:13">
      <c r="A54" s="66" t="s">
        <v>1450</v>
      </c>
      <c r="B54" s="67">
        <v>43400</v>
      </c>
      <c r="C54" s="66" t="s">
        <v>19</v>
      </c>
      <c r="D54" s="68"/>
      <c r="E54" s="79" t="s">
        <v>41</v>
      </c>
      <c r="F54" s="68" t="s">
        <v>21</v>
      </c>
      <c r="G54" s="69" t="str">
        <f t="shared" si="0"/>
        <v>L</v>
      </c>
      <c r="H54" s="66">
        <v>0</v>
      </c>
      <c r="I54" s="66">
        <v>3</v>
      </c>
      <c r="J54" s="66" t="s">
        <v>25</v>
      </c>
      <c r="K54" s="69"/>
      <c r="L54" s="66" t="s">
        <v>23</v>
      </c>
      <c r="M54" t="s">
        <v>1468</v>
      </c>
    </row>
    <row r="55" spans="1:13">
      <c r="A55" s="66" t="s">
        <v>1450</v>
      </c>
      <c r="B55" s="67">
        <v>43393</v>
      </c>
      <c r="C55" s="66" t="s">
        <v>19</v>
      </c>
      <c r="D55" s="68"/>
      <c r="E55" s="79" t="s">
        <v>39</v>
      </c>
      <c r="F55" s="68" t="s">
        <v>9</v>
      </c>
      <c r="G55" s="69" t="str">
        <f t="shared" si="0"/>
        <v>L</v>
      </c>
      <c r="H55" s="66">
        <v>1</v>
      </c>
      <c r="I55" s="66">
        <v>4</v>
      </c>
      <c r="J55" s="66" t="s">
        <v>1480</v>
      </c>
      <c r="K55" s="69"/>
      <c r="L55" s="66" t="s">
        <v>23</v>
      </c>
      <c r="M55" t="s">
        <v>1468</v>
      </c>
    </row>
    <row r="56" spans="1:13">
      <c r="A56" s="66" t="s">
        <v>1450</v>
      </c>
      <c r="B56" s="67">
        <v>43386</v>
      </c>
      <c r="C56" s="66" t="s">
        <v>19</v>
      </c>
      <c r="D56" s="68"/>
      <c r="E56" s="66" t="s">
        <v>57</v>
      </c>
      <c r="F56" s="68" t="s">
        <v>21</v>
      </c>
      <c r="G56" s="69" t="str">
        <f t="shared" si="0"/>
        <v>W</v>
      </c>
      <c r="H56" s="66">
        <v>2</v>
      </c>
      <c r="I56" s="66">
        <v>1</v>
      </c>
      <c r="J56" s="66" t="s">
        <v>1477</v>
      </c>
      <c r="K56" s="69"/>
      <c r="L56" s="66" t="s">
        <v>23</v>
      </c>
      <c r="M56" t="s">
        <v>1468</v>
      </c>
    </row>
    <row r="57" spans="1:13">
      <c r="A57" s="66" t="s">
        <v>1450</v>
      </c>
      <c r="B57" s="67">
        <v>43383</v>
      </c>
      <c r="C57" s="66" t="s">
        <v>16</v>
      </c>
      <c r="D57" s="68">
        <v>1</v>
      </c>
      <c r="E57" s="66" t="s">
        <v>35</v>
      </c>
      <c r="F57" s="68" t="s">
        <v>9</v>
      </c>
      <c r="G57" s="69" t="str">
        <f t="shared" si="0"/>
        <v>D</v>
      </c>
      <c r="H57" s="66">
        <v>1</v>
      </c>
      <c r="I57" s="66">
        <v>1</v>
      </c>
      <c r="J57" s="66" t="s">
        <v>1475</v>
      </c>
      <c r="K57" s="69" t="s">
        <v>1476</v>
      </c>
      <c r="L57" s="66" t="s">
        <v>23</v>
      </c>
      <c r="M57" t="s">
        <v>1468</v>
      </c>
    </row>
    <row r="58" spans="1:13">
      <c r="A58" s="66" t="s">
        <v>1450</v>
      </c>
      <c r="B58" s="67">
        <v>43379</v>
      </c>
      <c r="C58" s="66" t="s">
        <v>19</v>
      </c>
      <c r="D58" s="68"/>
      <c r="E58" s="66" t="s">
        <v>118</v>
      </c>
      <c r="F58" s="68" t="s">
        <v>9</v>
      </c>
      <c r="G58" s="69" t="str">
        <f t="shared" si="0"/>
        <v>W</v>
      </c>
      <c r="H58" s="66">
        <v>3</v>
      </c>
      <c r="I58" s="66">
        <v>2</v>
      </c>
      <c r="J58" s="66" t="s">
        <v>1473</v>
      </c>
      <c r="K58" s="69"/>
      <c r="L58" s="66" t="s">
        <v>23</v>
      </c>
      <c r="M58" t="s">
        <v>1468</v>
      </c>
    </row>
    <row r="59" spans="1:13">
      <c r="A59" s="66" t="s">
        <v>1450</v>
      </c>
      <c r="B59" s="67">
        <v>43372</v>
      </c>
      <c r="C59" s="66" t="s">
        <v>19</v>
      </c>
      <c r="D59" s="68"/>
      <c r="E59" s="66" t="s">
        <v>49</v>
      </c>
      <c r="F59" s="68" t="s">
        <v>21</v>
      </c>
      <c r="G59" s="69" t="str">
        <f t="shared" si="0"/>
        <v>W</v>
      </c>
      <c r="H59" s="66">
        <v>5</v>
      </c>
      <c r="I59" s="66">
        <v>1</v>
      </c>
      <c r="J59" s="66" t="s">
        <v>1474</v>
      </c>
      <c r="K59" s="69"/>
      <c r="L59" s="66" t="s">
        <v>23</v>
      </c>
      <c r="M59" t="s">
        <v>1468</v>
      </c>
    </row>
    <row r="60" spans="1:13">
      <c r="A60" s="66" t="s">
        <v>1450</v>
      </c>
      <c r="B60" s="67">
        <v>43365</v>
      </c>
      <c r="C60" s="66" t="s">
        <v>19</v>
      </c>
      <c r="D60" s="68"/>
      <c r="E60" s="66" t="s">
        <v>59</v>
      </c>
      <c r="F60" s="68" t="s">
        <v>21</v>
      </c>
      <c r="G60" s="69" t="str">
        <f t="shared" si="0"/>
        <v>W</v>
      </c>
      <c r="H60" s="66">
        <v>4</v>
      </c>
      <c r="I60" s="66">
        <v>1</v>
      </c>
      <c r="J60" s="66" t="s">
        <v>1472</v>
      </c>
      <c r="K60" s="69"/>
      <c r="L60" s="66" t="s">
        <v>23</v>
      </c>
    </row>
    <row r="61" spans="1:13">
      <c r="A61" s="66" t="s">
        <v>1450</v>
      </c>
      <c r="B61" s="67">
        <v>43358</v>
      </c>
      <c r="C61" s="66" t="s">
        <v>13</v>
      </c>
      <c r="D61" s="68" t="s">
        <v>143</v>
      </c>
      <c r="E61" s="66" t="s">
        <v>107</v>
      </c>
      <c r="F61" s="68" t="s">
        <v>9</v>
      </c>
      <c r="G61" s="69" t="str">
        <f t="shared" si="0"/>
        <v>L</v>
      </c>
      <c r="H61" s="66">
        <v>1</v>
      </c>
      <c r="I61" s="66">
        <v>2</v>
      </c>
      <c r="J61" s="66" t="s">
        <v>78</v>
      </c>
      <c r="K61" s="69"/>
      <c r="L61" s="66" t="s">
        <v>23</v>
      </c>
      <c r="M61" t="s">
        <v>1468</v>
      </c>
    </row>
    <row r="62" spans="1:13">
      <c r="A62" s="66" t="s">
        <v>1450</v>
      </c>
      <c r="B62" s="67">
        <v>43351</v>
      </c>
      <c r="C62" s="66" t="s">
        <v>19</v>
      </c>
      <c r="D62" s="68"/>
      <c r="E62" s="66" t="s">
        <v>85</v>
      </c>
      <c r="F62" s="68" t="s">
        <v>21</v>
      </c>
      <c r="G62" s="69" t="str">
        <f t="shared" si="0"/>
        <v>W</v>
      </c>
      <c r="H62" s="66">
        <v>3</v>
      </c>
      <c r="I62" s="66">
        <v>0</v>
      </c>
      <c r="J62" s="66" t="s">
        <v>1471</v>
      </c>
      <c r="K62" s="69"/>
      <c r="L62" s="66" t="s">
        <v>23</v>
      </c>
      <c r="M62" t="s">
        <v>1468</v>
      </c>
    </row>
    <row r="63" spans="1:13">
      <c r="A63" s="66" t="s">
        <v>1450</v>
      </c>
      <c r="B63" s="67">
        <v>43344</v>
      </c>
      <c r="C63" s="66" t="s">
        <v>19</v>
      </c>
      <c r="D63" s="68"/>
      <c r="E63" s="66" t="s">
        <v>133</v>
      </c>
      <c r="F63" s="68" t="s">
        <v>9</v>
      </c>
      <c r="G63" s="69" t="str">
        <f t="shared" si="0"/>
        <v>W</v>
      </c>
      <c r="H63" s="66">
        <v>2</v>
      </c>
      <c r="I63" s="66">
        <v>0</v>
      </c>
      <c r="J63" s="66" t="s">
        <v>1470</v>
      </c>
      <c r="K63" s="69"/>
      <c r="L63" s="66" t="s">
        <v>23</v>
      </c>
      <c r="M63" t="s">
        <v>1468</v>
      </c>
    </row>
    <row r="64" spans="1:13">
      <c r="A64" s="66" t="s">
        <v>1450</v>
      </c>
      <c r="B64" s="67">
        <v>43337</v>
      </c>
      <c r="C64" s="66" t="s">
        <v>19</v>
      </c>
      <c r="D64" s="68"/>
      <c r="E64" s="66" t="s">
        <v>52</v>
      </c>
      <c r="F64" s="68" t="s">
        <v>9</v>
      </c>
      <c r="G64" s="69" t="str">
        <f t="shared" si="0"/>
        <v>W</v>
      </c>
      <c r="H64" s="66">
        <v>2</v>
      </c>
      <c r="I64" s="66">
        <v>0</v>
      </c>
      <c r="J64" s="66" t="s">
        <v>1469</v>
      </c>
      <c r="K64" s="69"/>
      <c r="L64" s="66" t="s">
        <v>23</v>
      </c>
      <c r="M64" t="s">
        <v>1468</v>
      </c>
    </row>
    <row r="65" spans="1:13">
      <c r="A65" s="66" t="s">
        <v>1450</v>
      </c>
      <c r="B65" s="67">
        <v>43330</v>
      </c>
      <c r="C65" s="66" t="s">
        <v>19</v>
      </c>
      <c r="D65" s="68"/>
      <c r="E65" s="66" t="s">
        <v>45</v>
      </c>
      <c r="F65" s="68" t="s">
        <v>9</v>
      </c>
      <c r="G65" s="69" t="str">
        <f t="shared" si="0"/>
        <v>D</v>
      </c>
      <c r="H65" s="66">
        <v>1</v>
      </c>
      <c r="I65" s="66">
        <v>1</v>
      </c>
      <c r="J65" s="66" t="s">
        <v>44</v>
      </c>
      <c r="K65" s="69"/>
      <c r="L65" s="66" t="s">
        <v>23</v>
      </c>
      <c r="M65" t="s">
        <v>1468</v>
      </c>
    </row>
    <row r="66" spans="1:13">
      <c r="A66" s="66" t="s">
        <v>1450</v>
      </c>
      <c r="B66" s="67">
        <v>43323</v>
      </c>
      <c r="C66" s="66" t="s">
        <v>19</v>
      </c>
      <c r="D66" s="68"/>
      <c r="E66" s="66" t="s">
        <v>30</v>
      </c>
      <c r="F66" s="68" t="s">
        <v>21</v>
      </c>
      <c r="G66" s="69" t="str">
        <f t="shared" si="0"/>
        <v>D</v>
      </c>
      <c r="H66" s="66">
        <v>3</v>
      </c>
      <c r="I66" s="66">
        <v>3</v>
      </c>
      <c r="J66" s="66" t="s">
        <v>1451</v>
      </c>
      <c r="K66" s="69"/>
      <c r="L66" s="66" t="s">
        <v>23</v>
      </c>
      <c r="M66" t="s">
        <v>1468</v>
      </c>
    </row>
    <row r="67" spans="1:13" s="93" customFormat="1" ht="17" thickBot="1">
      <c r="A67" s="88" t="s">
        <v>1450</v>
      </c>
      <c r="B67" s="89">
        <v>43316</v>
      </c>
      <c r="C67" s="88" t="s">
        <v>19</v>
      </c>
      <c r="D67" s="90"/>
      <c r="E67" s="88" t="s">
        <v>43</v>
      </c>
      <c r="F67" s="90" t="s">
        <v>21</v>
      </c>
      <c r="G67" s="91" t="str">
        <f t="shared" si="0"/>
        <v>L</v>
      </c>
      <c r="H67" s="88">
        <v>0</v>
      </c>
      <c r="I67" s="88">
        <v>1</v>
      </c>
      <c r="J67" s="88" t="s">
        <v>25</v>
      </c>
      <c r="K67" s="91"/>
      <c r="L67" s="88" t="s">
        <v>23</v>
      </c>
    </row>
    <row r="68" spans="1:13">
      <c r="A68" s="83" t="s">
        <v>18</v>
      </c>
      <c r="B68" s="84">
        <v>43225</v>
      </c>
      <c r="C68" s="83" t="s">
        <v>19</v>
      </c>
      <c r="D68" s="85"/>
      <c r="E68" s="83" t="s">
        <v>49</v>
      </c>
      <c r="F68" s="85" t="s">
        <v>21</v>
      </c>
      <c r="G68" s="86" t="str">
        <f t="shared" si="0"/>
        <v>L</v>
      </c>
      <c r="H68" s="83">
        <v>2</v>
      </c>
      <c r="I68" s="83">
        <v>4</v>
      </c>
      <c r="J68" s="83" t="s">
        <v>1448</v>
      </c>
      <c r="K68" s="86"/>
      <c r="L68" s="83" t="s">
        <v>23</v>
      </c>
    </row>
    <row r="69" spans="1:13">
      <c r="A69" s="66" t="s">
        <v>18</v>
      </c>
      <c r="B69" s="67">
        <v>43222</v>
      </c>
      <c r="C69" s="66" t="s">
        <v>19</v>
      </c>
      <c r="D69" s="68"/>
      <c r="E69" s="66" t="s">
        <v>24</v>
      </c>
      <c r="F69" s="68" t="s">
        <v>21</v>
      </c>
      <c r="G69" s="69" t="str">
        <f t="shared" si="0"/>
        <v>W</v>
      </c>
      <c r="H69" s="66">
        <v>2</v>
      </c>
      <c r="I69" s="66">
        <v>0</v>
      </c>
      <c r="J69" s="66" t="s">
        <v>1446</v>
      </c>
      <c r="K69" s="69"/>
      <c r="L69" s="66" t="s">
        <v>23</v>
      </c>
    </row>
    <row r="70" spans="1:13">
      <c r="A70" s="66" t="s">
        <v>18</v>
      </c>
      <c r="B70" s="67">
        <v>43218</v>
      </c>
      <c r="C70" s="66" t="s">
        <v>19</v>
      </c>
      <c r="D70" s="68"/>
      <c r="E70" s="66" t="s">
        <v>85</v>
      </c>
      <c r="F70" s="68" t="s">
        <v>21</v>
      </c>
      <c r="G70" s="69" t="str">
        <f t="shared" si="0"/>
        <v>L</v>
      </c>
      <c r="H70" s="66">
        <v>0</v>
      </c>
      <c r="I70" s="66">
        <v>1</v>
      </c>
      <c r="J70" s="66" t="s">
        <v>25</v>
      </c>
      <c r="K70" s="69"/>
      <c r="L70" s="66" t="s">
        <v>23</v>
      </c>
    </row>
    <row r="71" spans="1:13">
      <c r="A71" s="66" t="s">
        <v>18</v>
      </c>
      <c r="B71" s="67">
        <v>43215</v>
      </c>
      <c r="C71" s="66" t="s">
        <v>19</v>
      </c>
      <c r="D71" s="68"/>
      <c r="E71" s="66" t="s">
        <v>41</v>
      </c>
      <c r="F71" s="68" t="s">
        <v>9</v>
      </c>
      <c r="G71" s="69" t="str">
        <f t="shared" si="0"/>
        <v>W</v>
      </c>
      <c r="H71" s="66">
        <v>3</v>
      </c>
      <c r="I71" s="66">
        <v>2</v>
      </c>
      <c r="J71" s="66" t="s">
        <v>1445</v>
      </c>
      <c r="K71" s="69"/>
      <c r="L71" s="66" t="s">
        <v>23</v>
      </c>
    </row>
    <row r="72" spans="1:13">
      <c r="A72" s="66" t="s">
        <v>18</v>
      </c>
      <c r="B72" s="67">
        <v>43213</v>
      </c>
      <c r="C72" s="66" t="s">
        <v>19</v>
      </c>
      <c r="D72" s="68"/>
      <c r="E72" s="66" t="s">
        <v>73</v>
      </c>
      <c r="F72" s="68" t="s">
        <v>9</v>
      </c>
      <c r="G72" s="69" t="str">
        <f t="shared" si="0"/>
        <v>D</v>
      </c>
      <c r="H72" s="66">
        <v>1</v>
      </c>
      <c r="I72" s="66">
        <v>1</v>
      </c>
      <c r="J72" s="66" t="s">
        <v>1444</v>
      </c>
      <c r="K72" s="69"/>
      <c r="L72" s="66" t="s">
        <v>23</v>
      </c>
    </row>
    <row r="73" spans="1:13">
      <c r="A73" s="66" t="s">
        <v>18</v>
      </c>
      <c r="B73" s="67">
        <v>43211</v>
      </c>
      <c r="C73" s="66" t="s">
        <v>19</v>
      </c>
      <c r="D73" s="68"/>
      <c r="E73" s="66" t="s">
        <v>45</v>
      </c>
      <c r="F73" s="68" t="s">
        <v>9</v>
      </c>
      <c r="G73" s="69" t="str">
        <f t="shared" si="0"/>
        <v>L</v>
      </c>
      <c r="H73" s="66">
        <v>0</v>
      </c>
      <c r="I73" s="66">
        <v>4</v>
      </c>
      <c r="J73" s="66" t="s">
        <v>25</v>
      </c>
      <c r="K73" s="69"/>
      <c r="L73" s="69" t="s">
        <v>23</v>
      </c>
    </row>
    <row r="74" spans="1:13">
      <c r="A74" s="66" t="s">
        <v>18</v>
      </c>
      <c r="B74" s="80">
        <v>43209</v>
      </c>
      <c r="C74" s="66" t="s">
        <v>19</v>
      </c>
      <c r="D74" s="70"/>
      <c r="E74" s="66" t="s">
        <v>73</v>
      </c>
      <c r="F74" s="70" t="s">
        <v>21</v>
      </c>
      <c r="G74" s="69" t="str">
        <f t="shared" si="0"/>
        <v>L</v>
      </c>
      <c r="H74" s="66">
        <v>2</v>
      </c>
      <c r="I74" s="66">
        <v>3</v>
      </c>
      <c r="J74" s="66" t="s">
        <v>1442</v>
      </c>
      <c r="K74" s="69"/>
      <c r="L74" s="69" t="s">
        <v>23</v>
      </c>
    </row>
    <row r="75" spans="1:13">
      <c r="A75" s="66" t="s">
        <v>18</v>
      </c>
      <c r="B75" s="80">
        <v>43207</v>
      </c>
      <c r="C75" s="66" t="s">
        <v>19</v>
      </c>
      <c r="D75" s="70"/>
      <c r="E75" s="66" t="s">
        <v>54</v>
      </c>
      <c r="F75" s="70" t="s">
        <v>21</v>
      </c>
      <c r="G75" s="69" t="str">
        <f t="shared" si="0"/>
        <v>L</v>
      </c>
      <c r="H75" s="66">
        <v>0</v>
      </c>
      <c r="I75" s="66">
        <v>1</v>
      </c>
      <c r="J75" s="66" t="s">
        <v>25</v>
      </c>
      <c r="K75" s="69"/>
      <c r="L75" s="66" t="s">
        <v>23</v>
      </c>
    </row>
    <row r="76" spans="1:13">
      <c r="A76" s="66" t="s">
        <v>18</v>
      </c>
      <c r="B76" s="80">
        <v>43204</v>
      </c>
      <c r="C76" s="66" t="s">
        <v>19</v>
      </c>
      <c r="D76" s="70"/>
      <c r="E76" s="66" t="s">
        <v>52</v>
      </c>
      <c r="F76" s="70" t="s">
        <v>21</v>
      </c>
      <c r="G76" s="69" t="str">
        <f t="shared" si="0"/>
        <v>W</v>
      </c>
      <c r="H76" s="66">
        <v>2</v>
      </c>
      <c r="I76" s="66">
        <v>1</v>
      </c>
      <c r="J76" s="66" t="s">
        <v>1439</v>
      </c>
      <c r="K76" s="69"/>
      <c r="L76" s="66" t="s">
        <v>23</v>
      </c>
    </row>
    <row r="77" spans="1:13">
      <c r="A77" s="66" t="s">
        <v>18</v>
      </c>
      <c r="B77" s="80">
        <v>43201</v>
      </c>
      <c r="C77" s="66" t="s">
        <v>19</v>
      </c>
      <c r="D77" s="70"/>
      <c r="E77" s="66" t="s">
        <v>20</v>
      </c>
      <c r="F77" s="70" t="s">
        <v>9</v>
      </c>
      <c r="G77" s="69" t="str">
        <f t="shared" si="0"/>
        <v>L</v>
      </c>
      <c r="H77" s="66">
        <v>1</v>
      </c>
      <c r="I77" s="66">
        <v>4</v>
      </c>
      <c r="J77" s="66" t="s">
        <v>1440</v>
      </c>
      <c r="K77" s="69"/>
      <c r="L77" s="66" t="s">
        <v>23</v>
      </c>
    </row>
    <row r="78" spans="1:13">
      <c r="A78" s="66" t="s">
        <v>18</v>
      </c>
      <c r="B78" s="80">
        <v>43199</v>
      </c>
      <c r="C78" s="66" t="s">
        <v>19</v>
      </c>
      <c r="D78" s="70"/>
      <c r="E78" s="66" t="s">
        <v>85</v>
      </c>
      <c r="F78" s="70" t="s">
        <v>9</v>
      </c>
      <c r="G78" s="69" t="str">
        <f t="shared" si="0"/>
        <v>W</v>
      </c>
      <c r="H78" s="66">
        <v>6</v>
      </c>
      <c r="I78" s="66">
        <v>2</v>
      </c>
      <c r="J78" s="66" t="s">
        <v>1441</v>
      </c>
      <c r="K78" s="69"/>
      <c r="L78" s="66" t="s">
        <v>23</v>
      </c>
    </row>
    <row r="79" spans="1:13">
      <c r="A79" s="66" t="s">
        <v>18</v>
      </c>
      <c r="B79" s="80">
        <v>43183</v>
      </c>
      <c r="C79" s="66" t="s">
        <v>19</v>
      </c>
      <c r="D79" s="70"/>
      <c r="E79" s="66" t="s">
        <v>34</v>
      </c>
      <c r="F79" s="70" t="s">
        <v>21</v>
      </c>
      <c r="G79" s="69" t="str">
        <f t="shared" si="0"/>
        <v>L</v>
      </c>
      <c r="H79" s="66">
        <v>0</v>
      </c>
      <c r="I79" s="66">
        <v>1</v>
      </c>
      <c r="J79" s="66" t="s">
        <v>25</v>
      </c>
      <c r="K79" s="69"/>
      <c r="L79" s="66" t="s">
        <v>23</v>
      </c>
    </row>
    <row r="80" spans="1:13">
      <c r="A80" s="66" t="s">
        <v>18</v>
      </c>
      <c r="B80" s="80">
        <v>43180</v>
      </c>
      <c r="C80" s="66" t="s">
        <v>19</v>
      </c>
      <c r="D80" s="70"/>
      <c r="E80" s="66" t="s">
        <v>63</v>
      </c>
      <c r="F80" s="70" t="s">
        <v>9</v>
      </c>
      <c r="G80" s="69" t="str">
        <f t="shared" ref="G80:G143" si="1">IF(H80&gt;I80,"W",IF(H80&lt;I80,"L","D"))</f>
        <v>L</v>
      </c>
      <c r="H80" s="66">
        <v>2</v>
      </c>
      <c r="I80" s="66">
        <v>4</v>
      </c>
      <c r="J80" s="66" t="s">
        <v>1429</v>
      </c>
      <c r="K80" s="69"/>
      <c r="L80" s="66" t="s">
        <v>23</v>
      </c>
    </row>
    <row r="81" spans="1:13">
      <c r="A81" s="66" t="s">
        <v>18</v>
      </c>
      <c r="B81" s="80">
        <v>43176</v>
      </c>
      <c r="C81" s="66" t="s">
        <v>19</v>
      </c>
      <c r="D81" s="70"/>
      <c r="E81" s="66" t="s">
        <v>59</v>
      </c>
      <c r="F81" s="70" t="s">
        <v>21</v>
      </c>
      <c r="G81" s="69" t="str">
        <f t="shared" si="1"/>
        <v>L</v>
      </c>
      <c r="H81" s="66">
        <v>0</v>
      </c>
      <c r="I81" s="66">
        <v>1</v>
      </c>
      <c r="J81" s="66" t="s">
        <v>25</v>
      </c>
      <c r="K81" s="69"/>
      <c r="L81" s="66" t="s">
        <v>23</v>
      </c>
    </row>
    <row r="82" spans="1:13">
      <c r="A82" s="66" t="s">
        <v>18</v>
      </c>
      <c r="B82" s="81">
        <v>43155</v>
      </c>
      <c r="C82" s="66" t="s">
        <v>19</v>
      </c>
      <c r="D82" s="70"/>
      <c r="E82" s="66" t="s">
        <v>37</v>
      </c>
      <c r="F82" s="68" t="s">
        <v>9</v>
      </c>
      <c r="G82" s="69" t="str">
        <f t="shared" si="1"/>
        <v>W</v>
      </c>
      <c r="H82" s="66">
        <v>4</v>
      </c>
      <c r="I82" s="66">
        <v>0</v>
      </c>
      <c r="J82" s="66" t="s">
        <v>1403</v>
      </c>
      <c r="K82" s="69"/>
      <c r="L82" s="66" t="s">
        <v>23</v>
      </c>
    </row>
    <row r="83" spans="1:13">
      <c r="A83" s="66" t="s">
        <v>18</v>
      </c>
      <c r="B83" s="81">
        <v>43151</v>
      </c>
      <c r="C83" s="66" t="s">
        <v>16</v>
      </c>
      <c r="D83" s="70" t="s">
        <v>165</v>
      </c>
      <c r="E83" s="66" t="s">
        <v>444</v>
      </c>
      <c r="F83" s="68" t="s">
        <v>9</v>
      </c>
      <c r="G83" s="69" t="str">
        <f t="shared" si="1"/>
        <v>L</v>
      </c>
      <c r="H83" s="66">
        <v>1</v>
      </c>
      <c r="I83" s="66">
        <v>8</v>
      </c>
      <c r="J83" s="66" t="s">
        <v>44</v>
      </c>
      <c r="K83" s="69" t="s">
        <v>1404</v>
      </c>
      <c r="L83" s="66" t="s">
        <v>23</v>
      </c>
    </row>
    <row r="84" spans="1:13">
      <c r="A84" s="66" t="s">
        <v>18</v>
      </c>
      <c r="B84" s="81">
        <v>43148</v>
      </c>
      <c r="C84" s="66" t="s">
        <v>19</v>
      </c>
      <c r="D84" s="70"/>
      <c r="E84" s="66" t="s">
        <v>47</v>
      </c>
      <c r="F84" s="68" t="s">
        <v>9</v>
      </c>
      <c r="G84" s="69" t="str">
        <f t="shared" si="1"/>
        <v>W</v>
      </c>
      <c r="H84" s="66">
        <v>4</v>
      </c>
      <c r="I84" s="66">
        <v>1</v>
      </c>
      <c r="J84" s="66" t="s">
        <v>1402</v>
      </c>
      <c r="K84" s="69"/>
      <c r="L84" s="66" t="s">
        <v>23</v>
      </c>
    </row>
    <row r="85" spans="1:13">
      <c r="A85" s="66" t="s">
        <v>18</v>
      </c>
      <c r="B85" s="81">
        <v>43135</v>
      </c>
      <c r="C85" s="66" t="s">
        <v>19</v>
      </c>
      <c r="D85" s="70"/>
      <c r="E85" s="66" t="s">
        <v>57</v>
      </c>
      <c r="F85" s="68" t="s">
        <v>21</v>
      </c>
      <c r="G85" s="69" t="str">
        <f t="shared" si="1"/>
        <v>W</v>
      </c>
      <c r="H85" s="66">
        <v>3</v>
      </c>
      <c r="I85" s="66">
        <v>0</v>
      </c>
      <c r="J85" s="66" t="s">
        <v>1388</v>
      </c>
      <c r="K85" s="69"/>
      <c r="L85" s="66" t="s">
        <v>23</v>
      </c>
    </row>
    <row r="86" spans="1:13">
      <c r="A86" s="66" t="s">
        <v>18</v>
      </c>
      <c r="B86" s="81">
        <v>43113</v>
      </c>
      <c r="C86" s="66" t="s">
        <v>19</v>
      </c>
      <c r="D86" s="70"/>
      <c r="E86" s="66" t="s">
        <v>39</v>
      </c>
      <c r="F86" s="68" t="s">
        <v>21</v>
      </c>
      <c r="G86" s="69" t="str">
        <f t="shared" si="1"/>
        <v>D</v>
      </c>
      <c r="H86" s="66">
        <v>1</v>
      </c>
      <c r="I86" s="66">
        <v>1</v>
      </c>
      <c r="J86" s="66" t="s">
        <v>1333</v>
      </c>
      <c r="K86" s="69"/>
      <c r="L86" s="66" t="s">
        <v>23</v>
      </c>
    </row>
    <row r="87" spans="1:13">
      <c r="A87" s="66" t="s">
        <v>18</v>
      </c>
      <c r="B87" s="81">
        <v>43106</v>
      </c>
      <c r="C87" s="66" t="s">
        <v>19</v>
      </c>
      <c r="D87" s="70"/>
      <c r="E87" s="66" t="s">
        <v>20</v>
      </c>
      <c r="F87" s="68" t="s">
        <v>21</v>
      </c>
      <c r="G87" s="82" t="str">
        <f t="shared" si="1"/>
        <v>L</v>
      </c>
      <c r="H87" s="66">
        <v>1</v>
      </c>
      <c r="I87" s="66">
        <v>3</v>
      </c>
      <c r="J87" s="66" t="s">
        <v>22</v>
      </c>
      <c r="K87" s="69"/>
      <c r="L87" s="66" t="s">
        <v>23</v>
      </c>
    </row>
    <row r="88" spans="1:13">
      <c r="A88" s="66" t="s">
        <v>18</v>
      </c>
      <c r="B88" s="81">
        <v>43095</v>
      </c>
      <c r="C88" s="66" t="s">
        <v>19</v>
      </c>
      <c r="D88" s="70"/>
      <c r="E88" s="66" t="s">
        <v>24</v>
      </c>
      <c r="F88" s="68" t="s">
        <v>9</v>
      </c>
      <c r="G88" s="69" t="str">
        <f t="shared" si="1"/>
        <v>L</v>
      </c>
      <c r="H88" s="66">
        <v>0</v>
      </c>
      <c r="I88" s="66">
        <v>3</v>
      </c>
      <c r="J88" s="66" t="s">
        <v>25</v>
      </c>
      <c r="K88" s="69"/>
      <c r="L88" s="66" t="s">
        <v>23</v>
      </c>
    </row>
    <row r="89" spans="1:13">
      <c r="A89" s="66" t="s">
        <v>18</v>
      </c>
      <c r="B89" s="81">
        <v>43092</v>
      </c>
      <c r="C89" s="66" t="s">
        <v>19</v>
      </c>
      <c r="D89" s="70"/>
      <c r="E89" s="66" t="s">
        <v>26</v>
      </c>
      <c r="F89" s="68" t="s">
        <v>9</v>
      </c>
      <c r="G89" s="69" t="str">
        <f t="shared" si="1"/>
        <v>W</v>
      </c>
      <c r="H89" s="66">
        <v>1</v>
      </c>
      <c r="I89" s="66">
        <v>0</v>
      </c>
      <c r="J89" s="66" t="s">
        <v>27</v>
      </c>
      <c r="K89" s="69"/>
      <c r="L89" s="66" t="s">
        <v>23</v>
      </c>
    </row>
    <row r="90" spans="1:13">
      <c r="A90" s="66" t="s">
        <v>18</v>
      </c>
      <c r="B90" s="81">
        <v>43085</v>
      </c>
      <c r="C90" s="66" t="s">
        <v>19</v>
      </c>
      <c r="D90" s="70"/>
      <c r="E90" s="66" t="s">
        <v>28</v>
      </c>
      <c r="F90" s="68" t="s">
        <v>21</v>
      </c>
      <c r="G90" s="69" t="str">
        <f t="shared" si="1"/>
        <v>W</v>
      </c>
      <c r="H90" s="66">
        <v>3</v>
      </c>
      <c r="I90" s="66">
        <v>2</v>
      </c>
      <c r="J90" s="66" t="s">
        <v>29</v>
      </c>
      <c r="K90" s="69"/>
      <c r="L90" s="66" t="s">
        <v>23</v>
      </c>
    </row>
    <row r="91" spans="1:13">
      <c r="A91" s="66" t="s">
        <v>18</v>
      </c>
      <c r="B91" s="81">
        <v>43078</v>
      </c>
      <c r="C91" s="66" t="s">
        <v>19</v>
      </c>
      <c r="D91" s="70"/>
      <c r="E91" s="66" t="s">
        <v>30</v>
      </c>
      <c r="F91" s="68" t="s">
        <v>21</v>
      </c>
      <c r="G91" s="69" t="str">
        <f t="shared" si="1"/>
        <v>D</v>
      </c>
      <c r="H91" s="66">
        <v>1</v>
      </c>
      <c r="I91" s="66">
        <v>1</v>
      </c>
      <c r="J91" s="66" t="s">
        <v>31</v>
      </c>
      <c r="K91" s="69"/>
      <c r="L91" s="66" t="s">
        <v>23</v>
      </c>
    </row>
    <row r="92" spans="1:13">
      <c r="A92" s="66" t="s">
        <v>18</v>
      </c>
      <c r="B92" s="81">
        <v>43071</v>
      </c>
      <c r="C92" s="66" t="s">
        <v>19</v>
      </c>
      <c r="D92" s="70"/>
      <c r="E92" s="66" t="s">
        <v>32</v>
      </c>
      <c r="F92" s="68" t="s">
        <v>21</v>
      </c>
      <c r="G92" s="69" t="str">
        <f t="shared" si="1"/>
        <v>W</v>
      </c>
      <c r="H92" s="66">
        <v>2</v>
      </c>
      <c r="I92" s="66">
        <v>0</v>
      </c>
      <c r="J92" s="66" t="s">
        <v>33</v>
      </c>
      <c r="K92" s="69"/>
      <c r="L92" s="66" t="s">
        <v>23</v>
      </c>
    </row>
    <row r="93" spans="1:13">
      <c r="A93" s="66" t="s">
        <v>18</v>
      </c>
      <c r="B93" s="81">
        <v>43064</v>
      </c>
      <c r="C93" s="66" t="s">
        <v>19</v>
      </c>
      <c r="D93" s="70"/>
      <c r="E93" s="66" t="s">
        <v>34</v>
      </c>
      <c r="F93" s="68" t="s">
        <v>9</v>
      </c>
      <c r="G93" s="69" t="str">
        <f t="shared" si="1"/>
        <v>L</v>
      </c>
      <c r="H93" s="66">
        <v>0</v>
      </c>
      <c r="I93" s="66">
        <v>3</v>
      </c>
      <c r="J93" s="66" t="s">
        <v>25</v>
      </c>
      <c r="K93" s="69"/>
      <c r="L93" s="66" t="s">
        <v>23</v>
      </c>
    </row>
    <row r="94" spans="1:13">
      <c r="A94" s="66" t="s">
        <v>18</v>
      </c>
      <c r="B94" s="81">
        <v>43053</v>
      </c>
      <c r="C94" s="66" t="s">
        <v>16</v>
      </c>
      <c r="D94" s="68">
        <v>2</v>
      </c>
      <c r="E94" s="66" t="s">
        <v>35</v>
      </c>
      <c r="F94" s="68" t="s">
        <v>21</v>
      </c>
      <c r="G94" s="69" t="str">
        <f t="shared" si="1"/>
        <v>W</v>
      </c>
      <c r="H94" s="66">
        <v>5</v>
      </c>
      <c r="I94" s="66">
        <v>3</v>
      </c>
      <c r="J94" s="66" t="s">
        <v>36</v>
      </c>
      <c r="K94" s="66" t="s">
        <v>1065</v>
      </c>
      <c r="L94" s="66" t="s">
        <v>23</v>
      </c>
    </row>
    <row r="95" spans="1:13">
      <c r="A95" s="66" t="s">
        <v>18</v>
      </c>
      <c r="B95" s="81">
        <v>43043</v>
      </c>
      <c r="C95" s="66" t="s">
        <v>19</v>
      </c>
      <c r="D95" s="70"/>
      <c r="E95" s="66" t="s">
        <v>37</v>
      </c>
      <c r="F95" s="68" t="s">
        <v>21</v>
      </c>
      <c r="G95" s="69" t="str">
        <f t="shared" si="1"/>
        <v>W</v>
      </c>
      <c r="H95" s="66">
        <v>2</v>
      </c>
      <c r="I95" s="66">
        <v>0</v>
      </c>
      <c r="J95" s="66" t="s">
        <v>38</v>
      </c>
      <c r="K95" s="69"/>
      <c r="L95" s="66" t="s">
        <v>23</v>
      </c>
      <c r="M95" t="s">
        <v>1468</v>
      </c>
    </row>
    <row r="96" spans="1:13">
      <c r="A96" s="66" t="s">
        <v>18</v>
      </c>
      <c r="B96" s="81">
        <v>43036</v>
      </c>
      <c r="C96" s="66" t="s">
        <v>19</v>
      </c>
      <c r="D96" s="70"/>
      <c r="E96" s="66" t="s">
        <v>39</v>
      </c>
      <c r="F96" s="68" t="s">
        <v>9</v>
      </c>
      <c r="G96" s="69" t="str">
        <f t="shared" si="1"/>
        <v>W</v>
      </c>
      <c r="H96" s="66">
        <v>3</v>
      </c>
      <c r="I96" s="66">
        <v>0</v>
      </c>
      <c r="J96" s="66" t="s">
        <v>40</v>
      </c>
      <c r="K96" s="69"/>
      <c r="L96" s="66" t="s">
        <v>23</v>
      </c>
    </row>
    <row r="97" spans="1:13">
      <c r="A97" s="66" t="s">
        <v>18</v>
      </c>
      <c r="B97" s="81">
        <v>43032</v>
      </c>
      <c r="C97" s="66" t="s">
        <v>19</v>
      </c>
      <c r="D97" s="70"/>
      <c r="E97" s="66" t="s">
        <v>41</v>
      </c>
      <c r="F97" s="68" t="s">
        <v>21</v>
      </c>
      <c r="G97" s="69" t="str">
        <f t="shared" si="1"/>
        <v>D</v>
      </c>
      <c r="H97" s="66">
        <v>2</v>
      </c>
      <c r="I97" s="66">
        <v>2</v>
      </c>
      <c r="J97" s="66" t="s">
        <v>42</v>
      </c>
      <c r="K97" s="69"/>
      <c r="L97" s="66" t="s">
        <v>23</v>
      </c>
      <c r="M97" t="s">
        <v>1468</v>
      </c>
    </row>
    <row r="98" spans="1:13">
      <c r="A98" s="66" t="s">
        <v>18</v>
      </c>
      <c r="B98" s="81">
        <v>43029</v>
      </c>
      <c r="C98" s="66" t="s">
        <v>19</v>
      </c>
      <c r="D98" s="70"/>
      <c r="E98" s="66" t="s">
        <v>43</v>
      </c>
      <c r="F98" s="68" t="s">
        <v>9</v>
      </c>
      <c r="G98" s="69" t="str">
        <f t="shared" si="1"/>
        <v>W</v>
      </c>
      <c r="H98" s="66">
        <v>1</v>
      </c>
      <c r="I98" s="66">
        <v>0</v>
      </c>
      <c r="J98" s="66" t="s">
        <v>44</v>
      </c>
      <c r="K98" s="69"/>
      <c r="L98" s="66" t="s">
        <v>23</v>
      </c>
    </row>
    <row r="99" spans="1:13">
      <c r="A99" s="66" t="s">
        <v>18</v>
      </c>
      <c r="B99" s="81">
        <v>43015</v>
      </c>
      <c r="C99" s="66" t="s">
        <v>19</v>
      </c>
      <c r="D99" s="70"/>
      <c r="E99" s="66" t="s">
        <v>45</v>
      </c>
      <c r="F99" s="68" t="s">
        <v>21</v>
      </c>
      <c r="G99" s="69" t="str">
        <f t="shared" si="1"/>
        <v>W</v>
      </c>
      <c r="H99" s="66">
        <v>3</v>
      </c>
      <c r="I99" s="66">
        <v>1</v>
      </c>
      <c r="J99" s="66" t="s">
        <v>46</v>
      </c>
      <c r="K99" s="66" t="s">
        <v>1066</v>
      </c>
      <c r="L99" s="66" t="s">
        <v>23</v>
      </c>
    </row>
    <row r="100" spans="1:13">
      <c r="A100" s="66" t="s">
        <v>18</v>
      </c>
      <c r="B100" s="81">
        <v>43008</v>
      </c>
      <c r="C100" s="66" t="s">
        <v>19</v>
      </c>
      <c r="D100" s="70"/>
      <c r="E100" s="66" t="s">
        <v>47</v>
      </c>
      <c r="F100" s="68" t="s">
        <v>21</v>
      </c>
      <c r="G100" s="69" t="str">
        <f t="shared" si="1"/>
        <v>W</v>
      </c>
      <c r="H100" s="66">
        <v>3</v>
      </c>
      <c r="I100" s="66">
        <v>0</v>
      </c>
      <c r="J100" s="66" t="s">
        <v>48</v>
      </c>
      <c r="K100" s="69"/>
      <c r="L100" s="66" t="s">
        <v>23</v>
      </c>
    </row>
    <row r="101" spans="1:13">
      <c r="A101" s="66" t="s">
        <v>18</v>
      </c>
      <c r="B101" s="81">
        <v>43004</v>
      </c>
      <c r="C101" s="66" t="s">
        <v>19</v>
      </c>
      <c r="D101" s="70"/>
      <c r="E101" s="66" t="s">
        <v>49</v>
      </c>
      <c r="F101" s="68" t="s">
        <v>9</v>
      </c>
      <c r="G101" s="69" t="str">
        <f t="shared" si="1"/>
        <v>L</v>
      </c>
      <c r="H101" s="66">
        <v>3</v>
      </c>
      <c r="I101" s="66">
        <v>4</v>
      </c>
      <c r="J101" s="66" t="s">
        <v>50</v>
      </c>
      <c r="K101" s="69"/>
      <c r="L101" s="66" t="s">
        <v>23</v>
      </c>
    </row>
    <row r="102" spans="1:13">
      <c r="A102" s="66" t="s">
        <v>18</v>
      </c>
      <c r="B102" s="81">
        <v>43001</v>
      </c>
      <c r="C102" s="66" t="s">
        <v>19</v>
      </c>
      <c r="D102" s="70"/>
      <c r="E102" s="66" t="s">
        <v>43</v>
      </c>
      <c r="F102" s="68" t="s">
        <v>21</v>
      </c>
      <c r="G102" s="69" t="str">
        <f t="shared" si="1"/>
        <v>D</v>
      </c>
      <c r="H102" s="66">
        <v>2</v>
      </c>
      <c r="I102" s="66">
        <v>2</v>
      </c>
      <c r="J102" s="66" t="s">
        <v>51</v>
      </c>
      <c r="K102" s="69"/>
      <c r="L102" s="66" t="s">
        <v>23</v>
      </c>
    </row>
    <row r="103" spans="1:13">
      <c r="A103" s="66" t="s">
        <v>18</v>
      </c>
      <c r="B103" s="81">
        <v>42998</v>
      </c>
      <c r="C103" s="66" t="s">
        <v>19</v>
      </c>
      <c r="D103" s="70"/>
      <c r="E103" s="66" t="s">
        <v>52</v>
      </c>
      <c r="F103" s="68" t="s">
        <v>9</v>
      </c>
      <c r="G103" s="69" t="str">
        <f t="shared" si="1"/>
        <v>D</v>
      </c>
      <c r="H103" s="66">
        <v>2</v>
      </c>
      <c r="I103" s="66">
        <v>2</v>
      </c>
      <c r="J103" s="66" t="s">
        <v>53</v>
      </c>
      <c r="K103" s="69"/>
      <c r="L103" s="66" t="s">
        <v>23</v>
      </c>
    </row>
    <row r="104" spans="1:13">
      <c r="A104" s="66" t="s">
        <v>18</v>
      </c>
      <c r="B104" s="81">
        <v>42991</v>
      </c>
      <c r="C104" s="66" t="s">
        <v>19</v>
      </c>
      <c r="D104" s="70"/>
      <c r="E104" s="66" t="s">
        <v>54</v>
      </c>
      <c r="F104" s="68" t="s">
        <v>9</v>
      </c>
      <c r="G104" s="69" t="str">
        <f t="shared" si="1"/>
        <v>W</v>
      </c>
      <c r="H104" s="66">
        <v>3</v>
      </c>
      <c r="I104" s="66">
        <v>0</v>
      </c>
      <c r="J104" s="66" t="s">
        <v>55</v>
      </c>
      <c r="K104" s="69"/>
      <c r="L104" s="66" t="s">
        <v>23</v>
      </c>
    </row>
    <row r="105" spans="1:13">
      <c r="A105" s="66" t="s">
        <v>18</v>
      </c>
      <c r="B105" s="81">
        <v>42987</v>
      </c>
      <c r="C105" s="66" t="s">
        <v>13</v>
      </c>
      <c r="D105" s="70"/>
      <c r="E105" s="66" t="s">
        <v>56</v>
      </c>
      <c r="F105" s="68" t="s">
        <v>21</v>
      </c>
      <c r="G105" s="69" t="str">
        <f t="shared" si="1"/>
        <v>L</v>
      </c>
      <c r="H105" s="66">
        <v>0</v>
      </c>
      <c r="I105" s="66">
        <v>1</v>
      </c>
      <c r="J105" s="66" t="s">
        <v>25</v>
      </c>
      <c r="K105" s="69"/>
      <c r="L105" s="66" t="s">
        <v>23</v>
      </c>
    </row>
    <row r="106" spans="1:13">
      <c r="A106" s="66" t="s">
        <v>18</v>
      </c>
      <c r="B106" s="81">
        <v>42984</v>
      </c>
      <c r="C106" s="66" t="s">
        <v>19</v>
      </c>
      <c r="D106" s="70"/>
      <c r="E106" s="66" t="s">
        <v>57</v>
      </c>
      <c r="F106" s="68" t="s">
        <v>9</v>
      </c>
      <c r="G106" s="69" t="str">
        <f t="shared" si="1"/>
        <v>W</v>
      </c>
      <c r="H106" s="66">
        <v>4</v>
      </c>
      <c r="I106" s="66">
        <v>0</v>
      </c>
      <c r="J106" s="66" t="s">
        <v>58</v>
      </c>
      <c r="K106" s="69"/>
      <c r="L106" s="66" t="s">
        <v>23</v>
      </c>
    </row>
    <row r="107" spans="1:13">
      <c r="A107" s="66" t="s">
        <v>18</v>
      </c>
      <c r="B107" s="81">
        <v>42980</v>
      </c>
      <c r="C107" s="66" t="s">
        <v>19</v>
      </c>
      <c r="D107" s="70"/>
      <c r="E107" s="66" t="s">
        <v>59</v>
      </c>
      <c r="F107" s="68" t="s">
        <v>9</v>
      </c>
      <c r="G107" s="69" t="str">
        <f t="shared" si="1"/>
        <v>L</v>
      </c>
      <c r="H107" s="66">
        <v>1</v>
      </c>
      <c r="I107" s="66">
        <v>3</v>
      </c>
      <c r="J107" s="66" t="s">
        <v>60</v>
      </c>
      <c r="K107" s="69"/>
      <c r="L107" s="66" t="s">
        <v>23</v>
      </c>
    </row>
    <row r="108" spans="1:13">
      <c r="A108" s="66" t="s">
        <v>18</v>
      </c>
      <c r="B108" s="81">
        <v>42973</v>
      </c>
      <c r="C108" s="66" t="s">
        <v>15</v>
      </c>
      <c r="D108" s="68" t="s">
        <v>61</v>
      </c>
      <c r="E108" s="66" t="s">
        <v>62</v>
      </c>
      <c r="F108" s="68" t="s">
        <v>9</v>
      </c>
      <c r="G108" s="69" t="str">
        <f t="shared" si="1"/>
        <v>L</v>
      </c>
      <c r="H108" s="66">
        <v>0</v>
      </c>
      <c r="I108" s="66">
        <v>4</v>
      </c>
      <c r="J108" s="66" t="s">
        <v>25</v>
      </c>
      <c r="K108" s="69"/>
      <c r="L108" s="66" t="s">
        <v>23</v>
      </c>
    </row>
    <row r="109" spans="1:13">
      <c r="A109" s="66" t="s">
        <v>18</v>
      </c>
      <c r="B109" s="81">
        <v>42966</v>
      </c>
      <c r="C109" s="66" t="s">
        <v>19</v>
      </c>
      <c r="D109" s="70"/>
      <c r="E109" s="66" t="s">
        <v>63</v>
      </c>
      <c r="F109" s="68" t="s">
        <v>21</v>
      </c>
      <c r="G109" s="69" t="str">
        <f t="shared" si="1"/>
        <v>L</v>
      </c>
      <c r="H109" s="66">
        <v>1</v>
      </c>
      <c r="I109" s="66">
        <v>2</v>
      </c>
      <c r="J109" s="66" t="s">
        <v>64</v>
      </c>
      <c r="K109" s="69"/>
      <c r="L109" s="66" t="s">
        <v>23</v>
      </c>
    </row>
    <row r="110" spans="1:13">
      <c r="A110" s="66" t="s">
        <v>18</v>
      </c>
      <c r="B110" s="81">
        <v>42962</v>
      </c>
      <c r="C110" s="66" t="s">
        <v>19</v>
      </c>
      <c r="D110" s="70"/>
      <c r="E110" s="66" t="s">
        <v>28</v>
      </c>
      <c r="F110" s="68" t="s">
        <v>9</v>
      </c>
      <c r="G110" s="69" t="str">
        <f t="shared" si="1"/>
        <v>D</v>
      </c>
      <c r="H110" s="66">
        <v>2</v>
      </c>
      <c r="I110" s="66">
        <v>2</v>
      </c>
      <c r="J110" s="66" t="s">
        <v>65</v>
      </c>
      <c r="K110" s="69"/>
      <c r="L110" s="66" t="s">
        <v>23</v>
      </c>
    </row>
    <row r="111" spans="1:13">
      <c r="A111" s="66" t="s">
        <v>18</v>
      </c>
      <c r="B111" s="81">
        <v>42959</v>
      </c>
      <c r="C111" s="66" t="s">
        <v>19</v>
      </c>
      <c r="D111" s="70"/>
      <c r="E111" s="66" t="s">
        <v>32</v>
      </c>
      <c r="F111" s="68" t="s">
        <v>9</v>
      </c>
      <c r="G111" s="69" t="str">
        <f t="shared" si="1"/>
        <v>D</v>
      </c>
      <c r="H111" s="66">
        <v>2</v>
      </c>
      <c r="I111" s="66">
        <v>2</v>
      </c>
      <c r="J111" s="66" t="s">
        <v>66</v>
      </c>
      <c r="K111" s="69"/>
      <c r="L111" s="66" t="s">
        <v>23</v>
      </c>
    </row>
    <row r="112" spans="1:13" s="11" customFormat="1" ht="17" thickBot="1">
      <c r="A112" s="66" t="s">
        <v>18</v>
      </c>
      <c r="B112" s="81">
        <v>42955</v>
      </c>
      <c r="C112" s="66" t="s">
        <v>19</v>
      </c>
      <c r="D112" s="70"/>
      <c r="E112" s="66" t="s">
        <v>26</v>
      </c>
      <c r="F112" s="68" t="s">
        <v>21</v>
      </c>
      <c r="G112" s="69" t="str">
        <f t="shared" si="1"/>
        <v>W</v>
      </c>
      <c r="H112" s="66">
        <v>3</v>
      </c>
      <c r="I112" s="66">
        <v>0</v>
      </c>
      <c r="J112" s="66" t="s">
        <v>67</v>
      </c>
      <c r="K112" s="69"/>
      <c r="L112" s="66" t="s">
        <v>23</v>
      </c>
    </row>
    <row r="113" spans="1:20" s="93" customFormat="1" ht="18" thickTop="1" thickBot="1">
      <c r="A113" s="88" t="s">
        <v>18</v>
      </c>
      <c r="B113" s="95">
        <v>42952</v>
      </c>
      <c r="C113" s="88" t="s">
        <v>19</v>
      </c>
      <c r="D113" s="92"/>
      <c r="E113" s="88" t="s">
        <v>30</v>
      </c>
      <c r="F113" s="90" t="s">
        <v>9</v>
      </c>
      <c r="G113" s="91" t="str">
        <f t="shared" si="1"/>
        <v>D</v>
      </c>
      <c r="H113" s="88">
        <v>2</v>
      </c>
      <c r="I113" s="88">
        <v>2</v>
      </c>
      <c r="J113" s="88" t="s">
        <v>68</v>
      </c>
      <c r="K113" s="91"/>
      <c r="L113" s="88" t="s">
        <v>23</v>
      </c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83" t="s">
        <v>69</v>
      </c>
      <c r="B114" s="94">
        <v>42854</v>
      </c>
      <c r="C114" s="83" t="s">
        <v>19</v>
      </c>
      <c r="D114" s="87"/>
      <c r="E114" s="83" t="s">
        <v>37</v>
      </c>
      <c r="F114" s="85" t="s">
        <v>21</v>
      </c>
      <c r="G114" s="86" t="str">
        <f t="shared" si="1"/>
        <v>L</v>
      </c>
      <c r="H114" s="83">
        <v>1</v>
      </c>
      <c r="I114" s="83">
        <v>2</v>
      </c>
      <c r="J114" s="83" t="s">
        <v>70</v>
      </c>
      <c r="K114" s="86"/>
      <c r="L114" s="83" t="s">
        <v>23</v>
      </c>
      <c r="M114" s="63"/>
      <c r="N114" s="1"/>
      <c r="O114" s="1"/>
      <c r="P114" s="1"/>
      <c r="Q114" s="1"/>
      <c r="R114" s="1"/>
      <c r="S114" s="1"/>
      <c r="T114" s="2"/>
    </row>
    <row r="115" spans="1:20">
      <c r="A115" s="66" t="s">
        <v>69</v>
      </c>
      <c r="B115" s="81">
        <v>42847</v>
      </c>
      <c r="C115" s="66" t="s">
        <v>19</v>
      </c>
      <c r="D115" s="70"/>
      <c r="E115" s="66" t="s">
        <v>43</v>
      </c>
      <c r="F115" s="68" t="s">
        <v>21</v>
      </c>
      <c r="G115" s="69" t="str">
        <f t="shared" si="1"/>
        <v>L</v>
      </c>
      <c r="H115" s="66">
        <v>1</v>
      </c>
      <c r="I115" s="66">
        <v>2</v>
      </c>
      <c r="J115" s="66" t="s">
        <v>71</v>
      </c>
      <c r="K115" s="69"/>
      <c r="L115" s="66" t="s">
        <v>23</v>
      </c>
      <c r="M115" s="63"/>
      <c r="N115" s="1"/>
      <c r="O115" s="1"/>
      <c r="P115" s="1"/>
      <c r="Q115" s="2"/>
      <c r="R115" s="1"/>
      <c r="S115" s="1"/>
      <c r="T115" s="2"/>
    </row>
    <row r="116" spans="1:20">
      <c r="A116" s="66" t="s">
        <v>69</v>
      </c>
      <c r="B116" s="81">
        <v>42842</v>
      </c>
      <c r="C116" s="66" t="s">
        <v>19</v>
      </c>
      <c r="D116" s="70"/>
      <c r="E116" s="66" t="s">
        <v>73</v>
      </c>
      <c r="F116" s="68" t="s">
        <v>9</v>
      </c>
      <c r="G116" s="69" t="str">
        <f t="shared" si="1"/>
        <v>L</v>
      </c>
      <c r="H116" s="66">
        <v>2</v>
      </c>
      <c r="I116" s="66">
        <v>4</v>
      </c>
      <c r="J116" s="66" t="s">
        <v>74</v>
      </c>
      <c r="K116" s="69"/>
      <c r="L116" s="66" t="s">
        <v>23</v>
      </c>
      <c r="M116" s="63"/>
      <c r="N116" s="1"/>
      <c r="O116" s="1"/>
      <c r="P116" s="1"/>
      <c r="Q116" s="1"/>
      <c r="R116" s="1"/>
      <c r="S116" s="1"/>
      <c r="T116" s="2"/>
    </row>
    <row r="117" spans="1:20">
      <c r="A117" s="66" t="s">
        <v>69</v>
      </c>
      <c r="B117" s="81">
        <v>42839</v>
      </c>
      <c r="C117" s="66" t="s">
        <v>19</v>
      </c>
      <c r="D117" s="70"/>
      <c r="E117" s="66" t="s">
        <v>24</v>
      </c>
      <c r="F117" s="68" t="s">
        <v>9</v>
      </c>
      <c r="G117" s="69" t="str">
        <f t="shared" si="1"/>
        <v>L</v>
      </c>
      <c r="H117" s="66">
        <v>0</v>
      </c>
      <c r="I117" s="66">
        <v>1</v>
      </c>
      <c r="J117" s="66" t="s">
        <v>25</v>
      </c>
      <c r="K117" s="69"/>
      <c r="L117" s="66" t="s">
        <v>23</v>
      </c>
      <c r="M117" s="63"/>
      <c r="N117" s="1"/>
      <c r="O117" s="1"/>
      <c r="P117" s="1"/>
      <c r="Q117" s="1"/>
      <c r="R117" s="1"/>
      <c r="S117" s="1"/>
      <c r="T117" s="2"/>
    </row>
    <row r="118" spans="1:20">
      <c r="A118" s="66" t="s">
        <v>69</v>
      </c>
      <c r="B118" s="81">
        <v>42826</v>
      </c>
      <c r="C118" s="66" t="s">
        <v>19</v>
      </c>
      <c r="D118" s="70"/>
      <c r="E118" s="66" t="s">
        <v>39</v>
      </c>
      <c r="F118" s="68" t="s">
        <v>9</v>
      </c>
      <c r="G118" s="69" t="str">
        <f t="shared" si="1"/>
        <v>W</v>
      </c>
      <c r="H118" s="66">
        <v>2</v>
      </c>
      <c r="I118" s="66">
        <v>1</v>
      </c>
      <c r="J118" s="66" t="s">
        <v>76</v>
      </c>
      <c r="K118" s="69"/>
      <c r="L118" s="66" t="s">
        <v>23</v>
      </c>
      <c r="M118" s="63"/>
      <c r="N118" s="1"/>
      <c r="O118" s="1"/>
      <c r="P118" s="1"/>
      <c r="Q118" s="1"/>
      <c r="R118" s="1"/>
      <c r="S118" s="1"/>
      <c r="T118" s="2"/>
    </row>
    <row r="119" spans="1:20">
      <c r="A119" s="66" t="s">
        <v>69</v>
      </c>
      <c r="B119" s="81">
        <v>42812</v>
      </c>
      <c r="C119" s="66" t="s">
        <v>19</v>
      </c>
      <c r="D119" s="70"/>
      <c r="E119" s="66" t="s">
        <v>54</v>
      </c>
      <c r="F119" s="68" t="s">
        <v>21</v>
      </c>
      <c r="G119" s="69" t="str">
        <f t="shared" si="1"/>
        <v>D</v>
      </c>
      <c r="H119" s="66">
        <v>0</v>
      </c>
      <c r="I119" s="66">
        <v>0</v>
      </c>
      <c r="J119" s="66" t="s">
        <v>25</v>
      </c>
      <c r="K119" s="69"/>
      <c r="L119" s="66" t="s">
        <v>23</v>
      </c>
      <c r="M119" s="63"/>
      <c r="N119" s="1"/>
      <c r="O119" s="1"/>
      <c r="P119" s="1"/>
      <c r="Q119" s="1"/>
      <c r="R119" s="1"/>
      <c r="S119" s="1"/>
      <c r="T119" s="2"/>
    </row>
    <row r="120" spans="1:20">
      <c r="A120" s="66" t="s">
        <v>69</v>
      </c>
      <c r="B120" s="81">
        <v>42805</v>
      </c>
      <c r="C120" s="66" t="s">
        <v>19</v>
      </c>
      <c r="D120" s="70"/>
      <c r="E120" s="66" t="s">
        <v>26</v>
      </c>
      <c r="F120" s="68" t="s">
        <v>9</v>
      </c>
      <c r="G120" s="69" t="str">
        <f t="shared" si="1"/>
        <v>L</v>
      </c>
      <c r="H120" s="66">
        <v>3</v>
      </c>
      <c r="I120" s="66">
        <v>4</v>
      </c>
      <c r="J120" s="66" t="s">
        <v>77</v>
      </c>
      <c r="K120" s="69"/>
      <c r="L120" s="66" t="s">
        <v>23</v>
      </c>
      <c r="M120" s="63"/>
      <c r="N120" s="1"/>
      <c r="O120" s="1"/>
      <c r="P120" s="1"/>
      <c r="Q120" s="1"/>
      <c r="R120" s="1"/>
      <c r="S120" s="1"/>
      <c r="T120" s="2"/>
    </row>
    <row r="121" spans="1:20">
      <c r="A121" s="66" t="s">
        <v>69</v>
      </c>
      <c r="B121" s="81">
        <v>42798</v>
      </c>
      <c r="C121" s="66" t="s">
        <v>19</v>
      </c>
      <c r="D121" s="70"/>
      <c r="E121" s="66" t="s">
        <v>45</v>
      </c>
      <c r="F121" s="68" t="s">
        <v>21</v>
      </c>
      <c r="G121" s="69" t="str">
        <f t="shared" si="1"/>
        <v>W</v>
      </c>
      <c r="H121" s="66">
        <v>3</v>
      </c>
      <c r="I121" s="66">
        <v>0</v>
      </c>
      <c r="J121" s="66" t="s">
        <v>79</v>
      </c>
      <c r="K121" s="69"/>
      <c r="L121" s="66" t="s">
        <v>23</v>
      </c>
      <c r="M121" s="63"/>
      <c r="N121" s="1"/>
      <c r="O121" s="1"/>
      <c r="P121" s="1"/>
      <c r="Q121" s="1"/>
      <c r="R121" s="1"/>
      <c r="S121" s="1"/>
      <c r="T121" s="2"/>
    </row>
    <row r="122" spans="1:20">
      <c r="A122" s="66" t="s">
        <v>69</v>
      </c>
      <c r="B122" s="81">
        <v>42791</v>
      </c>
      <c r="C122" s="66" t="s">
        <v>19</v>
      </c>
      <c r="D122" s="70"/>
      <c r="E122" s="66" t="s">
        <v>20</v>
      </c>
      <c r="F122" s="68" t="s">
        <v>9</v>
      </c>
      <c r="G122" s="69" t="str">
        <f t="shared" si="1"/>
        <v>L</v>
      </c>
      <c r="H122" s="66">
        <v>0</v>
      </c>
      <c r="I122" s="66">
        <v>2</v>
      </c>
      <c r="J122" s="66" t="s">
        <v>25</v>
      </c>
      <c r="K122" s="69"/>
      <c r="L122" s="66" t="s">
        <v>23</v>
      </c>
      <c r="M122" s="63"/>
      <c r="N122" s="1"/>
      <c r="O122" s="1"/>
      <c r="P122" s="1"/>
      <c r="Q122" s="1"/>
      <c r="R122" s="1"/>
      <c r="S122" s="1"/>
      <c r="T122" s="2"/>
    </row>
    <row r="123" spans="1:20">
      <c r="A123" s="66" t="s">
        <v>69</v>
      </c>
      <c r="B123" s="81">
        <v>42784</v>
      </c>
      <c r="C123" s="66" t="s">
        <v>19</v>
      </c>
      <c r="D123" s="70"/>
      <c r="E123" s="66" t="s">
        <v>59</v>
      </c>
      <c r="F123" s="68" t="s">
        <v>9</v>
      </c>
      <c r="G123" s="69" t="str">
        <f t="shared" si="1"/>
        <v>L</v>
      </c>
      <c r="H123" s="66">
        <v>0</v>
      </c>
      <c r="I123" s="66">
        <v>1</v>
      </c>
      <c r="J123" s="66" t="s">
        <v>25</v>
      </c>
      <c r="K123" s="69"/>
      <c r="L123" s="66" t="s">
        <v>23</v>
      </c>
      <c r="M123" s="63"/>
      <c r="N123" s="1"/>
      <c r="O123" s="1"/>
      <c r="P123" s="1"/>
      <c r="Q123" s="1"/>
      <c r="R123" s="1"/>
      <c r="S123" s="1"/>
      <c r="T123" s="2"/>
    </row>
    <row r="124" spans="1:20">
      <c r="A124" s="66" t="s">
        <v>69</v>
      </c>
      <c r="B124" s="81">
        <v>42780</v>
      </c>
      <c r="C124" s="66" t="s">
        <v>19</v>
      </c>
      <c r="D124" s="70"/>
      <c r="E124" s="66" t="s">
        <v>49</v>
      </c>
      <c r="F124" s="68" t="s">
        <v>21</v>
      </c>
      <c r="G124" s="69" t="str">
        <f t="shared" si="1"/>
        <v>D</v>
      </c>
      <c r="H124" s="66">
        <v>2</v>
      </c>
      <c r="I124" s="66">
        <v>2</v>
      </c>
      <c r="J124" s="66" t="s">
        <v>81</v>
      </c>
      <c r="K124" s="69"/>
      <c r="L124" s="66" t="s">
        <v>23</v>
      </c>
      <c r="M124" s="63"/>
      <c r="N124" s="1"/>
      <c r="O124" s="1"/>
      <c r="P124" s="1"/>
      <c r="Q124" s="1"/>
      <c r="R124" s="1"/>
      <c r="S124" s="1"/>
      <c r="T124" s="2"/>
    </row>
    <row r="125" spans="1:20">
      <c r="A125" s="66" t="s">
        <v>69</v>
      </c>
      <c r="B125" s="81">
        <v>42777</v>
      </c>
      <c r="C125" s="66" t="s">
        <v>19</v>
      </c>
      <c r="D125" s="70"/>
      <c r="E125" s="66" t="s">
        <v>83</v>
      </c>
      <c r="F125" s="68" t="s">
        <v>21</v>
      </c>
      <c r="G125" s="69" t="str">
        <f t="shared" si="1"/>
        <v>L</v>
      </c>
      <c r="H125" s="66">
        <v>2</v>
      </c>
      <c r="I125" s="66">
        <v>3</v>
      </c>
      <c r="J125" s="66" t="s">
        <v>84</v>
      </c>
      <c r="K125" s="69"/>
      <c r="L125" s="66" t="s">
        <v>23</v>
      </c>
      <c r="M125" s="63"/>
      <c r="N125" s="1"/>
      <c r="O125" s="1"/>
      <c r="P125" s="1"/>
      <c r="Q125" s="1"/>
      <c r="R125" s="1"/>
      <c r="S125" s="1"/>
      <c r="T125" s="2"/>
    </row>
    <row r="126" spans="1:20">
      <c r="A126" s="66" t="s">
        <v>69</v>
      </c>
      <c r="B126" s="81">
        <v>42770</v>
      </c>
      <c r="C126" s="66" t="s">
        <v>19</v>
      </c>
      <c r="D126" s="70"/>
      <c r="E126" s="66" t="s">
        <v>52</v>
      </c>
      <c r="F126" s="68" t="s">
        <v>9</v>
      </c>
      <c r="G126" s="69" t="str">
        <f t="shared" si="1"/>
        <v>D</v>
      </c>
      <c r="H126" s="66">
        <v>1</v>
      </c>
      <c r="I126" s="66">
        <v>1</v>
      </c>
      <c r="J126" s="66" t="s">
        <v>75</v>
      </c>
      <c r="K126" s="69"/>
      <c r="L126" s="66" t="s">
        <v>23</v>
      </c>
      <c r="M126" s="63"/>
      <c r="N126" s="1"/>
      <c r="O126" s="1"/>
      <c r="P126" s="1"/>
      <c r="Q126" s="1"/>
      <c r="R126" s="1"/>
      <c r="S126" s="1"/>
      <c r="T126" s="2"/>
    </row>
    <row r="127" spans="1:20">
      <c r="A127" s="66" t="s">
        <v>69</v>
      </c>
      <c r="B127" s="81">
        <v>42763</v>
      </c>
      <c r="C127" s="66" t="s">
        <v>19</v>
      </c>
      <c r="D127" s="70"/>
      <c r="E127" s="66" t="s">
        <v>41</v>
      </c>
      <c r="F127" s="68" t="s">
        <v>9</v>
      </c>
      <c r="G127" s="69" t="str">
        <f t="shared" si="1"/>
        <v>D</v>
      </c>
      <c r="H127" s="66">
        <v>0</v>
      </c>
      <c r="I127" s="66">
        <v>0</v>
      </c>
      <c r="J127" s="66" t="s">
        <v>25</v>
      </c>
      <c r="K127" s="69"/>
      <c r="L127" s="66" t="s">
        <v>23</v>
      </c>
    </row>
    <row r="128" spans="1:20">
      <c r="A128" s="66" t="s">
        <v>69</v>
      </c>
      <c r="B128" s="81">
        <v>42749</v>
      </c>
      <c r="C128" s="66" t="s">
        <v>19</v>
      </c>
      <c r="D128" s="70"/>
      <c r="E128" s="66" t="s">
        <v>34</v>
      </c>
      <c r="F128" s="68" t="s">
        <v>9</v>
      </c>
      <c r="G128" s="69" t="str">
        <f t="shared" si="1"/>
        <v>L</v>
      </c>
      <c r="H128" s="66">
        <v>1</v>
      </c>
      <c r="I128" s="66">
        <v>4</v>
      </c>
      <c r="J128" s="66" t="s">
        <v>72</v>
      </c>
      <c r="K128" s="69"/>
      <c r="L128" s="66" t="s">
        <v>23</v>
      </c>
    </row>
    <row r="129" spans="1:12">
      <c r="A129" s="66" t="s">
        <v>69</v>
      </c>
      <c r="B129" s="81">
        <v>42742</v>
      </c>
      <c r="C129" s="66" t="s">
        <v>19</v>
      </c>
      <c r="D129" s="70"/>
      <c r="E129" s="66" t="s">
        <v>85</v>
      </c>
      <c r="F129" s="68" t="s">
        <v>9</v>
      </c>
      <c r="G129" s="69" t="str">
        <f t="shared" si="1"/>
        <v>L</v>
      </c>
      <c r="H129" s="66">
        <v>0</v>
      </c>
      <c r="I129" s="66">
        <v>5</v>
      </c>
      <c r="J129" s="66" t="s">
        <v>25</v>
      </c>
      <c r="K129" s="69"/>
      <c r="L129" s="66" t="s">
        <v>23</v>
      </c>
    </row>
    <row r="130" spans="1:12">
      <c r="A130" s="66" t="s">
        <v>69</v>
      </c>
      <c r="B130" s="81">
        <v>42730</v>
      </c>
      <c r="C130" s="66" t="s">
        <v>19</v>
      </c>
      <c r="D130" s="70"/>
      <c r="E130" s="66" t="s">
        <v>24</v>
      </c>
      <c r="F130" s="68" t="s">
        <v>21</v>
      </c>
      <c r="G130" s="69" t="str">
        <f t="shared" si="1"/>
        <v>L</v>
      </c>
      <c r="H130" s="66">
        <v>0</v>
      </c>
      <c r="I130" s="66">
        <v>5</v>
      </c>
      <c r="J130" s="66" t="s">
        <v>25</v>
      </c>
      <c r="K130" s="69"/>
      <c r="L130" s="66" t="s">
        <v>23</v>
      </c>
    </row>
    <row r="131" spans="1:12">
      <c r="A131" s="66" t="s">
        <v>69</v>
      </c>
      <c r="B131" s="81">
        <v>42721</v>
      </c>
      <c r="C131" s="66" t="s">
        <v>19</v>
      </c>
      <c r="D131" s="70"/>
      <c r="E131" s="66" t="s">
        <v>47</v>
      </c>
      <c r="F131" s="68" t="s">
        <v>9</v>
      </c>
      <c r="G131" s="69" t="str">
        <f t="shared" si="1"/>
        <v>D</v>
      </c>
      <c r="H131" s="66">
        <v>1</v>
      </c>
      <c r="I131" s="66">
        <v>1</v>
      </c>
      <c r="J131" s="66" t="s">
        <v>72</v>
      </c>
      <c r="K131" s="69"/>
      <c r="L131" s="66" t="s">
        <v>23</v>
      </c>
    </row>
    <row r="132" spans="1:12">
      <c r="A132" s="66" t="s">
        <v>69</v>
      </c>
      <c r="B132" s="81">
        <v>42714</v>
      </c>
      <c r="C132" s="66" t="s">
        <v>19</v>
      </c>
      <c r="D132" s="70"/>
      <c r="E132" s="66" t="s">
        <v>30</v>
      </c>
      <c r="F132" s="68" t="s">
        <v>21</v>
      </c>
      <c r="G132" s="69" t="str">
        <f t="shared" si="1"/>
        <v>L</v>
      </c>
      <c r="H132" s="66">
        <v>3</v>
      </c>
      <c r="I132" s="66">
        <v>4</v>
      </c>
      <c r="J132" s="66" t="s">
        <v>86</v>
      </c>
      <c r="K132" s="69"/>
      <c r="L132" s="66" t="s">
        <v>23</v>
      </c>
    </row>
    <row r="133" spans="1:12">
      <c r="A133" s="66" t="s">
        <v>69</v>
      </c>
      <c r="B133" s="81">
        <v>42707</v>
      </c>
      <c r="C133" s="66" t="s">
        <v>19</v>
      </c>
      <c r="D133" s="70"/>
      <c r="E133" s="66" t="s">
        <v>28</v>
      </c>
      <c r="F133" s="68" t="s">
        <v>21</v>
      </c>
      <c r="G133" s="69" t="str">
        <f t="shared" si="1"/>
        <v>L</v>
      </c>
      <c r="H133" s="66">
        <v>0</v>
      </c>
      <c r="I133" s="66">
        <v>3</v>
      </c>
      <c r="J133" s="66" t="s">
        <v>25</v>
      </c>
      <c r="K133" s="69"/>
      <c r="L133" s="66" t="s">
        <v>23</v>
      </c>
    </row>
    <row r="134" spans="1:12">
      <c r="A134" s="66" t="s">
        <v>69</v>
      </c>
      <c r="B134" s="81">
        <v>42700</v>
      </c>
      <c r="C134" s="66" t="s">
        <v>19</v>
      </c>
      <c r="D134" s="70"/>
      <c r="E134" s="66" t="s">
        <v>87</v>
      </c>
      <c r="F134" s="68" t="s">
        <v>9</v>
      </c>
      <c r="G134" s="69" t="str">
        <f t="shared" si="1"/>
        <v>L</v>
      </c>
      <c r="H134" s="66">
        <v>1</v>
      </c>
      <c r="I134" s="66">
        <v>2</v>
      </c>
      <c r="J134" s="66" t="s">
        <v>31</v>
      </c>
      <c r="K134" s="69"/>
      <c r="L134" s="66" t="s">
        <v>23</v>
      </c>
    </row>
    <row r="135" spans="1:12">
      <c r="A135" s="66" t="s">
        <v>69</v>
      </c>
      <c r="B135" s="81">
        <v>42686</v>
      </c>
      <c r="C135" s="66" t="s">
        <v>19</v>
      </c>
      <c r="D135" s="70"/>
      <c r="E135" s="66" t="s">
        <v>32</v>
      </c>
      <c r="F135" s="68" t="s">
        <v>9</v>
      </c>
      <c r="G135" s="69" t="str">
        <f t="shared" si="1"/>
        <v>W</v>
      </c>
      <c r="H135" s="66">
        <v>1</v>
      </c>
      <c r="I135" s="66">
        <v>0</v>
      </c>
      <c r="J135" s="66" t="s">
        <v>72</v>
      </c>
      <c r="K135" s="69"/>
      <c r="L135" s="66" t="s">
        <v>23</v>
      </c>
    </row>
    <row r="136" spans="1:12">
      <c r="A136" s="66" t="s">
        <v>69</v>
      </c>
      <c r="B136" s="81">
        <v>42682</v>
      </c>
      <c r="C136" s="66" t="s">
        <v>19</v>
      </c>
      <c r="D136" s="70"/>
      <c r="E136" s="66" t="s">
        <v>41</v>
      </c>
      <c r="F136" s="68" t="s">
        <v>21</v>
      </c>
      <c r="G136" s="69" t="str">
        <f t="shared" si="1"/>
        <v>D</v>
      </c>
      <c r="H136" s="66">
        <v>1</v>
      </c>
      <c r="I136" s="66">
        <v>1</v>
      </c>
      <c r="J136" s="66" t="s">
        <v>78</v>
      </c>
      <c r="K136" s="69"/>
      <c r="L136" s="66" t="s">
        <v>23</v>
      </c>
    </row>
    <row r="137" spans="1:12">
      <c r="A137" s="66" t="s">
        <v>69</v>
      </c>
      <c r="B137" s="81">
        <v>42679</v>
      </c>
      <c r="C137" s="66" t="s">
        <v>19</v>
      </c>
      <c r="D137" s="70"/>
      <c r="E137" s="66" t="s">
        <v>73</v>
      </c>
      <c r="F137" s="68" t="s">
        <v>21</v>
      </c>
      <c r="G137" s="69" t="str">
        <f t="shared" si="1"/>
        <v>W</v>
      </c>
      <c r="H137" s="66">
        <v>3</v>
      </c>
      <c r="I137" s="66">
        <v>2</v>
      </c>
      <c r="J137" s="66" t="s">
        <v>88</v>
      </c>
      <c r="K137" s="69"/>
      <c r="L137" s="66" t="s">
        <v>23</v>
      </c>
    </row>
    <row r="138" spans="1:12">
      <c r="A138" s="66" t="s">
        <v>69</v>
      </c>
      <c r="B138" s="81">
        <v>42672</v>
      </c>
      <c r="C138" s="66" t="s">
        <v>19</v>
      </c>
      <c r="D138" s="70"/>
      <c r="E138" s="66" t="s">
        <v>45</v>
      </c>
      <c r="F138" s="68" t="s">
        <v>9</v>
      </c>
      <c r="G138" s="69" t="str">
        <f t="shared" si="1"/>
        <v>D</v>
      </c>
      <c r="H138" s="66">
        <v>3</v>
      </c>
      <c r="I138" s="66">
        <v>3</v>
      </c>
      <c r="J138" s="66" t="s">
        <v>89</v>
      </c>
      <c r="K138" s="69"/>
      <c r="L138" s="66" t="s">
        <v>23</v>
      </c>
    </row>
    <row r="139" spans="1:12">
      <c r="A139" s="66" t="s">
        <v>69</v>
      </c>
      <c r="B139" s="81">
        <v>42665</v>
      </c>
      <c r="C139" s="66" t="s">
        <v>19</v>
      </c>
      <c r="D139" s="70"/>
      <c r="E139" s="66" t="s">
        <v>20</v>
      </c>
      <c r="F139" s="68" t="s">
        <v>21</v>
      </c>
      <c r="G139" s="69" t="str">
        <f t="shared" si="1"/>
        <v>W</v>
      </c>
      <c r="H139" s="66">
        <v>5</v>
      </c>
      <c r="I139" s="66">
        <v>1</v>
      </c>
      <c r="J139" s="66" t="s">
        <v>90</v>
      </c>
      <c r="K139" s="69"/>
      <c r="L139" s="66" t="s">
        <v>23</v>
      </c>
    </row>
    <row r="140" spans="1:12">
      <c r="A140" s="66" t="s">
        <v>69</v>
      </c>
      <c r="B140" s="81">
        <v>42658</v>
      </c>
      <c r="C140" s="66" t="s">
        <v>15</v>
      </c>
      <c r="D140" s="70"/>
      <c r="E140" s="66" t="s">
        <v>54</v>
      </c>
      <c r="F140" s="68" t="s">
        <v>9</v>
      </c>
      <c r="G140" s="69" t="str">
        <f t="shared" si="1"/>
        <v>L</v>
      </c>
      <c r="H140" s="66">
        <v>1</v>
      </c>
      <c r="I140" s="66">
        <v>2</v>
      </c>
      <c r="J140" s="66" t="s">
        <v>75</v>
      </c>
      <c r="K140" s="66" t="s">
        <v>1065</v>
      </c>
      <c r="L140" s="66" t="s">
        <v>23</v>
      </c>
    </row>
    <row r="141" spans="1:12">
      <c r="A141" s="66" t="s">
        <v>69</v>
      </c>
      <c r="B141" s="81">
        <v>42654</v>
      </c>
      <c r="C141" s="66" t="s">
        <v>19</v>
      </c>
      <c r="D141" s="70"/>
      <c r="E141" s="66" t="s">
        <v>34</v>
      </c>
      <c r="F141" s="68" t="s">
        <v>21</v>
      </c>
      <c r="G141" s="69" t="str">
        <f t="shared" si="1"/>
        <v>W</v>
      </c>
      <c r="H141" s="66">
        <v>4</v>
      </c>
      <c r="I141" s="66">
        <v>1</v>
      </c>
      <c r="J141" s="66" t="s">
        <v>91</v>
      </c>
      <c r="K141" s="69"/>
      <c r="L141" s="66" t="s">
        <v>23</v>
      </c>
    </row>
    <row r="142" spans="1:12">
      <c r="A142" s="66" t="s">
        <v>69</v>
      </c>
      <c r="B142" s="81">
        <v>42651</v>
      </c>
      <c r="C142" s="66" t="s">
        <v>19</v>
      </c>
      <c r="D142" s="70"/>
      <c r="E142" s="66" t="s">
        <v>59</v>
      </c>
      <c r="F142" s="68" t="s">
        <v>21</v>
      </c>
      <c r="G142" s="69" t="str">
        <f t="shared" si="1"/>
        <v>W</v>
      </c>
      <c r="H142" s="66">
        <v>3</v>
      </c>
      <c r="I142" s="66">
        <v>2</v>
      </c>
      <c r="J142" s="66" t="s">
        <v>92</v>
      </c>
      <c r="K142" s="69"/>
      <c r="L142" s="66" t="s">
        <v>23</v>
      </c>
    </row>
    <row r="143" spans="1:12">
      <c r="A143" s="66" t="s">
        <v>69</v>
      </c>
      <c r="B143" s="81">
        <v>42647</v>
      </c>
      <c r="C143" s="66" t="s">
        <v>19</v>
      </c>
      <c r="D143" s="70"/>
      <c r="E143" s="66" t="s">
        <v>39</v>
      </c>
      <c r="F143" s="68" t="s">
        <v>21</v>
      </c>
      <c r="G143" s="69" t="str">
        <f t="shared" si="1"/>
        <v>L</v>
      </c>
      <c r="H143" s="66">
        <v>2</v>
      </c>
      <c r="I143" s="66">
        <v>3</v>
      </c>
      <c r="J143" s="66" t="s">
        <v>93</v>
      </c>
      <c r="K143" s="69"/>
      <c r="L143" s="66" t="s">
        <v>23</v>
      </c>
    </row>
    <row r="144" spans="1:12">
      <c r="A144" s="66" t="s">
        <v>69</v>
      </c>
      <c r="B144" s="81">
        <v>42644</v>
      </c>
      <c r="C144" s="66" t="s">
        <v>19</v>
      </c>
      <c r="D144" s="70"/>
      <c r="E144" s="66" t="s">
        <v>83</v>
      </c>
      <c r="F144" s="68" t="s">
        <v>9</v>
      </c>
      <c r="G144" s="69" t="str">
        <f t="shared" ref="G144:G207" si="2">IF(H144&gt;I144,"W",IF(H144&lt;I144,"L","D"))</f>
        <v>L</v>
      </c>
      <c r="H144" s="66">
        <v>0</v>
      </c>
      <c r="I144" s="66">
        <v>6</v>
      </c>
      <c r="J144" s="66" t="s">
        <v>25</v>
      </c>
      <c r="K144" s="69"/>
      <c r="L144" s="66" t="s">
        <v>23</v>
      </c>
    </row>
    <row r="145" spans="1:12">
      <c r="A145" s="66" t="s">
        <v>69</v>
      </c>
      <c r="B145" s="81">
        <v>42640</v>
      </c>
      <c r="C145" s="66" t="s">
        <v>16</v>
      </c>
      <c r="D145" s="68">
        <v>1</v>
      </c>
      <c r="E145" s="66" t="s">
        <v>94</v>
      </c>
      <c r="F145" s="68" t="s">
        <v>21</v>
      </c>
      <c r="G145" s="69" t="str">
        <f t="shared" si="2"/>
        <v>L</v>
      </c>
      <c r="H145" s="66">
        <v>0</v>
      </c>
      <c r="I145" s="66">
        <v>1</v>
      </c>
      <c r="J145" s="66" t="s">
        <v>25</v>
      </c>
      <c r="K145" s="69"/>
      <c r="L145" s="66" t="s">
        <v>23</v>
      </c>
    </row>
    <row r="146" spans="1:12">
      <c r="A146" s="66" t="s">
        <v>69</v>
      </c>
      <c r="B146" s="81">
        <v>42637</v>
      </c>
      <c r="C146" s="66" t="s">
        <v>19</v>
      </c>
      <c r="D146" s="70"/>
      <c r="E146" s="66" t="s">
        <v>52</v>
      </c>
      <c r="F146" s="68" t="s">
        <v>21</v>
      </c>
      <c r="G146" s="69" t="str">
        <f t="shared" si="2"/>
        <v>L</v>
      </c>
      <c r="H146" s="66">
        <v>0</v>
      </c>
      <c r="I146" s="66">
        <v>2</v>
      </c>
      <c r="J146" s="66" t="s">
        <v>25</v>
      </c>
      <c r="K146" s="69"/>
      <c r="L146" s="66" t="s">
        <v>23</v>
      </c>
    </row>
    <row r="147" spans="1:12">
      <c r="A147" s="66" t="s">
        <v>69</v>
      </c>
      <c r="B147" s="81">
        <v>42633</v>
      </c>
      <c r="C147" s="66" t="s">
        <v>19</v>
      </c>
      <c r="D147" s="70"/>
      <c r="E147" s="66" t="s">
        <v>28</v>
      </c>
      <c r="F147" s="68" t="s">
        <v>9</v>
      </c>
      <c r="G147" s="69" t="str">
        <f t="shared" si="2"/>
        <v>L</v>
      </c>
      <c r="H147" s="66">
        <v>0</v>
      </c>
      <c r="I147" s="66">
        <v>4</v>
      </c>
      <c r="J147" s="66" t="s">
        <v>25</v>
      </c>
      <c r="K147" s="69"/>
      <c r="L147" s="66" t="s">
        <v>23</v>
      </c>
    </row>
    <row r="148" spans="1:12">
      <c r="A148" s="66" t="s">
        <v>69</v>
      </c>
      <c r="B148" s="81">
        <v>42630</v>
      </c>
      <c r="C148" s="66" t="s">
        <v>19</v>
      </c>
      <c r="D148" s="70"/>
      <c r="E148" s="66" t="s">
        <v>49</v>
      </c>
      <c r="F148" s="68" t="s">
        <v>9</v>
      </c>
      <c r="G148" s="69" t="str">
        <f t="shared" si="2"/>
        <v>L</v>
      </c>
      <c r="H148" s="66">
        <v>1</v>
      </c>
      <c r="I148" s="66">
        <v>2</v>
      </c>
      <c r="J148" s="66" t="s">
        <v>75</v>
      </c>
      <c r="K148" s="69"/>
      <c r="L148" s="66" t="s">
        <v>23</v>
      </c>
    </row>
    <row r="149" spans="1:12">
      <c r="A149" s="66" t="s">
        <v>69</v>
      </c>
      <c r="B149" s="81">
        <v>42623</v>
      </c>
      <c r="C149" s="66" t="s">
        <v>13</v>
      </c>
      <c r="D149" s="68" t="s">
        <v>61</v>
      </c>
      <c r="E149" s="66" t="s">
        <v>30</v>
      </c>
      <c r="F149" s="68" t="s">
        <v>21</v>
      </c>
      <c r="G149" s="69" t="str">
        <f t="shared" si="2"/>
        <v>L</v>
      </c>
      <c r="H149" s="66">
        <v>0</v>
      </c>
      <c r="I149" s="66">
        <v>3</v>
      </c>
      <c r="J149" s="66" t="s">
        <v>25</v>
      </c>
      <c r="K149" s="69"/>
      <c r="L149" s="66" t="s">
        <v>23</v>
      </c>
    </row>
    <row r="150" spans="1:12">
      <c r="A150" s="66" t="s">
        <v>69</v>
      </c>
      <c r="B150" s="81">
        <v>42619</v>
      </c>
      <c r="C150" s="66" t="s">
        <v>19</v>
      </c>
      <c r="D150" s="70"/>
      <c r="E150" s="66" t="s">
        <v>85</v>
      </c>
      <c r="F150" s="68" t="s">
        <v>21</v>
      </c>
      <c r="G150" s="69" t="str">
        <f t="shared" si="2"/>
        <v>W</v>
      </c>
      <c r="H150" s="66">
        <v>2</v>
      </c>
      <c r="I150" s="66">
        <v>1</v>
      </c>
      <c r="J150" s="66" t="s">
        <v>95</v>
      </c>
      <c r="K150" s="69"/>
      <c r="L150" s="66" t="s">
        <v>23</v>
      </c>
    </row>
    <row r="151" spans="1:12">
      <c r="A151" s="66" t="s">
        <v>69</v>
      </c>
      <c r="B151" s="81">
        <v>42616</v>
      </c>
      <c r="C151" s="66" t="s">
        <v>19</v>
      </c>
      <c r="D151" s="70"/>
      <c r="E151" s="66" t="s">
        <v>43</v>
      </c>
      <c r="F151" s="68" t="s">
        <v>9</v>
      </c>
      <c r="G151" s="69" t="str">
        <f t="shared" si="2"/>
        <v>L</v>
      </c>
      <c r="H151" s="66">
        <v>0</v>
      </c>
      <c r="I151" s="66">
        <v>2</v>
      </c>
      <c r="J151" s="66" t="s">
        <v>25</v>
      </c>
      <c r="K151" s="69"/>
      <c r="L151" s="66" t="s">
        <v>23</v>
      </c>
    </row>
    <row r="152" spans="1:12">
      <c r="A152" s="66" t="s">
        <v>69</v>
      </c>
      <c r="B152" s="81">
        <v>42612</v>
      </c>
      <c r="C152" s="66" t="s">
        <v>19</v>
      </c>
      <c r="D152" s="70"/>
      <c r="E152" s="66" t="s">
        <v>26</v>
      </c>
      <c r="F152" s="68" t="s">
        <v>21</v>
      </c>
      <c r="G152" s="69" t="str">
        <f t="shared" si="2"/>
        <v>W</v>
      </c>
      <c r="H152" s="66">
        <v>4</v>
      </c>
      <c r="I152" s="66">
        <v>3</v>
      </c>
      <c r="J152" s="66" t="s">
        <v>96</v>
      </c>
      <c r="K152" s="69"/>
      <c r="L152" s="66" t="s">
        <v>23</v>
      </c>
    </row>
    <row r="153" spans="1:12">
      <c r="A153" s="66" t="s">
        <v>69</v>
      </c>
      <c r="B153" s="81">
        <v>42609</v>
      </c>
      <c r="C153" s="66" t="s">
        <v>19</v>
      </c>
      <c r="D153" s="70"/>
      <c r="E153" s="66" t="s">
        <v>30</v>
      </c>
      <c r="F153" s="68" t="s">
        <v>9</v>
      </c>
      <c r="G153" s="69" t="str">
        <f t="shared" si="2"/>
        <v>L</v>
      </c>
      <c r="H153" s="66">
        <v>0</v>
      </c>
      <c r="I153" s="66">
        <v>1</v>
      </c>
      <c r="J153" s="66" t="s">
        <v>25</v>
      </c>
      <c r="K153" s="69"/>
      <c r="L153" s="66" t="s">
        <v>23</v>
      </c>
    </row>
    <row r="154" spans="1:12">
      <c r="A154" s="66" t="s">
        <v>69</v>
      </c>
      <c r="B154" s="81">
        <v>42606</v>
      </c>
      <c r="C154" s="66" t="s">
        <v>19</v>
      </c>
      <c r="D154" s="70"/>
      <c r="E154" s="66" t="s">
        <v>54</v>
      </c>
      <c r="F154" s="68" t="s">
        <v>9</v>
      </c>
      <c r="G154" s="69" t="str">
        <f t="shared" si="2"/>
        <v>L</v>
      </c>
      <c r="H154" s="66">
        <v>0</v>
      </c>
      <c r="I154" s="66">
        <v>3</v>
      </c>
      <c r="J154" s="66" t="s">
        <v>25</v>
      </c>
      <c r="K154" s="69"/>
      <c r="L154" s="66" t="s">
        <v>23</v>
      </c>
    </row>
    <row r="155" spans="1:12">
      <c r="A155" s="66" t="s">
        <v>69</v>
      </c>
      <c r="B155" s="81">
        <v>42602</v>
      </c>
      <c r="C155" s="66" t="s">
        <v>19</v>
      </c>
      <c r="D155" s="70"/>
      <c r="E155" s="66" t="s">
        <v>47</v>
      </c>
      <c r="F155" s="68" t="s">
        <v>21</v>
      </c>
      <c r="G155" s="69" t="str">
        <f t="shared" si="2"/>
        <v>W</v>
      </c>
      <c r="H155" s="66">
        <v>2</v>
      </c>
      <c r="I155" s="66">
        <v>1</v>
      </c>
      <c r="J155" s="66" t="s">
        <v>97</v>
      </c>
      <c r="K155" s="69"/>
      <c r="L155" s="66" t="s">
        <v>23</v>
      </c>
    </row>
    <row r="156" spans="1:12">
      <c r="A156" s="66" t="s">
        <v>69</v>
      </c>
      <c r="B156" s="81">
        <v>42598</v>
      </c>
      <c r="C156" s="66" t="s">
        <v>19</v>
      </c>
      <c r="D156" s="70"/>
      <c r="E156" s="66" t="s">
        <v>87</v>
      </c>
      <c r="F156" s="68" t="s">
        <v>21</v>
      </c>
      <c r="G156" s="69" t="str">
        <f t="shared" si="2"/>
        <v>L</v>
      </c>
      <c r="H156" s="66">
        <v>0</v>
      </c>
      <c r="I156" s="66">
        <v>1</v>
      </c>
      <c r="J156" s="66" t="s">
        <v>25</v>
      </c>
      <c r="K156" s="69"/>
      <c r="L156" s="66" t="s">
        <v>23</v>
      </c>
    </row>
    <row r="157" spans="1:12">
      <c r="A157" s="66" t="s">
        <v>69</v>
      </c>
      <c r="B157" s="81">
        <v>42595</v>
      </c>
      <c r="C157" s="66" t="s">
        <v>19</v>
      </c>
      <c r="D157" s="70"/>
      <c r="E157" s="66" t="s">
        <v>37</v>
      </c>
      <c r="F157" s="68" t="s">
        <v>9</v>
      </c>
      <c r="G157" s="69" t="str">
        <f t="shared" si="2"/>
        <v>L</v>
      </c>
      <c r="H157" s="66">
        <v>0</v>
      </c>
      <c r="I157" s="66">
        <v>6</v>
      </c>
      <c r="J157" s="66" t="s">
        <v>25</v>
      </c>
      <c r="K157" s="69"/>
      <c r="L157" s="66" t="s">
        <v>23</v>
      </c>
    </row>
    <row r="158" spans="1:12" s="11" customFormat="1" ht="17" thickBot="1">
      <c r="A158" s="66" t="s">
        <v>69</v>
      </c>
      <c r="B158" s="81">
        <v>42591</v>
      </c>
      <c r="C158" s="66" t="s">
        <v>19</v>
      </c>
      <c r="D158" s="70"/>
      <c r="E158" s="66" t="s">
        <v>32</v>
      </c>
      <c r="F158" s="68" t="s">
        <v>21</v>
      </c>
      <c r="G158" s="69" t="str">
        <f t="shared" si="2"/>
        <v>L</v>
      </c>
      <c r="H158" s="66">
        <v>0</v>
      </c>
      <c r="I158" s="66">
        <v>3</v>
      </c>
      <c r="J158" s="66" t="s">
        <v>25</v>
      </c>
      <c r="K158" s="69"/>
      <c r="L158" s="66" t="s">
        <v>23</v>
      </c>
    </row>
    <row r="159" spans="1:12" s="64" customFormat="1" ht="18" thickTop="1" thickBot="1">
      <c r="A159" s="66" t="s">
        <v>69</v>
      </c>
      <c r="B159" s="81">
        <v>42588</v>
      </c>
      <c r="C159" s="66" t="s">
        <v>12</v>
      </c>
      <c r="D159" s="68" t="s">
        <v>98</v>
      </c>
      <c r="E159" s="66" t="s">
        <v>62</v>
      </c>
      <c r="F159" s="68" t="s">
        <v>21</v>
      </c>
      <c r="G159" s="69" t="str">
        <f t="shared" si="2"/>
        <v>L</v>
      </c>
      <c r="H159" s="66">
        <v>0</v>
      </c>
      <c r="I159" s="66">
        <v>2</v>
      </c>
      <c r="J159" s="66" t="s">
        <v>25</v>
      </c>
      <c r="K159" s="69"/>
      <c r="L159" s="66" t="s">
        <v>23</v>
      </c>
    </row>
    <row r="160" spans="1:12">
      <c r="A160" s="66" t="s">
        <v>99</v>
      </c>
      <c r="B160" s="81">
        <v>42497</v>
      </c>
      <c r="C160" s="66" t="s">
        <v>100</v>
      </c>
      <c r="D160" s="70"/>
      <c r="E160" s="66" t="s">
        <v>101</v>
      </c>
      <c r="F160" s="68" t="s">
        <v>9</v>
      </c>
      <c r="G160" s="69" t="str">
        <f t="shared" si="2"/>
        <v>W</v>
      </c>
      <c r="H160" s="66">
        <v>3</v>
      </c>
      <c r="I160" s="66">
        <v>1</v>
      </c>
      <c r="J160" s="66" t="s">
        <v>102</v>
      </c>
      <c r="K160" s="69"/>
      <c r="L160" s="66" t="s">
        <v>103</v>
      </c>
    </row>
    <row r="161" spans="1:12">
      <c r="A161" s="66" t="s">
        <v>99</v>
      </c>
      <c r="B161" s="81">
        <v>42493</v>
      </c>
      <c r="C161" s="66" t="s">
        <v>100</v>
      </c>
      <c r="D161" s="70"/>
      <c r="E161" s="66" t="s">
        <v>104</v>
      </c>
      <c r="F161" s="68" t="s">
        <v>21</v>
      </c>
      <c r="G161" s="69" t="str">
        <f t="shared" si="2"/>
        <v>D</v>
      </c>
      <c r="H161" s="66">
        <v>1</v>
      </c>
      <c r="I161" s="66">
        <v>1</v>
      </c>
      <c r="J161" s="66" t="s">
        <v>105</v>
      </c>
      <c r="K161" s="69"/>
      <c r="L161" s="66" t="s">
        <v>103</v>
      </c>
    </row>
    <row r="162" spans="1:12">
      <c r="A162" s="66" t="s">
        <v>99</v>
      </c>
      <c r="B162" s="81">
        <v>42490</v>
      </c>
      <c r="C162" s="66" t="s">
        <v>100</v>
      </c>
      <c r="D162" s="70"/>
      <c r="E162" s="66" t="s">
        <v>107</v>
      </c>
      <c r="F162" s="68" t="s">
        <v>21</v>
      </c>
      <c r="G162" s="69" t="str">
        <f t="shared" si="2"/>
        <v>L</v>
      </c>
      <c r="H162" s="66">
        <v>1</v>
      </c>
      <c r="I162" s="66">
        <v>4</v>
      </c>
      <c r="J162" s="66" t="s">
        <v>105</v>
      </c>
      <c r="K162" s="69"/>
      <c r="L162" s="66" t="s">
        <v>103</v>
      </c>
    </row>
    <row r="163" spans="1:12">
      <c r="A163" s="66" t="s">
        <v>99</v>
      </c>
      <c r="B163" s="81">
        <v>42483</v>
      </c>
      <c r="C163" s="66" t="s">
        <v>100</v>
      </c>
      <c r="D163" s="70"/>
      <c r="E163" s="66" t="s">
        <v>108</v>
      </c>
      <c r="F163" s="68" t="s">
        <v>9</v>
      </c>
      <c r="G163" s="69" t="str">
        <f t="shared" si="2"/>
        <v>L</v>
      </c>
      <c r="H163" s="66">
        <v>0</v>
      </c>
      <c r="I163" s="66">
        <v>2</v>
      </c>
      <c r="J163" s="66" t="s">
        <v>25</v>
      </c>
      <c r="K163" s="69"/>
      <c r="L163" s="66" t="s">
        <v>103</v>
      </c>
    </row>
    <row r="164" spans="1:12">
      <c r="A164" s="66" t="s">
        <v>99</v>
      </c>
      <c r="B164" s="81">
        <v>42480</v>
      </c>
      <c r="C164" s="66" t="s">
        <v>100</v>
      </c>
      <c r="D164" s="70"/>
      <c r="E164" s="66" t="s">
        <v>110</v>
      </c>
      <c r="F164" s="68" t="s">
        <v>9</v>
      </c>
      <c r="G164" s="69" t="str">
        <f t="shared" si="2"/>
        <v>L</v>
      </c>
      <c r="H164" s="66">
        <v>0</v>
      </c>
      <c r="I164" s="66">
        <v>1</v>
      </c>
      <c r="J164" s="66" t="s">
        <v>25</v>
      </c>
      <c r="K164" s="69"/>
      <c r="L164" s="66" t="s">
        <v>103</v>
      </c>
    </row>
    <row r="165" spans="1:12">
      <c r="A165" s="66" t="s">
        <v>99</v>
      </c>
      <c r="B165" s="81">
        <v>42476</v>
      </c>
      <c r="C165" s="66" t="s">
        <v>100</v>
      </c>
      <c r="D165" s="70"/>
      <c r="E165" s="66" t="s">
        <v>112</v>
      </c>
      <c r="F165" s="68" t="s">
        <v>9</v>
      </c>
      <c r="G165" s="69" t="str">
        <f t="shared" si="2"/>
        <v>L</v>
      </c>
      <c r="H165" s="66">
        <v>0</v>
      </c>
      <c r="I165" s="66">
        <v>1</v>
      </c>
      <c r="J165" s="66" t="s">
        <v>25</v>
      </c>
      <c r="K165" s="69"/>
      <c r="L165" s="66" t="s">
        <v>103</v>
      </c>
    </row>
    <row r="166" spans="1:12">
      <c r="A166" s="66" t="s">
        <v>99</v>
      </c>
      <c r="B166" s="81">
        <v>42472</v>
      </c>
      <c r="C166" s="66" t="s">
        <v>100</v>
      </c>
      <c r="D166" s="70"/>
      <c r="E166" s="66" t="s">
        <v>114</v>
      </c>
      <c r="F166" s="68" t="s">
        <v>21</v>
      </c>
      <c r="G166" s="69" t="str">
        <f t="shared" si="2"/>
        <v>L</v>
      </c>
      <c r="H166" s="66">
        <v>0</v>
      </c>
      <c r="I166" s="66">
        <v>2</v>
      </c>
      <c r="J166" s="66" t="s">
        <v>25</v>
      </c>
      <c r="K166" s="69"/>
      <c r="L166" s="66" t="s">
        <v>103</v>
      </c>
    </row>
    <row r="167" spans="1:12">
      <c r="A167" s="66" t="s">
        <v>99</v>
      </c>
      <c r="B167" s="81">
        <v>42469</v>
      </c>
      <c r="C167" s="66" t="s">
        <v>100</v>
      </c>
      <c r="D167" s="70"/>
      <c r="E167" s="66" t="s">
        <v>116</v>
      </c>
      <c r="F167" s="68" t="s">
        <v>9</v>
      </c>
      <c r="G167" s="69" t="str">
        <f t="shared" si="2"/>
        <v>L</v>
      </c>
      <c r="H167" s="66">
        <v>0</v>
      </c>
      <c r="I167" s="66">
        <v>1</v>
      </c>
      <c r="J167" s="66" t="s">
        <v>25</v>
      </c>
      <c r="K167" s="69"/>
      <c r="L167" s="66" t="s">
        <v>103</v>
      </c>
    </row>
    <row r="168" spans="1:12">
      <c r="A168" s="66" t="s">
        <v>99</v>
      </c>
      <c r="B168" s="81">
        <v>42465</v>
      </c>
      <c r="C168" s="66" t="s">
        <v>100</v>
      </c>
      <c r="D168" s="70"/>
      <c r="E168" s="66" t="s">
        <v>118</v>
      </c>
      <c r="F168" s="68" t="s">
        <v>9</v>
      </c>
      <c r="G168" s="69" t="str">
        <f t="shared" si="2"/>
        <v>L</v>
      </c>
      <c r="H168" s="66">
        <v>0</v>
      </c>
      <c r="I168" s="66">
        <v>1</v>
      </c>
      <c r="J168" s="66" t="s">
        <v>25</v>
      </c>
      <c r="K168" s="69"/>
      <c r="L168" s="66" t="s">
        <v>103</v>
      </c>
    </row>
    <row r="169" spans="1:12">
      <c r="A169" s="66" t="s">
        <v>99</v>
      </c>
      <c r="B169" s="81">
        <v>42462</v>
      </c>
      <c r="C169" s="66" t="s">
        <v>100</v>
      </c>
      <c r="D169" s="70"/>
      <c r="E169" s="66" t="s">
        <v>119</v>
      </c>
      <c r="F169" s="68" t="s">
        <v>21</v>
      </c>
      <c r="G169" s="69" t="str">
        <f t="shared" si="2"/>
        <v>L</v>
      </c>
      <c r="H169" s="66">
        <v>0</v>
      </c>
      <c r="I169" s="66">
        <v>5</v>
      </c>
      <c r="J169" s="66" t="s">
        <v>25</v>
      </c>
      <c r="K169" s="69"/>
      <c r="L169" s="66" t="s">
        <v>103</v>
      </c>
    </row>
    <row r="170" spans="1:12">
      <c r="A170" s="66" t="s">
        <v>99</v>
      </c>
      <c r="B170" s="81">
        <v>42454</v>
      </c>
      <c r="C170" s="66" t="s">
        <v>100</v>
      </c>
      <c r="D170" s="70"/>
      <c r="E170" s="66" t="s">
        <v>121</v>
      </c>
      <c r="F170" s="68" t="s">
        <v>21</v>
      </c>
      <c r="G170" s="69" t="str">
        <f t="shared" si="2"/>
        <v>W</v>
      </c>
      <c r="H170" s="66">
        <v>2</v>
      </c>
      <c r="I170" s="66">
        <v>0</v>
      </c>
      <c r="J170" s="66" t="s">
        <v>122</v>
      </c>
      <c r="K170" s="69"/>
      <c r="L170" s="66" t="s">
        <v>103</v>
      </c>
    </row>
    <row r="171" spans="1:12">
      <c r="A171" s="66" t="s">
        <v>99</v>
      </c>
      <c r="B171" s="81">
        <v>42451</v>
      </c>
      <c r="C171" s="66" t="s">
        <v>100</v>
      </c>
      <c r="D171" s="70"/>
      <c r="E171" s="66" t="s">
        <v>123</v>
      </c>
      <c r="F171" s="68" t="s">
        <v>9</v>
      </c>
      <c r="G171" s="69" t="str">
        <f t="shared" si="2"/>
        <v>L</v>
      </c>
      <c r="H171" s="66">
        <v>0</v>
      </c>
      <c r="I171" s="66">
        <v>4</v>
      </c>
      <c r="J171" s="66" t="s">
        <v>25</v>
      </c>
      <c r="K171" s="69"/>
      <c r="L171" s="66" t="s">
        <v>103</v>
      </c>
    </row>
    <row r="172" spans="1:12">
      <c r="A172" s="66" t="s">
        <v>99</v>
      </c>
      <c r="B172" s="81">
        <v>42448</v>
      </c>
      <c r="C172" s="66" t="s">
        <v>100</v>
      </c>
      <c r="D172" s="70"/>
      <c r="E172" s="66" t="s">
        <v>110</v>
      </c>
      <c r="F172" s="68" t="s">
        <v>21</v>
      </c>
      <c r="G172" s="69" t="str">
        <f t="shared" si="2"/>
        <v>D</v>
      </c>
      <c r="H172" s="66">
        <v>1</v>
      </c>
      <c r="I172" s="66">
        <v>1</v>
      </c>
      <c r="J172" s="66" t="s">
        <v>113</v>
      </c>
      <c r="K172" s="69"/>
      <c r="L172" s="66" t="s">
        <v>103</v>
      </c>
    </row>
    <row r="173" spans="1:12">
      <c r="A173" s="66" t="s">
        <v>99</v>
      </c>
      <c r="B173" s="81">
        <v>42444</v>
      </c>
      <c r="C173" s="66" t="s">
        <v>100</v>
      </c>
      <c r="D173" s="70"/>
      <c r="E173" s="66" t="s">
        <v>124</v>
      </c>
      <c r="F173" s="68" t="s">
        <v>21</v>
      </c>
      <c r="G173" s="69" t="str">
        <f t="shared" si="2"/>
        <v>L</v>
      </c>
      <c r="H173" s="66">
        <v>1</v>
      </c>
      <c r="I173" s="66">
        <v>2</v>
      </c>
      <c r="J173" s="66" t="s">
        <v>111</v>
      </c>
      <c r="K173" s="69"/>
      <c r="L173" s="66" t="s">
        <v>103</v>
      </c>
    </row>
    <row r="174" spans="1:12">
      <c r="A174" s="66" t="s">
        <v>99</v>
      </c>
      <c r="B174" s="81">
        <v>42441</v>
      </c>
      <c r="C174" s="66" t="s">
        <v>100</v>
      </c>
      <c r="D174" s="70"/>
      <c r="E174" s="66" t="s">
        <v>57</v>
      </c>
      <c r="F174" s="68" t="s">
        <v>21</v>
      </c>
      <c r="G174" s="69" t="str">
        <f t="shared" si="2"/>
        <v>D</v>
      </c>
      <c r="H174" s="66">
        <v>1</v>
      </c>
      <c r="I174" s="66">
        <v>1</v>
      </c>
      <c r="J174" s="66" t="s">
        <v>80</v>
      </c>
      <c r="K174" s="69"/>
      <c r="L174" s="66" t="s">
        <v>103</v>
      </c>
    </row>
    <row r="175" spans="1:12">
      <c r="A175" s="66" t="s">
        <v>99</v>
      </c>
      <c r="B175" s="81">
        <v>42437</v>
      </c>
      <c r="C175" s="66" t="s">
        <v>100</v>
      </c>
      <c r="D175" s="70"/>
      <c r="E175" s="66" t="s">
        <v>125</v>
      </c>
      <c r="F175" s="68" t="s">
        <v>9</v>
      </c>
      <c r="G175" s="69" t="str">
        <f t="shared" si="2"/>
        <v>D</v>
      </c>
      <c r="H175" s="66">
        <v>2</v>
      </c>
      <c r="I175" s="66">
        <v>2</v>
      </c>
      <c r="J175" s="66" t="s">
        <v>126</v>
      </c>
      <c r="K175" s="69"/>
      <c r="L175" s="66" t="s">
        <v>103</v>
      </c>
    </row>
    <row r="176" spans="1:12">
      <c r="A176" s="66" t="s">
        <v>99</v>
      </c>
      <c r="B176" s="81">
        <v>42427</v>
      </c>
      <c r="C176" s="66" t="s">
        <v>100</v>
      </c>
      <c r="D176" s="70"/>
      <c r="E176" s="66" t="s">
        <v>62</v>
      </c>
      <c r="F176" s="68" t="s">
        <v>21</v>
      </c>
      <c r="G176" s="69" t="str">
        <f t="shared" si="2"/>
        <v>W</v>
      </c>
      <c r="H176" s="66">
        <v>1</v>
      </c>
      <c r="I176" s="66">
        <v>0</v>
      </c>
      <c r="J176" s="66" t="s">
        <v>105</v>
      </c>
      <c r="K176" s="69"/>
      <c r="L176" s="66" t="s">
        <v>103</v>
      </c>
    </row>
    <row r="177" spans="1:12">
      <c r="A177" s="66" t="s">
        <v>99</v>
      </c>
      <c r="B177" s="81">
        <v>42423</v>
      </c>
      <c r="C177" s="66" t="s">
        <v>100</v>
      </c>
      <c r="D177" s="70"/>
      <c r="E177" s="66" t="s">
        <v>128</v>
      </c>
      <c r="F177" s="68" t="s">
        <v>21</v>
      </c>
      <c r="G177" s="69" t="str">
        <f t="shared" si="2"/>
        <v>L</v>
      </c>
      <c r="H177" s="66">
        <v>1</v>
      </c>
      <c r="I177" s="66">
        <v>2</v>
      </c>
      <c r="J177" s="66" t="s">
        <v>105</v>
      </c>
      <c r="K177" s="69"/>
      <c r="L177" s="66" t="s">
        <v>103</v>
      </c>
    </row>
    <row r="178" spans="1:12">
      <c r="A178" s="66" t="s">
        <v>99</v>
      </c>
      <c r="B178" s="81">
        <v>42392</v>
      </c>
      <c r="C178" s="66" t="s">
        <v>100</v>
      </c>
      <c r="D178" s="70"/>
      <c r="E178" s="66" t="s">
        <v>121</v>
      </c>
      <c r="F178" s="68" t="s">
        <v>9</v>
      </c>
      <c r="G178" s="69" t="str">
        <f t="shared" si="2"/>
        <v>L</v>
      </c>
      <c r="H178" s="66">
        <v>2</v>
      </c>
      <c r="I178" s="66">
        <v>3</v>
      </c>
      <c r="J178" s="66" t="s">
        <v>129</v>
      </c>
      <c r="K178" s="69"/>
      <c r="L178" s="66" t="s">
        <v>103</v>
      </c>
    </row>
    <row r="179" spans="1:12">
      <c r="A179" s="66" t="s">
        <v>99</v>
      </c>
      <c r="B179" s="81">
        <v>42385</v>
      </c>
      <c r="C179" s="66" t="s">
        <v>100</v>
      </c>
      <c r="D179" s="70"/>
      <c r="E179" s="66" t="s">
        <v>57</v>
      </c>
      <c r="F179" s="68" t="s">
        <v>9</v>
      </c>
      <c r="G179" s="69" t="str">
        <f t="shared" si="2"/>
        <v>L</v>
      </c>
      <c r="H179" s="66">
        <v>0</v>
      </c>
      <c r="I179" s="66">
        <v>1</v>
      </c>
      <c r="J179" s="66" t="s">
        <v>25</v>
      </c>
      <c r="K179" s="69"/>
      <c r="L179" s="66" t="s">
        <v>103</v>
      </c>
    </row>
    <row r="180" spans="1:12">
      <c r="A180" s="66" t="s">
        <v>99</v>
      </c>
      <c r="B180" s="81">
        <v>42381</v>
      </c>
      <c r="C180" s="66" t="s">
        <v>13</v>
      </c>
      <c r="D180" s="70"/>
      <c r="E180" s="66" t="s">
        <v>130</v>
      </c>
      <c r="F180" s="68" t="s">
        <v>21</v>
      </c>
      <c r="G180" s="69" t="str">
        <f t="shared" si="2"/>
        <v>L</v>
      </c>
      <c r="H180" s="66">
        <v>0</v>
      </c>
      <c r="I180" s="66">
        <v>2</v>
      </c>
      <c r="J180" s="66" t="s">
        <v>25</v>
      </c>
      <c r="K180" s="69"/>
      <c r="L180" s="66" t="s">
        <v>103</v>
      </c>
    </row>
    <row r="181" spans="1:12">
      <c r="A181" s="66" t="s">
        <v>99</v>
      </c>
      <c r="B181" s="81">
        <v>42357</v>
      </c>
      <c r="C181" s="66" t="s">
        <v>100</v>
      </c>
      <c r="D181" s="70"/>
      <c r="E181" s="66" t="s">
        <v>118</v>
      </c>
      <c r="F181" s="68" t="s">
        <v>21</v>
      </c>
      <c r="G181" s="69" t="str">
        <f t="shared" si="2"/>
        <v>L</v>
      </c>
      <c r="H181" s="66">
        <v>1</v>
      </c>
      <c r="I181" s="66">
        <v>5</v>
      </c>
      <c r="J181" s="66" t="s">
        <v>44</v>
      </c>
      <c r="K181" s="69"/>
      <c r="L181" s="66" t="s">
        <v>103</v>
      </c>
    </row>
    <row r="182" spans="1:12">
      <c r="A182" s="66" t="s">
        <v>99</v>
      </c>
      <c r="B182" s="81">
        <v>42343</v>
      </c>
      <c r="C182" s="66" t="s">
        <v>100</v>
      </c>
      <c r="D182" s="70"/>
      <c r="E182" s="66" t="s">
        <v>131</v>
      </c>
      <c r="F182" s="68" t="s">
        <v>9</v>
      </c>
      <c r="G182" s="69" t="str">
        <f t="shared" si="2"/>
        <v>L</v>
      </c>
      <c r="H182" s="66">
        <v>1</v>
      </c>
      <c r="I182" s="66">
        <v>4</v>
      </c>
      <c r="J182" s="66" t="s">
        <v>106</v>
      </c>
      <c r="K182" s="69"/>
      <c r="L182" s="66" t="s">
        <v>103</v>
      </c>
    </row>
    <row r="183" spans="1:12">
      <c r="A183" s="66" t="s">
        <v>99</v>
      </c>
      <c r="B183" s="81">
        <v>42336</v>
      </c>
      <c r="C183" s="66" t="s">
        <v>100</v>
      </c>
      <c r="D183" s="70"/>
      <c r="E183" s="66" t="s">
        <v>56</v>
      </c>
      <c r="F183" s="68" t="s">
        <v>21</v>
      </c>
      <c r="G183" s="69" t="str">
        <f t="shared" si="2"/>
        <v>L</v>
      </c>
      <c r="H183" s="66">
        <v>3</v>
      </c>
      <c r="I183" s="66">
        <v>5</v>
      </c>
      <c r="J183" s="66" t="s">
        <v>132</v>
      </c>
      <c r="K183" s="69"/>
      <c r="L183" s="66" t="s">
        <v>103</v>
      </c>
    </row>
    <row r="184" spans="1:12">
      <c r="A184" s="66" t="s">
        <v>99</v>
      </c>
      <c r="B184" s="81">
        <v>42332</v>
      </c>
      <c r="C184" s="66" t="s">
        <v>16</v>
      </c>
      <c r="D184" s="68">
        <v>2</v>
      </c>
      <c r="E184" s="66" t="s">
        <v>133</v>
      </c>
      <c r="F184" s="68" t="s">
        <v>21</v>
      </c>
      <c r="G184" s="69" t="str">
        <f t="shared" si="2"/>
        <v>L</v>
      </c>
      <c r="H184" s="66">
        <v>0</v>
      </c>
      <c r="I184" s="66">
        <v>1</v>
      </c>
      <c r="J184" s="66" t="s">
        <v>25</v>
      </c>
      <c r="K184" s="69"/>
      <c r="L184" s="66" t="s">
        <v>103</v>
      </c>
    </row>
    <row r="185" spans="1:12">
      <c r="A185" s="66" t="s">
        <v>99</v>
      </c>
      <c r="B185" s="81">
        <v>42329</v>
      </c>
      <c r="C185" s="66" t="s">
        <v>13</v>
      </c>
      <c r="D185" s="70"/>
      <c r="E185" s="66" t="s">
        <v>134</v>
      </c>
      <c r="F185" s="68" t="s">
        <v>21</v>
      </c>
      <c r="G185" s="69" t="str">
        <f t="shared" si="2"/>
        <v>W</v>
      </c>
      <c r="H185" s="66">
        <v>1</v>
      </c>
      <c r="I185" s="66">
        <v>0</v>
      </c>
      <c r="J185" s="66" t="s">
        <v>113</v>
      </c>
      <c r="K185" s="69"/>
      <c r="L185" s="66" t="s">
        <v>103</v>
      </c>
    </row>
    <row r="186" spans="1:12">
      <c r="A186" s="66" t="s">
        <v>99</v>
      </c>
      <c r="B186" s="81">
        <v>42318</v>
      </c>
      <c r="C186" s="66" t="s">
        <v>15</v>
      </c>
      <c r="D186" s="70"/>
      <c r="E186" s="66" t="s">
        <v>104</v>
      </c>
      <c r="F186" s="68" t="s">
        <v>21</v>
      </c>
      <c r="G186" s="69" t="str">
        <f t="shared" si="2"/>
        <v>L</v>
      </c>
      <c r="H186" s="66">
        <v>1</v>
      </c>
      <c r="I186" s="66">
        <v>2</v>
      </c>
      <c r="J186" s="66" t="s">
        <v>109</v>
      </c>
      <c r="K186" s="69"/>
      <c r="L186" s="66" t="s">
        <v>103</v>
      </c>
    </row>
    <row r="187" spans="1:12">
      <c r="A187" s="66" t="s">
        <v>99</v>
      </c>
      <c r="B187" s="81">
        <v>42311</v>
      </c>
      <c r="C187" s="66" t="s">
        <v>13</v>
      </c>
      <c r="D187" s="68" t="s">
        <v>135</v>
      </c>
      <c r="E187" s="66" t="s">
        <v>136</v>
      </c>
      <c r="F187" s="68" t="s">
        <v>21</v>
      </c>
      <c r="G187" s="69" t="str">
        <f t="shared" si="2"/>
        <v>W</v>
      </c>
      <c r="H187" s="66">
        <v>4</v>
      </c>
      <c r="I187" s="66">
        <v>0</v>
      </c>
      <c r="J187" s="66" t="s">
        <v>137</v>
      </c>
      <c r="K187" s="69"/>
      <c r="L187" s="66" t="s">
        <v>103</v>
      </c>
    </row>
    <row r="188" spans="1:12">
      <c r="A188" s="66" t="s">
        <v>99</v>
      </c>
      <c r="B188" s="81">
        <v>42308</v>
      </c>
      <c r="C188" s="66" t="s">
        <v>13</v>
      </c>
      <c r="D188" s="68" t="s">
        <v>138</v>
      </c>
      <c r="E188" s="66" t="s">
        <v>136</v>
      </c>
      <c r="F188" s="68" t="s">
        <v>9</v>
      </c>
      <c r="G188" s="69" t="str">
        <f t="shared" si="2"/>
        <v>D</v>
      </c>
      <c r="H188" s="66">
        <v>2</v>
      </c>
      <c r="I188" s="66">
        <v>2</v>
      </c>
      <c r="J188" s="66" t="s">
        <v>139</v>
      </c>
      <c r="K188" s="69"/>
      <c r="L188" s="66" t="s">
        <v>103</v>
      </c>
    </row>
    <row r="189" spans="1:12">
      <c r="A189" s="66" t="s">
        <v>99</v>
      </c>
      <c r="B189" s="81">
        <v>42304</v>
      </c>
      <c r="C189" s="66" t="s">
        <v>100</v>
      </c>
      <c r="D189" s="70"/>
      <c r="E189" s="66" t="s">
        <v>116</v>
      </c>
      <c r="F189" s="68" t="s">
        <v>21</v>
      </c>
      <c r="G189" s="69" t="str">
        <f t="shared" si="2"/>
        <v>L</v>
      </c>
      <c r="H189" s="66">
        <v>2</v>
      </c>
      <c r="I189" s="66">
        <v>5</v>
      </c>
      <c r="J189" s="66" t="s">
        <v>140</v>
      </c>
      <c r="K189" s="69"/>
      <c r="L189" s="66" t="s">
        <v>103</v>
      </c>
    </row>
    <row r="190" spans="1:12">
      <c r="A190" s="66" t="s">
        <v>99</v>
      </c>
      <c r="B190" s="81">
        <v>42301</v>
      </c>
      <c r="C190" s="66" t="s">
        <v>100</v>
      </c>
      <c r="D190" s="70"/>
      <c r="E190" s="66" t="s">
        <v>62</v>
      </c>
      <c r="F190" s="68" t="s">
        <v>9</v>
      </c>
      <c r="G190" s="69" t="str">
        <f t="shared" si="2"/>
        <v>L</v>
      </c>
      <c r="H190" s="69">
        <v>1</v>
      </c>
      <c r="I190" s="66">
        <v>9</v>
      </c>
      <c r="J190" s="66" t="s">
        <v>106</v>
      </c>
      <c r="K190" s="69"/>
      <c r="L190" s="66" t="s">
        <v>103</v>
      </c>
    </row>
    <row r="191" spans="1:12">
      <c r="A191" s="66" t="s">
        <v>99</v>
      </c>
      <c r="B191" s="81">
        <v>42294</v>
      </c>
      <c r="C191" s="66" t="s">
        <v>100</v>
      </c>
      <c r="D191" s="70"/>
      <c r="E191" s="66" t="s">
        <v>131</v>
      </c>
      <c r="F191" s="68" t="s">
        <v>21</v>
      </c>
      <c r="G191" s="69" t="str">
        <f t="shared" si="2"/>
        <v>D</v>
      </c>
      <c r="H191" s="66">
        <v>2</v>
      </c>
      <c r="I191" s="66">
        <v>2</v>
      </c>
      <c r="J191" s="66" t="s">
        <v>141</v>
      </c>
      <c r="K191" s="69"/>
      <c r="L191" s="66" t="s">
        <v>103</v>
      </c>
    </row>
    <row r="192" spans="1:12">
      <c r="A192" s="66" t="s">
        <v>99</v>
      </c>
      <c r="B192" s="81">
        <v>42290</v>
      </c>
      <c r="C192" s="66" t="s">
        <v>100</v>
      </c>
      <c r="D192" s="70"/>
      <c r="E192" s="66" t="s">
        <v>124</v>
      </c>
      <c r="F192" s="68" t="s">
        <v>9</v>
      </c>
      <c r="G192" s="69" t="str">
        <f t="shared" si="2"/>
        <v>L</v>
      </c>
      <c r="H192" s="66">
        <v>1</v>
      </c>
      <c r="I192" s="66">
        <v>2</v>
      </c>
      <c r="J192" s="66" t="s">
        <v>109</v>
      </c>
      <c r="K192" s="69"/>
      <c r="L192" s="66" t="s">
        <v>103</v>
      </c>
    </row>
    <row r="193" spans="1:12">
      <c r="A193" s="66" t="s">
        <v>99</v>
      </c>
      <c r="B193" s="81">
        <v>42287</v>
      </c>
      <c r="C193" s="66" t="s">
        <v>100</v>
      </c>
      <c r="D193" s="70"/>
      <c r="E193" s="66" t="s">
        <v>108</v>
      </c>
      <c r="F193" s="68" t="s">
        <v>21</v>
      </c>
      <c r="G193" s="69" t="str">
        <f t="shared" si="2"/>
        <v>L</v>
      </c>
      <c r="H193" s="66">
        <v>0</v>
      </c>
      <c r="I193" s="66">
        <v>7</v>
      </c>
      <c r="J193" s="66" t="s">
        <v>25</v>
      </c>
      <c r="K193" s="69"/>
      <c r="L193" s="66" t="s">
        <v>103</v>
      </c>
    </row>
    <row r="194" spans="1:12">
      <c r="A194" s="66" t="s">
        <v>99</v>
      </c>
      <c r="B194" s="81">
        <v>42283</v>
      </c>
      <c r="C194" s="66" t="s">
        <v>100</v>
      </c>
      <c r="D194" s="70"/>
      <c r="E194" s="66" t="s">
        <v>114</v>
      </c>
      <c r="F194" s="68" t="s">
        <v>9</v>
      </c>
      <c r="G194" s="69" t="str">
        <f t="shared" si="2"/>
        <v>L</v>
      </c>
      <c r="H194" s="66">
        <v>2</v>
      </c>
      <c r="I194" s="66">
        <v>3</v>
      </c>
      <c r="J194" s="66" t="s">
        <v>142</v>
      </c>
      <c r="K194" s="69"/>
      <c r="L194" s="66" t="s">
        <v>103</v>
      </c>
    </row>
    <row r="195" spans="1:12">
      <c r="A195" s="66" t="s">
        <v>99</v>
      </c>
      <c r="B195" s="81">
        <v>42280</v>
      </c>
      <c r="C195" s="66" t="s">
        <v>13</v>
      </c>
      <c r="D195" s="68" t="s">
        <v>143</v>
      </c>
      <c r="E195" s="66" t="s">
        <v>144</v>
      </c>
      <c r="F195" s="68" t="s">
        <v>9</v>
      </c>
      <c r="G195" s="69" t="str">
        <f t="shared" si="2"/>
        <v>W</v>
      </c>
      <c r="H195" s="66">
        <v>2</v>
      </c>
      <c r="I195" s="66">
        <v>0</v>
      </c>
      <c r="J195" s="66" t="s">
        <v>145</v>
      </c>
      <c r="K195" s="69"/>
      <c r="L195" s="66" t="s">
        <v>103</v>
      </c>
    </row>
    <row r="196" spans="1:12">
      <c r="A196" s="66" t="s">
        <v>99</v>
      </c>
      <c r="B196" s="81">
        <v>42276</v>
      </c>
      <c r="C196" s="66" t="s">
        <v>16</v>
      </c>
      <c r="D196" s="68">
        <v>2</v>
      </c>
      <c r="E196" s="66" t="s">
        <v>87</v>
      </c>
      <c r="F196" s="68" t="s">
        <v>21</v>
      </c>
      <c r="G196" s="69" t="str">
        <f t="shared" si="2"/>
        <v>W</v>
      </c>
      <c r="H196" s="66">
        <v>4</v>
      </c>
      <c r="I196" s="66">
        <v>1</v>
      </c>
      <c r="J196" s="66" t="s">
        <v>146</v>
      </c>
      <c r="K196" s="66" t="s">
        <v>1065</v>
      </c>
      <c r="L196" s="66" t="s">
        <v>103</v>
      </c>
    </row>
    <row r="197" spans="1:12">
      <c r="A197" s="66" t="s">
        <v>99</v>
      </c>
      <c r="B197" s="81">
        <v>42273</v>
      </c>
      <c r="C197" s="66" t="s">
        <v>100</v>
      </c>
      <c r="D197" s="70"/>
      <c r="E197" s="66" t="s">
        <v>128</v>
      </c>
      <c r="F197" s="68" t="s">
        <v>9</v>
      </c>
      <c r="G197" s="69" t="str">
        <f t="shared" si="2"/>
        <v>L</v>
      </c>
      <c r="H197" s="66">
        <v>1</v>
      </c>
      <c r="I197" s="66">
        <v>2</v>
      </c>
      <c r="J197" s="66" t="s">
        <v>106</v>
      </c>
      <c r="K197" s="69"/>
      <c r="L197" s="66" t="s">
        <v>103</v>
      </c>
    </row>
    <row r="198" spans="1:12">
      <c r="A198" s="66" t="s">
        <v>99</v>
      </c>
      <c r="B198" s="81">
        <v>42269</v>
      </c>
      <c r="C198" s="66" t="s">
        <v>100</v>
      </c>
      <c r="D198" s="70"/>
      <c r="E198" s="66" t="s">
        <v>123</v>
      </c>
      <c r="F198" s="68" t="s">
        <v>21</v>
      </c>
      <c r="G198" s="69" t="str">
        <f t="shared" si="2"/>
        <v>L</v>
      </c>
      <c r="H198" s="66">
        <v>1</v>
      </c>
      <c r="I198" s="66">
        <v>3</v>
      </c>
      <c r="J198" s="66" t="s">
        <v>106</v>
      </c>
      <c r="K198" s="69"/>
      <c r="L198" s="66" t="s">
        <v>103</v>
      </c>
    </row>
    <row r="199" spans="1:12">
      <c r="A199" s="66" t="s">
        <v>99</v>
      </c>
      <c r="B199" s="81">
        <v>42266</v>
      </c>
      <c r="C199" s="66" t="s">
        <v>100</v>
      </c>
      <c r="D199" s="70"/>
      <c r="E199" s="66" t="s">
        <v>125</v>
      </c>
      <c r="F199" s="68" t="s">
        <v>21</v>
      </c>
      <c r="G199" s="69" t="str">
        <f t="shared" si="2"/>
        <v>D</v>
      </c>
      <c r="H199" s="66">
        <v>1</v>
      </c>
      <c r="I199" s="66">
        <v>1</v>
      </c>
      <c r="J199" s="66" t="s">
        <v>117</v>
      </c>
      <c r="K199" s="69"/>
      <c r="L199" s="66" t="s">
        <v>103</v>
      </c>
    </row>
    <row r="200" spans="1:12">
      <c r="A200" s="66" t="s">
        <v>99</v>
      </c>
      <c r="B200" s="81">
        <v>42262</v>
      </c>
      <c r="C200" s="66" t="s">
        <v>100</v>
      </c>
      <c r="D200" s="70"/>
      <c r="E200" s="66" t="s">
        <v>112</v>
      </c>
      <c r="F200" s="68" t="s">
        <v>21</v>
      </c>
      <c r="G200" s="69" t="str">
        <f t="shared" si="2"/>
        <v>L</v>
      </c>
      <c r="H200" s="66">
        <v>2</v>
      </c>
      <c r="I200" s="66">
        <v>3</v>
      </c>
      <c r="J200" s="66" t="s">
        <v>147</v>
      </c>
      <c r="K200" s="69"/>
      <c r="L200" s="66" t="s">
        <v>103</v>
      </c>
    </row>
    <row r="201" spans="1:12">
      <c r="A201" s="66" t="s">
        <v>99</v>
      </c>
      <c r="B201" s="81">
        <v>42259</v>
      </c>
      <c r="C201" s="66" t="s">
        <v>100</v>
      </c>
      <c r="D201" s="70"/>
      <c r="E201" s="66" t="s">
        <v>107</v>
      </c>
      <c r="F201" s="68" t="s">
        <v>9</v>
      </c>
      <c r="G201" s="69" t="str">
        <f t="shared" si="2"/>
        <v>L</v>
      </c>
      <c r="H201" s="66">
        <v>0</v>
      </c>
      <c r="I201" s="66">
        <v>4</v>
      </c>
      <c r="J201" s="66" t="s">
        <v>25</v>
      </c>
      <c r="K201" s="69"/>
      <c r="L201" s="66" t="s">
        <v>103</v>
      </c>
    </row>
    <row r="202" spans="1:12">
      <c r="A202" s="66" t="s">
        <v>99</v>
      </c>
      <c r="B202" s="81">
        <v>42252</v>
      </c>
      <c r="C202" s="66" t="s">
        <v>13</v>
      </c>
      <c r="D202" s="68" t="s">
        <v>61</v>
      </c>
      <c r="E202" s="66" t="s">
        <v>148</v>
      </c>
      <c r="F202" s="68" t="s">
        <v>9</v>
      </c>
      <c r="G202" s="69" t="str">
        <f t="shared" si="2"/>
        <v>W</v>
      </c>
      <c r="H202" s="66">
        <v>5</v>
      </c>
      <c r="I202" s="66">
        <v>3</v>
      </c>
      <c r="J202" s="66" t="s">
        <v>149</v>
      </c>
      <c r="K202" s="69"/>
      <c r="L202" s="66" t="s">
        <v>103</v>
      </c>
    </row>
    <row r="203" spans="1:12">
      <c r="A203" s="66" t="s">
        <v>99</v>
      </c>
      <c r="B203" s="81">
        <v>42245</v>
      </c>
      <c r="C203" s="66" t="s">
        <v>100</v>
      </c>
      <c r="D203" s="70"/>
      <c r="E203" s="66" t="s">
        <v>101</v>
      </c>
      <c r="F203" s="68" t="s">
        <v>21</v>
      </c>
      <c r="G203" s="69" t="str">
        <f t="shared" si="2"/>
        <v>D</v>
      </c>
      <c r="H203" s="66">
        <v>1</v>
      </c>
      <c r="I203" s="66">
        <v>1</v>
      </c>
      <c r="J203" s="66" t="s">
        <v>111</v>
      </c>
      <c r="K203" s="69"/>
      <c r="L203" s="66" t="s">
        <v>103</v>
      </c>
    </row>
    <row r="204" spans="1:12">
      <c r="A204" s="66" t="s">
        <v>99</v>
      </c>
      <c r="B204" s="81">
        <v>42242</v>
      </c>
      <c r="C204" s="66" t="s">
        <v>100</v>
      </c>
      <c r="D204" s="70"/>
      <c r="E204" s="66" t="s">
        <v>119</v>
      </c>
      <c r="F204" s="68" t="s">
        <v>9</v>
      </c>
      <c r="G204" s="69" t="str">
        <f t="shared" si="2"/>
        <v>L</v>
      </c>
      <c r="H204" s="66">
        <v>2</v>
      </c>
      <c r="I204" s="66">
        <v>4</v>
      </c>
      <c r="J204" s="66" t="s">
        <v>150</v>
      </c>
      <c r="K204" s="69"/>
      <c r="L204" s="66" t="s">
        <v>103</v>
      </c>
    </row>
    <row r="205" spans="1:12">
      <c r="A205" s="66" t="s">
        <v>99</v>
      </c>
      <c r="B205" s="81">
        <v>42238</v>
      </c>
      <c r="C205" s="66" t="s">
        <v>100</v>
      </c>
      <c r="D205" s="70"/>
      <c r="E205" s="66" t="s">
        <v>56</v>
      </c>
      <c r="F205" s="68" t="s">
        <v>9</v>
      </c>
      <c r="G205" s="69" t="str">
        <f t="shared" si="2"/>
        <v>W</v>
      </c>
      <c r="H205" s="66">
        <v>3</v>
      </c>
      <c r="I205" s="66">
        <v>1</v>
      </c>
      <c r="J205" s="66" t="s">
        <v>151</v>
      </c>
      <c r="K205" s="69"/>
      <c r="L205" s="66" t="s">
        <v>103</v>
      </c>
    </row>
    <row r="206" spans="1:12" s="11" customFormat="1" ht="17" thickBot="1">
      <c r="A206" s="66" t="s">
        <v>99</v>
      </c>
      <c r="B206" s="81">
        <v>42231</v>
      </c>
      <c r="C206" s="66" t="s">
        <v>12</v>
      </c>
      <c r="D206" s="68" t="s">
        <v>98</v>
      </c>
      <c r="E206" s="66" t="s">
        <v>152</v>
      </c>
      <c r="F206" s="68" t="s">
        <v>9</v>
      </c>
      <c r="G206" s="69" t="str">
        <f t="shared" si="2"/>
        <v>L</v>
      </c>
      <c r="H206" s="66">
        <v>0</v>
      </c>
      <c r="I206" s="66">
        <v>2</v>
      </c>
      <c r="J206" s="66" t="s">
        <v>25</v>
      </c>
      <c r="K206" s="69"/>
      <c r="L206" s="66" t="s">
        <v>103</v>
      </c>
    </row>
    <row r="207" spans="1:12" ht="17" thickTop="1">
      <c r="A207" s="66" t="s">
        <v>99</v>
      </c>
      <c r="B207" s="81">
        <v>42227</v>
      </c>
      <c r="C207" s="66" t="s">
        <v>100</v>
      </c>
      <c r="D207" s="70"/>
      <c r="E207" s="66" t="s">
        <v>104</v>
      </c>
      <c r="F207" s="68" t="s">
        <v>9</v>
      </c>
      <c r="G207" s="69" t="str">
        <f t="shared" si="2"/>
        <v>D</v>
      </c>
      <c r="H207" s="66">
        <v>2</v>
      </c>
      <c r="I207" s="66">
        <v>2</v>
      </c>
      <c r="J207" s="66" t="s">
        <v>153</v>
      </c>
      <c r="K207" s="69"/>
      <c r="L207" s="66" t="s">
        <v>103</v>
      </c>
    </row>
    <row r="208" spans="1:12">
      <c r="A208" s="66" t="s">
        <v>154</v>
      </c>
      <c r="B208" s="81">
        <v>42126</v>
      </c>
      <c r="C208" s="66" t="s">
        <v>19</v>
      </c>
      <c r="D208" s="70"/>
      <c r="E208" s="66" t="s">
        <v>28</v>
      </c>
      <c r="F208" s="68" t="s">
        <v>9</v>
      </c>
      <c r="G208" s="69" t="str">
        <f t="shared" ref="G208:G271" si="3">IF(H208&gt;I208,"W",IF(H208&lt;I208,"L","D"))</f>
        <v>W</v>
      </c>
      <c r="H208" s="66">
        <v>3</v>
      </c>
      <c r="I208" s="66">
        <v>1</v>
      </c>
      <c r="J208" s="66" t="s">
        <v>155</v>
      </c>
      <c r="K208" s="69"/>
      <c r="L208" s="66" t="s">
        <v>103</v>
      </c>
    </row>
    <row r="209" spans="1:12">
      <c r="A209" s="66" t="s">
        <v>154</v>
      </c>
      <c r="B209" s="81">
        <v>42122</v>
      </c>
      <c r="C209" s="66" t="s">
        <v>19</v>
      </c>
      <c r="D209" s="70"/>
      <c r="E209" s="66" t="s">
        <v>83</v>
      </c>
      <c r="F209" s="68" t="s">
        <v>21</v>
      </c>
      <c r="G209" s="69" t="str">
        <f t="shared" si="3"/>
        <v>W</v>
      </c>
      <c r="H209" s="66">
        <v>2</v>
      </c>
      <c r="I209" s="66">
        <v>0</v>
      </c>
      <c r="J209" s="66" t="s">
        <v>156</v>
      </c>
      <c r="K209" s="69"/>
      <c r="L209" s="66" t="s">
        <v>103</v>
      </c>
    </row>
    <row r="210" spans="1:12">
      <c r="A210" s="66" t="s">
        <v>154</v>
      </c>
      <c r="B210" s="81">
        <v>42119</v>
      </c>
      <c r="C210" s="66" t="s">
        <v>19</v>
      </c>
      <c r="D210" s="70"/>
      <c r="E210" s="66" t="s">
        <v>123</v>
      </c>
      <c r="F210" s="68" t="s">
        <v>21</v>
      </c>
      <c r="G210" s="69" t="str">
        <f t="shared" si="3"/>
        <v>D</v>
      </c>
      <c r="H210" s="66">
        <v>1</v>
      </c>
      <c r="I210" s="66">
        <v>1</v>
      </c>
      <c r="J210" s="66" t="s">
        <v>157</v>
      </c>
      <c r="K210" s="69"/>
      <c r="L210" s="66" t="s">
        <v>103</v>
      </c>
    </row>
    <row r="211" spans="1:12">
      <c r="A211" s="66" t="s">
        <v>154</v>
      </c>
      <c r="B211" s="81">
        <v>42115</v>
      </c>
      <c r="C211" s="66" t="s">
        <v>19</v>
      </c>
      <c r="D211" s="70"/>
      <c r="E211" s="66" t="s">
        <v>158</v>
      </c>
      <c r="F211" s="68" t="s">
        <v>9</v>
      </c>
      <c r="G211" s="69" t="str">
        <f t="shared" si="3"/>
        <v>D</v>
      </c>
      <c r="H211" s="66">
        <v>1</v>
      </c>
      <c r="I211" s="66">
        <v>1</v>
      </c>
      <c r="J211" s="66" t="s">
        <v>159</v>
      </c>
      <c r="K211" s="69"/>
      <c r="L211" s="66" t="s">
        <v>103</v>
      </c>
    </row>
    <row r="212" spans="1:12">
      <c r="A212" s="66" t="s">
        <v>154</v>
      </c>
      <c r="B212" s="81">
        <v>42112</v>
      </c>
      <c r="C212" s="66" t="s">
        <v>19</v>
      </c>
      <c r="D212" s="70"/>
      <c r="E212" s="66" t="s">
        <v>41</v>
      </c>
      <c r="F212" s="68" t="s">
        <v>21</v>
      </c>
      <c r="G212" s="69" t="str">
        <f t="shared" si="3"/>
        <v>L</v>
      </c>
      <c r="H212" s="66">
        <v>1</v>
      </c>
      <c r="I212" s="66">
        <v>2</v>
      </c>
      <c r="J212" s="66" t="s">
        <v>106</v>
      </c>
      <c r="K212" s="69"/>
      <c r="L212" s="66" t="s">
        <v>103</v>
      </c>
    </row>
    <row r="213" spans="1:12">
      <c r="A213" s="66" t="s">
        <v>154</v>
      </c>
      <c r="B213" s="81">
        <v>42105</v>
      </c>
      <c r="C213" s="66" t="s">
        <v>15</v>
      </c>
      <c r="D213" s="68" t="s">
        <v>161</v>
      </c>
      <c r="E213" s="66" t="s">
        <v>56</v>
      </c>
      <c r="F213" s="68" t="s">
        <v>21</v>
      </c>
      <c r="G213" s="69" t="str">
        <f t="shared" si="3"/>
        <v>D</v>
      </c>
      <c r="H213" s="66">
        <v>2</v>
      </c>
      <c r="I213" s="66">
        <v>2</v>
      </c>
      <c r="J213" s="66" t="s">
        <v>162</v>
      </c>
      <c r="K213" s="69"/>
      <c r="L213" s="66" t="s">
        <v>103</v>
      </c>
    </row>
    <row r="214" spans="1:12">
      <c r="A214" s="66" t="s">
        <v>154</v>
      </c>
      <c r="B214" s="81">
        <v>42100</v>
      </c>
      <c r="C214" s="66" t="s">
        <v>19</v>
      </c>
      <c r="D214" s="70"/>
      <c r="E214" s="66" t="s">
        <v>133</v>
      </c>
      <c r="F214" s="68" t="s">
        <v>9</v>
      </c>
      <c r="G214" s="69" t="str">
        <f t="shared" si="3"/>
        <v>W</v>
      </c>
      <c r="H214" s="66">
        <v>2</v>
      </c>
      <c r="I214" s="66">
        <v>0</v>
      </c>
      <c r="J214" s="66" t="s">
        <v>163</v>
      </c>
      <c r="K214" s="69"/>
      <c r="L214" s="66" t="s">
        <v>103</v>
      </c>
    </row>
    <row r="215" spans="1:12">
      <c r="A215" s="66" t="s">
        <v>154</v>
      </c>
      <c r="B215" s="81">
        <v>42097</v>
      </c>
      <c r="C215" s="66" t="s">
        <v>19</v>
      </c>
      <c r="D215" s="70"/>
      <c r="E215" s="66" t="s">
        <v>24</v>
      </c>
      <c r="F215" s="68" t="s">
        <v>21</v>
      </c>
      <c r="G215" s="69" t="str">
        <f t="shared" si="3"/>
        <v>L</v>
      </c>
      <c r="H215" s="66">
        <v>0</v>
      </c>
      <c r="I215" s="66">
        <v>1</v>
      </c>
      <c r="J215" s="66" t="s">
        <v>25</v>
      </c>
      <c r="K215" s="69"/>
      <c r="L215" s="66" t="s">
        <v>103</v>
      </c>
    </row>
    <row r="216" spans="1:12">
      <c r="A216" s="66" t="s">
        <v>154</v>
      </c>
      <c r="B216" s="81">
        <v>42091</v>
      </c>
      <c r="C216" s="66" t="s">
        <v>19</v>
      </c>
      <c r="D216" s="70"/>
      <c r="E216" s="66" t="s">
        <v>108</v>
      </c>
      <c r="F216" s="68" t="s">
        <v>9</v>
      </c>
      <c r="G216" s="69" t="str">
        <f t="shared" si="3"/>
        <v>D</v>
      </c>
      <c r="H216" s="66">
        <v>0</v>
      </c>
      <c r="I216" s="66">
        <v>0</v>
      </c>
      <c r="J216" s="66" t="s">
        <v>25</v>
      </c>
      <c r="K216" s="69"/>
      <c r="L216" s="66" t="s">
        <v>103</v>
      </c>
    </row>
    <row r="217" spans="1:12">
      <c r="A217" s="66" t="s">
        <v>154</v>
      </c>
      <c r="B217" s="81">
        <v>42087</v>
      </c>
      <c r="C217" s="66" t="s">
        <v>15</v>
      </c>
      <c r="D217" s="68" t="s">
        <v>165</v>
      </c>
      <c r="E217" s="66" t="s">
        <v>104</v>
      </c>
      <c r="F217" s="68" t="s">
        <v>21</v>
      </c>
      <c r="G217" s="69" t="str">
        <f t="shared" si="3"/>
        <v>W</v>
      </c>
      <c r="H217" s="66">
        <v>4</v>
      </c>
      <c r="I217" s="66">
        <v>0</v>
      </c>
      <c r="J217" s="66" t="s">
        <v>166</v>
      </c>
      <c r="K217" s="69"/>
      <c r="L217" s="66" t="s">
        <v>103</v>
      </c>
    </row>
    <row r="218" spans="1:12">
      <c r="A218" s="66" t="s">
        <v>154</v>
      </c>
      <c r="B218" s="81">
        <v>42084</v>
      </c>
      <c r="C218" s="66" t="s">
        <v>19</v>
      </c>
      <c r="D218" s="70"/>
      <c r="E218" s="66" t="s">
        <v>30</v>
      </c>
      <c r="F218" s="68" t="s">
        <v>9</v>
      </c>
      <c r="G218" s="69" t="str">
        <f t="shared" si="3"/>
        <v>W</v>
      </c>
      <c r="H218" s="66">
        <v>2</v>
      </c>
      <c r="I218" s="66">
        <v>0</v>
      </c>
      <c r="J218" s="66" t="s">
        <v>167</v>
      </c>
      <c r="K218" s="69"/>
      <c r="L218" s="66" t="s">
        <v>103</v>
      </c>
    </row>
    <row r="219" spans="1:12">
      <c r="A219" s="66" t="s">
        <v>154</v>
      </c>
      <c r="B219" s="81">
        <v>42080</v>
      </c>
      <c r="C219" s="66" t="s">
        <v>19</v>
      </c>
      <c r="D219" s="70"/>
      <c r="E219" s="66" t="s">
        <v>108</v>
      </c>
      <c r="F219" s="68" t="s">
        <v>21</v>
      </c>
      <c r="G219" s="69" t="str">
        <f t="shared" si="3"/>
        <v>D</v>
      </c>
      <c r="H219" s="66">
        <v>0</v>
      </c>
      <c r="I219" s="66">
        <v>0</v>
      </c>
      <c r="J219" s="66" t="s">
        <v>25</v>
      </c>
      <c r="K219" s="69"/>
      <c r="L219" s="66" t="s">
        <v>103</v>
      </c>
    </row>
    <row r="220" spans="1:12">
      <c r="A220" s="66" t="s">
        <v>154</v>
      </c>
      <c r="B220" s="81">
        <v>42077</v>
      </c>
      <c r="C220" s="66" t="s">
        <v>15</v>
      </c>
      <c r="D220" s="68">
        <v>2</v>
      </c>
      <c r="E220" s="66" t="s">
        <v>119</v>
      </c>
      <c r="F220" s="68" t="s">
        <v>21</v>
      </c>
      <c r="G220" s="69" t="str">
        <f t="shared" si="3"/>
        <v>D</v>
      </c>
      <c r="H220" s="66">
        <v>1</v>
      </c>
      <c r="I220" s="66">
        <v>1</v>
      </c>
      <c r="J220" s="66" t="s">
        <v>106</v>
      </c>
      <c r="K220" s="69"/>
      <c r="L220" s="66" t="s">
        <v>103</v>
      </c>
    </row>
    <row r="221" spans="1:12">
      <c r="A221" s="66" t="s">
        <v>154</v>
      </c>
      <c r="B221" s="81">
        <v>42070</v>
      </c>
      <c r="C221" s="66" t="s">
        <v>19</v>
      </c>
      <c r="D221" s="70"/>
      <c r="E221" s="66" t="s">
        <v>34</v>
      </c>
      <c r="F221" s="68" t="s">
        <v>9</v>
      </c>
      <c r="G221" s="69" t="str">
        <f t="shared" si="3"/>
        <v>W</v>
      </c>
      <c r="H221" s="66">
        <v>3</v>
      </c>
      <c r="I221" s="66">
        <v>1</v>
      </c>
      <c r="J221" s="66" t="s">
        <v>168</v>
      </c>
      <c r="K221" s="69"/>
      <c r="L221" s="66" t="s">
        <v>103</v>
      </c>
    </row>
    <row r="222" spans="1:12">
      <c r="A222" s="66" t="s">
        <v>154</v>
      </c>
      <c r="B222" s="81">
        <v>42066</v>
      </c>
      <c r="C222" s="66" t="s">
        <v>19</v>
      </c>
      <c r="D222" s="70"/>
      <c r="E222" s="66" t="s">
        <v>59</v>
      </c>
      <c r="F222" s="68" t="s">
        <v>9</v>
      </c>
      <c r="G222" s="69" t="str">
        <f t="shared" si="3"/>
        <v>D</v>
      </c>
      <c r="H222" s="66">
        <v>1</v>
      </c>
      <c r="I222" s="66">
        <v>1</v>
      </c>
      <c r="J222" s="66" t="s">
        <v>159</v>
      </c>
      <c r="K222" s="69"/>
      <c r="L222" s="66" t="s">
        <v>103</v>
      </c>
    </row>
    <row r="223" spans="1:12">
      <c r="A223" s="66" t="s">
        <v>154</v>
      </c>
      <c r="B223" s="81">
        <v>42056</v>
      </c>
      <c r="C223" s="66" t="s">
        <v>19</v>
      </c>
      <c r="D223" s="70"/>
      <c r="E223" s="66" t="s">
        <v>45</v>
      </c>
      <c r="F223" s="68" t="s">
        <v>9</v>
      </c>
      <c r="G223" s="69" t="str">
        <f t="shared" si="3"/>
        <v>W</v>
      </c>
      <c r="H223" s="66">
        <v>5</v>
      </c>
      <c r="I223" s="66">
        <v>2</v>
      </c>
      <c r="J223" s="66" t="s">
        <v>170</v>
      </c>
      <c r="K223" s="69"/>
      <c r="L223" s="66" t="s">
        <v>103</v>
      </c>
    </row>
    <row r="224" spans="1:12">
      <c r="A224" s="66" t="s">
        <v>154</v>
      </c>
      <c r="B224" s="81">
        <v>42052</v>
      </c>
      <c r="C224" s="66" t="s">
        <v>19</v>
      </c>
      <c r="D224" s="70"/>
      <c r="E224" s="66" t="s">
        <v>133</v>
      </c>
      <c r="F224" s="68" t="s">
        <v>21</v>
      </c>
      <c r="G224" s="69" t="str">
        <f t="shared" si="3"/>
        <v>W</v>
      </c>
      <c r="H224" s="66">
        <v>4</v>
      </c>
      <c r="I224" s="66">
        <v>1</v>
      </c>
      <c r="J224" s="66" t="s">
        <v>171</v>
      </c>
      <c r="K224" s="69"/>
      <c r="L224" s="66" t="s">
        <v>103</v>
      </c>
    </row>
    <row r="225" spans="1:12">
      <c r="A225" s="66" t="s">
        <v>154</v>
      </c>
      <c r="B225" s="81">
        <v>42049</v>
      </c>
      <c r="C225" s="66" t="s">
        <v>19</v>
      </c>
      <c r="D225" s="70"/>
      <c r="E225" s="66" t="s">
        <v>52</v>
      </c>
      <c r="F225" s="68" t="s">
        <v>9</v>
      </c>
      <c r="G225" s="69" t="str">
        <f t="shared" si="3"/>
        <v>W</v>
      </c>
      <c r="H225" s="66">
        <v>1</v>
      </c>
      <c r="I225" s="66">
        <v>0</v>
      </c>
      <c r="J225" s="66" t="s">
        <v>106</v>
      </c>
      <c r="K225" s="69"/>
      <c r="L225" s="66" t="s">
        <v>103</v>
      </c>
    </row>
    <row r="226" spans="1:12">
      <c r="A226" s="66" t="s">
        <v>154</v>
      </c>
      <c r="B226" s="81">
        <v>42035</v>
      </c>
      <c r="C226" s="66" t="s">
        <v>19</v>
      </c>
      <c r="D226" s="70"/>
      <c r="E226" s="66" t="s">
        <v>47</v>
      </c>
      <c r="F226" s="68" t="s">
        <v>21</v>
      </c>
      <c r="G226" s="69" t="str">
        <f t="shared" si="3"/>
        <v>W</v>
      </c>
      <c r="H226" s="66">
        <v>7</v>
      </c>
      <c r="I226" s="66">
        <v>0</v>
      </c>
      <c r="J226" s="66" t="s">
        <v>172</v>
      </c>
      <c r="K226" s="69"/>
      <c r="L226" s="66" t="s">
        <v>103</v>
      </c>
    </row>
    <row r="227" spans="1:12">
      <c r="A227" s="66" t="s">
        <v>154</v>
      </c>
      <c r="B227" s="81">
        <v>42028</v>
      </c>
      <c r="C227" s="66" t="s">
        <v>19</v>
      </c>
      <c r="D227" s="70"/>
      <c r="E227" s="66" t="s">
        <v>87</v>
      </c>
      <c r="F227" s="68" t="s">
        <v>9</v>
      </c>
      <c r="G227" s="69" t="str">
        <f t="shared" si="3"/>
        <v>W</v>
      </c>
      <c r="H227" s="66">
        <v>3</v>
      </c>
      <c r="I227" s="66">
        <v>2</v>
      </c>
      <c r="J227" s="66" t="s">
        <v>173</v>
      </c>
      <c r="K227" s="69"/>
      <c r="L227" s="66" t="s">
        <v>103</v>
      </c>
    </row>
    <row r="228" spans="1:12">
      <c r="A228" s="66" t="s">
        <v>154</v>
      </c>
      <c r="B228" s="81">
        <v>42021</v>
      </c>
      <c r="C228" s="66" t="s">
        <v>19</v>
      </c>
      <c r="D228" s="70"/>
      <c r="E228" s="66" t="s">
        <v>73</v>
      </c>
      <c r="F228" s="68" t="s">
        <v>21</v>
      </c>
      <c r="G228" s="69" t="str">
        <f t="shared" si="3"/>
        <v>D</v>
      </c>
      <c r="H228" s="66">
        <v>1</v>
      </c>
      <c r="I228" s="66">
        <v>1</v>
      </c>
      <c r="J228" s="66" t="s">
        <v>160</v>
      </c>
      <c r="K228" s="69"/>
      <c r="L228" s="66" t="s">
        <v>103</v>
      </c>
    </row>
    <row r="229" spans="1:12">
      <c r="A229" s="66" t="s">
        <v>154</v>
      </c>
      <c r="B229" s="81">
        <v>42014</v>
      </c>
      <c r="C229" s="66" t="s">
        <v>19</v>
      </c>
      <c r="D229" s="70"/>
      <c r="E229" s="66" t="s">
        <v>49</v>
      </c>
      <c r="F229" s="68" t="s">
        <v>9</v>
      </c>
      <c r="G229" s="69" t="str">
        <f t="shared" si="3"/>
        <v>W</v>
      </c>
      <c r="H229" s="66">
        <v>2</v>
      </c>
      <c r="I229" s="66">
        <v>0</v>
      </c>
      <c r="J229" s="66" t="s">
        <v>174</v>
      </c>
      <c r="K229" s="69"/>
      <c r="L229" s="66" t="s">
        <v>103</v>
      </c>
    </row>
    <row r="230" spans="1:12">
      <c r="A230" s="66" t="s">
        <v>154</v>
      </c>
      <c r="B230" s="81">
        <v>41999</v>
      </c>
      <c r="C230" s="66" t="s">
        <v>19</v>
      </c>
      <c r="D230" s="70"/>
      <c r="E230" s="66" t="s">
        <v>24</v>
      </c>
      <c r="F230" s="68" t="s">
        <v>9</v>
      </c>
      <c r="G230" s="69" t="str">
        <f t="shared" si="3"/>
        <v>W</v>
      </c>
      <c r="H230" s="66">
        <v>2</v>
      </c>
      <c r="I230" s="66">
        <v>1</v>
      </c>
      <c r="J230" s="66" t="s">
        <v>175</v>
      </c>
      <c r="K230" s="69"/>
      <c r="L230" s="66" t="s">
        <v>103</v>
      </c>
    </row>
    <row r="231" spans="1:12">
      <c r="A231" s="66" t="s">
        <v>154</v>
      </c>
      <c r="B231" s="81">
        <v>41993</v>
      </c>
      <c r="C231" s="66" t="s">
        <v>19</v>
      </c>
      <c r="D231" s="70"/>
      <c r="E231" s="66" t="s">
        <v>20</v>
      </c>
      <c r="F231" s="68" t="s">
        <v>21</v>
      </c>
      <c r="G231" s="69" t="str">
        <f t="shared" si="3"/>
        <v>W</v>
      </c>
      <c r="H231" s="66">
        <v>3</v>
      </c>
      <c r="I231" s="66">
        <v>0</v>
      </c>
      <c r="J231" s="66" t="s">
        <v>1379</v>
      </c>
      <c r="K231" s="69"/>
      <c r="L231" s="66" t="s">
        <v>103</v>
      </c>
    </row>
    <row r="232" spans="1:12">
      <c r="A232" s="66" t="s">
        <v>154</v>
      </c>
      <c r="B232" s="81">
        <v>41986</v>
      </c>
      <c r="C232" s="66" t="s">
        <v>19</v>
      </c>
      <c r="D232" s="70"/>
      <c r="E232" s="66" t="s">
        <v>39</v>
      </c>
      <c r="F232" s="68" t="s">
        <v>21</v>
      </c>
      <c r="G232" s="69" t="str">
        <f t="shared" si="3"/>
        <v>W</v>
      </c>
      <c r="H232" s="66">
        <v>2</v>
      </c>
      <c r="I232" s="66">
        <v>1</v>
      </c>
      <c r="J232" s="66" t="s">
        <v>176</v>
      </c>
      <c r="K232" s="69"/>
      <c r="L232" s="66" t="s">
        <v>103</v>
      </c>
    </row>
    <row r="233" spans="1:12">
      <c r="A233" s="66" t="s">
        <v>154</v>
      </c>
      <c r="B233" s="81">
        <v>41975</v>
      </c>
      <c r="C233" s="66" t="s">
        <v>19</v>
      </c>
      <c r="D233" s="70"/>
      <c r="E233" s="66" t="s">
        <v>30</v>
      </c>
      <c r="F233" s="68" t="s">
        <v>21</v>
      </c>
      <c r="G233" s="69" t="str">
        <f t="shared" si="3"/>
        <v>W</v>
      </c>
      <c r="H233" s="66">
        <v>1</v>
      </c>
      <c r="I233" s="66">
        <v>0</v>
      </c>
      <c r="J233" s="66" t="s">
        <v>106</v>
      </c>
      <c r="K233" s="69"/>
      <c r="L233" s="66" t="s">
        <v>103</v>
      </c>
    </row>
    <row r="234" spans="1:12">
      <c r="A234" s="66" t="s">
        <v>154</v>
      </c>
      <c r="B234" s="81">
        <v>41972</v>
      </c>
      <c r="C234" s="66" t="s">
        <v>19</v>
      </c>
      <c r="D234" s="70"/>
      <c r="E234" s="66" t="s">
        <v>83</v>
      </c>
      <c r="F234" s="68" t="s">
        <v>9</v>
      </c>
      <c r="G234" s="69" t="str">
        <f t="shared" si="3"/>
        <v>W</v>
      </c>
      <c r="H234" s="66">
        <v>3</v>
      </c>
      <c r="I234" s="66">
        <v>0</v>
      </c>
      <c r="J234" s="66" t="s">
        <v>177</v>
      </c>
      <c r="K234" s="69"/>
      <c r="L234" s="66" t="s">
        <v>103</v>
      </c>
    </row>
    <row r="235" spans="1:12">
      <c r="A235" s="66" t="s">
        <v>154</v>
      </c>
      <c r="B235" s="81">
        <v>41965</v>
      </c>
      <c r="C235" s="66" t="s">
        <v>13</v>
      </c>
      <c r="D235" s="68">
        <v>2</v>
      </c>
      <c r="E235" s="66" t="s">
        <v>121</v>
      </c>
      <c r="F235" s="68" t="s">
        <v>9</v>
      </c>
      <c r="G235" s="69" t="str">
        <f t="shared" si="3"/>
        <v>L</v>
      </c>
      <c r="H235" s="66">
        <v>0</v>
      </c>
      <c r="I235" s="66">
        <v>1</v>
      </c>
      <c r="J235" s="66" t="s">
        <v>25</v>
      </c>
      <c r="K235" s="69"/>
      <c r="L235" s="66" t="s">
        <v>103</v>
      </c>
    </row>
    <row r="236" spans="1:12">
      <c r="A236" s="66" t="s">
        <v>154</v>
      </c>
      <c r="B236" s="81">
        <v>41961</v>
      </c>
      <c r="C236" s="66" t="s">
        <v>19</v>
      </c>
      <c r="D236" s="70"/>
      <c r="E236" s="66" t="s">
        <v>54</v>
      </c>
      <c r="F236" s="68" t="s">
        <v>21</v>
      </c>
      <c r="G236" s="69" t="str">
        <f t="shared" si="3"/>
        <v>W</v>
      </c>
      <c r="H236" s="66">
        <v>4</v>
      </c>
      <c r="I236" s="66">
        <v>3</v>
      </c>
      <c r="J236" s="66" t="s">
        <v>178</v>
      </c>
      <c r="K236" s="69"/>
      <c r="L236" s="66" t="s">
        <v>103</v>
      </c>
    </row>
    <row r="237" spans="1:12">
      <c r="A237" s="66" t="s">
        <v>154</v>
      </c>
      <c r="B237" s="81">
        <v>41958</v>
      </c>
      <c r="C237" s="66" t="s">
        <v>15</v>
      </c>
      <c r="D237" s="68">
        <v>1</v>
      </c>
      <c r="E237" s="66" t="s">
        <v>57</v>
      </c>
      <c r="F237" s="68" t="s">
        <v>9</v>
      </c>
      <c r="G237" s="69" t="str">
        <f t="shared" si="3"/>
        <v>W</v>
      </c>
      <c r="H237" s="66">
        <v>3</v>
      </c>
      <c r="I237" s="66">
        <v>1</v>
      </c>
      <c r="J237" s="66" t="s">
        <v>179</v>
      </c>
      <c r="K237" s="69"/>
      <c r="L237" s="66" t="s">
        <v>103</v>
      </c>
    </row>
    <row r="238" spans="1:12">
      <c r="A238" s="66" t="s">
        <v>154</v>
      </c>
      <c r="B238" s="81">
        <v>41951</v>
      </c>
      <c r="C238" s="66" t="s">
        <v>19</v>
      </c>
      <c r="D238" s="70"/>
      <c r="E238" s="66" t="s">
        <v>47</v>
      </c>
      <c r="F238" s="68" t="s">
        <v>9</v>
      </c>
      <c r="G238" s="69" t="str">
        <f t="shared" si="3"/>
        <v>W</v>
      </c>
      <c r="H238" s="66">
        <v>2</v>
      </c>
      <c r="I238" s="66">
        <v>0</v>
      </c>
      <c r="J238" s="66" t="s">
        <v>153</v>
      </c>
      <c r="K238" s="69"/>
      <c r="L238" s="66" t="s">
        <v>103</v>
      </c>
    </row>
    <row r="239" spans="1:12">
      <c r="A239" s="66" t="s">
        <v>154</v>
      </c>
      <c r="B239" s="81">
        <v>41947</v>
      </c>
      <c r="C239" s="66" t="s">
        <v>19</v>
      </c>
      <c r="D239" s="70"/>
      <c r="E239" s="66" t="s">
        <v>180</v>
      </c>
      <c r="F239" s="68" t="s">
        <v>21</v>
      </c>
      <c r="G239" s="69" t="str">
        <f t="shared" si="3"/>
        <v>W</v>
      </c>
      <c r="H239" s="66">
        <v>3</v>
      </c>
      <c r="I239" s="66">
        <v>2</v>
      </c>
      <c r="J239" s="66" t="s">
        <v>181</v>
      </c>
      <c r="K239" s="69"/>
      <c r="L239" s="66" t="s">
        <v>103</v>
      </c>
    </row>
    <row r="240" spans="1:12">
      <c r="A240" s="66" t="s">
        <v>154</v>
      </c>
      <c r="B240" s="81">
        <v>41944</v>
      </c>
      <c r="C240" s="66" t="s">
        <v>13</v>
      </c>
      <c r="D240" s="68">
        <v>1</v>
      </c>
      <c r="E240" s="66" t="s">
        <v>182</v>
      </c>
      <c r="F240" s="68" t="s">
        <v>21</v>
      </c>
      <c r="G240" s="69" t="str">
        <f t="shared" si="3"/>
        <v>W</v>
      </c>
      <c r="H240" s="66">
        <v>3</v>
      </c>
      <c r="I240" s="66">
        <v>1</v>
      </c>
      <c r="J240" s="66" t="s">
        <v>183</v>
      </c>
      <c r="K240" s="69"/>
      <c r="L240" s="66" t="s">
        <v>103</v>
      </c>
    </row>
    <row r="241" spans="1:12">
      <c r="A241" s="66" t="s">
        <v>154</v>
      </c>
      <c r="B241" s="81">
        <v>41937</v>
      </c>
      <c r="C241" s="66" t="s">
        <v>19</v>
      </c>
      <c r="D241" s="70"/>
      <c r="E241" s="66" t="s">
        <v>41</v>
      </c>
      <c r="F241" s="68" t="s">
        <v>9</v>
      </c>
      <c r="G241" s="69" t="str">
        <f t="shared" si="3"/>
        <v>D</v>
      </c>
      <c r="H241" s="66">
        <v>0</v>
      </c>
      <c r="I241" s="66">
        <v>0</v>
      </c>
      <c r="J241" s="66" t="s">
        <v>25</v>
      </c>
      <c r="K241" s="69"/>
      <c r="L241" s="66" t="s">
        <v>103</v>
      </c>
    </row>
    <row r="242" spans="1:12">
      <c r="A242" s="66" t="s">
        <v>154</v>
      </c>
      <c r="B242" s="81">
        <v>41930</v>
      </c>
      <c r="C242" s="66" t="s">
        <v>19</v>
      </c>
      <c r="D242" s="70"/>
      <c r="E242" s="66" t="s">
        <v>59</v>
      </c>
      <c r="F242" s="68" t="s">
        <v>21</v>
      </c>
      <c r="G242" s="69" t="str">
        <f t="shared" si="3"/>
        <v>W</v>
      </c>
      <c r="H242" s="66">
        <v>4</v>
      </c>
      <c r="I242" s="66">
        <v>3</v>
      </c>
      <c r="J242" s="66" t="s">
        <v>184</v>
      </c>
      <c r="K242" s="69"/>
      <c r="L242" s="66" t="s">
        <v>103</v>
      </c>
    </row>
    <row r="243" spans="1:12">
      <c r="A243" s="66" t="s">
        <v>154</v>
      </c>
      <c r="B243" s="81">
        <v>41923</v>
      </c>
      <c r="C243" s="66" t="s">
        <v>19</v>
      </c>
      <c r="D243" s="70"/>
      <c r="E243" s="66" t="s">
        <v>45</v>
      </c>
      <c r="F243" s="68" t="s">
        <v>21</v>
      </c>
      <c r="G243" s="69" t="str">
        <f t="shared" si="3"/>
        <v>D</v>
      </c>
      <c r="H243" s="66">
        <v>2</v>
      </c>
      <c r="I243" s="66">
        <v>2</v>
      </c>
      <c r="J243" s="66" t="s">
        <v>185</v>
      </c>
      <c r="K243" s="69"/>
      <c r="L243" s="66" t="s">
        <v>103</v>
      </c>
    </row>
    <row r="244" spans="1:12">
      <c r="A244" s="66" t="s">
        <v>154</v>
      </c>
      <c r="B244" s="81">
        <v>41919</v>
      </c>
      <c r="C244" s="66" t="s">
        <v>16</v>
      </c>
      <c r="D244" s="68">
        <v>1</v>
      </c>
      <c r="E244" s="66" t="s">
        <v>186</v>
      </c>
      <c r="F244" s="68" t="s">
        <v>21</v>
      </c>
      <c r="G244" s="69" t="str">
        <f t="shared" si="3"/>
        <v>L</v>
      </c>
      <c r="H244" s="66">
        <v>2</v>
      </c>
      <c r="I244" s="66">
        <v>3</v>
      </c>
      <c r="J244" s="66" t="s">
        <v>187</v>
      </c>
      <c r="K244" s="66" t="s">
        <v>1065</v>
      </c>
      <c r="L244" s="66" t="s">
        <v>103</v>
      </c>
    </row>
    <row r="245" spans="1:12">
      <c r="A245" s="66" t="s">
        <v>154</v>
      </c>
      <c r="B245" s="81">
        <v>41916</v>
      </c>
      <c r="C245" s="66" t="s">
        <v>13</v>
      </c>
      <c r="D245" s="68" t="s">
        <v>143</v>
      </c>
      <c r="E245" s="66" t="s">
        <v>83</v>
      </c>
      <c r="F245" s="68" t="s">
        <v>21</v>
      </c>
      <c r="G245" s="69" t="str">
        <f t="shared" si="3"/>
        <v>W</v>
      </c>
      <c r="H245" s="66">
        <v>2</v>
      </c>
      <c r="I245" s="66">
        <v>0</v>
      </c>
      <c r="J245" s="66" t="s">
        <v>188</v>
      </c>
      <c r="K245" s="69"/>
      <c r="L245" s="66" t="s">
        <v>103</v>
      </c>
    </row>
    <row r="246" spans="1:12">
      <c r="A246" s="66" t="s">
        <v>154</v>
      </c>
      <c r="B246" s="81">
        <v>41909</v>
      </c>
      <c r="C246" s="66" t="s">
        <v>19</v>
      </c>
      <c r="D246" s="70"/>
      <c r="E246" s="66" t="s">
        <v>43</v>
      </c>
      <c r="F246" s="68" t="s">
        <v>9</v>
      </c>
      <c r="G246" s="69" t="str">
        <f t="shared" si="3"/>
        <v>D</v>
      </c>
      <c r="H246" s="66">
        <v>1</v>
      </c>
      <c r="I246" s="66">
        <v>1</v>
      </c>
      <c r="J246" s="66" t="s">
        <v>164</v>
      </c>
      <c r="K246" s="69"/>
      <c r="L246" s="66" t="s">
        <v>103</v>
      </c>
    </row>
    <row r="247" spans="1:12">
      <c r="A247" s="66" t="s">
        <v>154</v>
      </c>
      <c r="B247" s="81">
        <v>41906</v>
      </c>
      <c r="C247" s="66" t="s">
        <v>19</v>
      </c>
      <c r="D247" s="70"/>
      <c r="E247" s="66" t="s">
        <v>73</v>
      </c>
      <c r="F247" s="68" t="s">
        <v>9</v>
      </c>
      <c r="G247" s="69" t="str">
        <f t="shared" si="3"/>
        <v>L</v>
      </c>
      <c r="H247" s="66">
        <v>1</v>
      </c>
      <c r="I247" s="66">
        <v>2</v>
      </c>
      <c r="J247" s="66" t="s">
        <v>164</v>
      </c>
      <c r="K247" s="69"/>
      <c r="L247" s="66" t="s">
        <v>103</v>
      </c>
    </row>
    <row r="248" spans="1:12">
      <c r="A248" s="66" t="s">
        <v>154</v>
      </c>
      <c r="B248" s="81">
        <v>41902</v>
      </c>
      <c r="C248" s="66" t="s">
        <v>19</v>
      </c>
      <c r="D248" s="70"/>
      <c r="E248" s="66" t="s">
        <v>28</v>
      </c>
      <c r="F248" s="68" t="s">
        <v>21</v>
      </c>
      <c r="G248" s="69" t="str">
        <f t="shared" si="3"/>
        <v>W</v>
      </c>
      <c r="H248" s="66">
        <v>1</v>
      </c>
      <c r="I248" s="66">
        <v>0</v>
      </c>
      <c r="J248" s="66" t="s">
        <v>82</v>
      </c>
      <c r="K248" s="69"/>
      <c r="L248" s="66" t="s">
        <v>103</v>
      </c>
    </row>
    <row r="249" spans="1:12">
      <c r="A249" s="66" t="s">
        <v>154</v>
      </c>
      <c r="B249" s="81">
        <v>41898</v>
      </c>
      <c r="C249" s="66" t="s">
        <v>19</v>
      </c>
      <c r="D249" s="70"/>
      <c r="E249" s="66" t="s">
        <v>34</v>
      </c>
      <c r="F249" s="68" t="s">
        <v>21</v>
      </c>
      <c r="G249" s="69" t="str">
        <f t="shared" si="3"/>
        <v>W</v>
      </c>
      <c r="H249" s="66">
        <v>1</v>
      </c>
      <c r="I249" s="66">
        <v>0</v>
      </c>
      <c r="J249" s="66" t="s">
        <v>115</v>
      </c>
      <c r="K249" s="69"/>
      <c r="L249" s="66" t="s">
        <v>103</v>
      </c>
    </row>
    <row r="250" spans="1:12">
      <c r="A250" s="66" t="s">
        <v>154</v>
      </c>
      <c r="B250" s="81">
        <v>41895</v>
      </c>
      <c r="C250" s="66" t="s">
        <v>19</v>
      </c>
      <c r="D250" s="70"/>
      <c r="E250" s="66" t="s">
        <v>39</v>
      </c>
      <c r="F250" s="68" t="s">
        <v>9</v>
      </c>
      <c r="G250" s="69" t="str">
        <f t="shared" si="3"/>
        <v>W</v>
      </c>
      <c r="H250" s="66">
        <v>2</v>
      </c>
      <c r="I250" s="66">
        <v>0</v>
      </c>
      <c r="J250" s="66" t="s">
        <v>189</v>
      </c>
      <c r="K250" s="69"/>
      <c r="L250" s="66" t="s">
        <v>103</v>
      </c>
    </row>
    <row r="251" spans="1:12">
      <c r="A251" s="66" t="s">
        <v>154</v>
      </c>
      <c r="B251" s="81">
        <v>41888</v>
      </c>
      <c r="C251" s="66" t="s">
        <v>13</v>
      </c>
      <c r="D251" s="68" t="s">
        <v>61</v>
      </c>
      <c r="E251" s="66" t="s">
        <v>28</v>
      </c>
      <c r="F251" s="68" t="s">
        <v>21</v>
      </c>
      <c r="G251" s="69" t="str">
        <f t="shared" si="3"/>
        <v>W</v>
      </c>
      <c r="H251" s="66">
        <v>3</v>
      </c>
      <c r="I251" s="66">
        <v>2</v>
      </c>
      <c r="J251" s="66" t="s">
        <v>190</v>
      </c>
      <c r="K251" s="69"/>
      <c r="L251" s="66" t="s">
        <v>103</v>
      </c>
    </row>
    <row r="252" spans="1:12">
      <c r="A252" s="66" t="s">
        <v>154</v>
      </c>
      <c r="B252" s="81">
        <v>41885</v>
      </c>
      <c r="C252" s="66" t="s">
        <v>19</v>
      </c>
      <c r="D252" s="70"/>
      <c r="E252" s="66" t="s">
        <v>54</v>
      </c>
      <c r="F252" s="68" t="s">
        <v>9</v>
      </c>
      <c r="G252" s="69" t="str">
        <f t="shared" si="3"/>
        <v>W</v>
      </c>
      <c r="H252" s="66">
        <v>1</v>
      </c>
      <c r="I252" s="66">
        <v>0</v>
      </c>
      <c r="J252" s="66" t="s">
        <v>164</v>
      </c>
      <c r="K252" s="69"/>
      <c r="L252" s="66" t="s">
        <v>103</v>
      </c>
    </row>
    <row r="253" spans="1:12">
      <c r="A253" s="66" t="s">
        <v>154</v>
      </c>
      <c r="B253" s="81">
        <v>41881</v>
      </c>
      <c r="C253" s="66" t="s">
        <v>19</v>
      </c>
      <c r="D253" s="70"/>
      <c r="E253" s="66" t="s">
        <v>43</v>
      </c>
      <c r="F253" s="68" t="s">
        <v>21</v>
      </c>
      <c r="G253" s="69" t="str">
        <f t="shared" si="3"/>
        <v>W</v>
      </c>
      <c r="H253" s="66">
        <v>2</v>
      </c>
      <c r="I253" s="66">
        <v>1</v>
      </c>
      <c r="J253" s="66" t="s">
        <v>189</v>
      </c>
      <c r="K253" s="69"/>
      <c r="L253" s="66" t="s">
        <v>103</v>
      </c>
    </row>
    <row r="254" spans="1:12">
      <c r="A254" s="66" t="s">
        <v>154</v>
      </c>
      <c r="B254" s="81">
        <v>41877</v>
      </c>
      <c r="C254" s="66" t="s">
        <v>19</v>
      </c>
      <c r="D254" s="70"/>
      <c r="E254" s="66" t="s">
        <v>87</v>
      </c>
      <c r="F254" s="68" t="s">
        <v>21</v>
      </c>
      <c r="G254" s="69" t="str">
        <f t="shared" si="3"/>
        <v>W</v>
      </c>
      <c r="H254" s="66">
        <v>3</v>
      </c>
      <c r="I254" s="66">
        <v>2</v>
      </c>
      <c r="J254" s="66" t="s">
        <v>191</v>
      </c>
      <c r="K254" s="69"/>
      <c r="L254" s="66" t="s">
        <v>103</v>
      </c>
    </row>
    <row r="255" spans="1:12">
      <c r="A255" s="66" t="s">
        <v>154</v>
      </c>
      <c r="B255" s="81">
        <v>41874</v>
      </c>
      <c r="C255" s="66" t="s">
        <v>19</v>
      </c>
      <c r="D255" s="70"/>
      <c r="E255" s="66" t="s">
        <v>52</v>
      </c>
      <c r="F255" s="68" t="s">
        <v>21</v>
      </c>
      <c r="G255" s="69" t="str">
        <f t="shared" si="3"/>
        <v>W</v>
      </c>
      <c r="H255" s="66">
        <v>3</v>
      </c>
      <c r="I255" s="66">
        <v>0</v>
      </c>
      <c r="J255" s="66" t="s">
        <v>192</v>
      </c>
      <c r="K255" s="69"/>
      <c r="L255" s="66" t="s">
        <v>103</v>
      </c>
    </row>
    <row r="256" spans="1:12">
      <c r="A256" s="66" t="s">
        <v>154</v>
      </c>
      <c r="B256" s="81">
        <v>41870</v>
      </c>
      <c r="C256" s="66" t="s">
        <v>19</v>
      </c>
      <c r="D256" s="70"/>
      <c r="E256" s="66" t="s">
        <v>123</v>
      </c>
      <c r="F256" s="68" t="s">
        <v>9</v>
      </c>
      <c r="G256" s="69" t="str">
        <f t="shared" si="3"/>
        <v>D</v>
      </c>
      <c r="H256" s="66">
        <v>0</v>
      </c>
      <c r="I256" s="69"/>
      <c r="J256" s="66" t="s">
        <v>25</v>
      </c>
      <c r="K256" s="69"/>
      <c r="L256" s="66" t="s">
        <v>103</v>
      </c>
    </row>
    <row r="257" spans="1:12">
      <c r="A257" s="66" t="s">
        <v>154</v>
      </c>
      <c r="B257" s="81">
        <v>41867</v>
      </c>
      <c r="C257" s="66" t="s">
        <v>12</v>
      </c>
      <c r="D257" s="68" t="s">
        <v>98</v>
      </c>
      <c r="E257" s="66" t="s">
        <v>193</v>
      </c>
      <c r="F257" s="68" t="s">
        <v>9</v>
      </c>
      <c r="G257" s="69" t="str">
        <f t="shared" si="3"/>
        <v>L</v>
      </c>
      <c r="H257" s="66">
        <v>1</v>
      </c>
      <c r="I257" s="66">
        <v>2</v>
      </c>
      <c r="J257" s="66" t="s">
        <v>194</v>
      </c>
      <c r="K257" s="69"/>
      <c r="L257" s="66" t="s">
        <v>103</v>
      </c>
    </row>
    <row r="258" spans="1:12" s="11" customFormat="1" ht="17" thickBot="1">
      <c r="A258" s="66" t="s">
        <v>154</v>
      </c>
      <c r="B258" s="81">
        <v>41863</v>
      </c>
      <c r="C258" s="66" t="s">
        <v>19</v>
      </c>
      <c r="D258" s="70"/>
      <c r="E258" s="66" t="s">
        <v>49</v>
      </c>
      <c r="F258" s="68" t="s">
        <v>21</v>
      </c>
      <c r="G258" s="69" t="str">
        <f t="shared" si="3"/>
        <v>L</v>
      </c>
      <c r="H258" s="66">
        <v>2</v>
      </c>
      <c r="I258" s="66">
        <v>5</v>
      </c>
      <c r="J258" s="66" t="s">
        <v>196</v>
      </c>
      <c r="K258" s="69"/>
      <c r="L258" s="66" t="s">
        <v>103</v>
      </c>
    </row>
    <row r="259" spans="1:12" ht="17" thickTop="1">
      <c r="A259" s="66" t="s">
        <v>154</v>
      </c>
      <c r="B259" s="81">
        <v>41860</v>
      </c>
      <c r="C259" s="66" t="s">
        <v>19</v>
      </c>
      <c r="D259" s="70"/>
      <c r="E259" s="66" t="s">
        <v>20</v>
      </c>
      <c r="F259" s="68" t="s">
        <v>9</v>
      </c>
      <c r="G259" s="69" t="str">
        <f t="shared" si="3"/>
        <v>W</v>
      </c>
      <c r="H259" s="66">
        <v>3</v>
      </c>
      <c r="I259" s="66">
        <v>2</v>
      </c>
      <c r="J259" s="66" t="s">
        <v>197</v>
      </c>
      <c r="K259" s="69"/>
      <c r="L259" s="66" t="s">
        <v>103</v>
      </c>
    </row>
    <row r="260" spans="1:12">
      <c r="A260" s="66" t="s">
        <v>198</v>
      </c>
      <c r="B260" s="81">
        <v>41755</v>
      </c>
      <c r="C260" s="66" t="s">
        <v>19</v>
      </c>
      <c r="D260" s="70"/>
      <c r="E260" s="66" t="s">
        <v>47</v>
      </c>
      <c r="F260" s="68" t="s">
        <v>9</v>
      </c>
      <c r="G260" s="69" t="str">
        <f t="shared" si="3"/>
        <v>L</v>
      </c>
      <c r="H260" s="66">
        <v>1</v>
      </c>
      <c r="I260" s="66">
        <v>5</v>
      </c>
      <c r="J260" s="66" t="s">
        <v>106</v>
      </c>
      <c r="K260" s="69"/>
      <c r="L260" s="66" t="s">
        <v>103</v>
      </c>
    </row>
    <row r="261" spans="1:12">
      <c r="A261" s="66" t="s">
        <v>198</v>
      </c>
      <c r="B261" s="81">
        <v>41750</v>
      </c>
      <c r="C261" s="66" t="s">
        <v>19</v>
      </c>
      <c r="D261" s="70"/>
      <c r="E261" s="66" t="s">
        <v>30</v>
      </c>
      <c r="F261" s="68" t="s">
        <v>21</v>
      </c>
      <c r="G261" s="69" t="str">
        <f t="shared" si="3"/>
        <v>W</v>
      </c>
      <c r="H261" s="66">
        <v>3</v>
      </c>
      <c r="I261" s="66">
        <v>0</v>
      </c>
      <c r="J261" s="66" t="s">
        <v>199</v>
      </c>
      <c r="K261" s="69"/>
      <c r="L261" s="66" t="s">
        <v>103</v>
      </c>
    </row>
    <row r="262" spans="1:12">
      <c r="A262" s="66" t="s">
        <v>198</v>
      </c>
      <c r="B262" s="81">
        <v>41747</v>
      </c>
      <c r="C262" s="66" t="s">
        <v>19</v>
      </c>
      <c r="D262" s="70"/>
      <c r="E262" s="66" t="s">
        <v>119</v>
      </c>
      <c r="F262" s="68" t="s">
        <v>9</v>
      </c>
      <c r="G262" s="69" t="str">
        <f t="shared" si="3"/>
        <v>D</v>
      </c>
      <c r="H262" s="66">
        <v>1</v>
      </c>
      <c r="I262" s="66">
        <v>1</v>
      </c>
      <c r="J262" s="66" t="s">
        <v>159</v>
      </c>
      <c r="K262" s="69"/>
      <c r="L262" s="66" t="s">
        <v>103</v>
      </c>
    </row>
    <row r="263" spans="1:12">
      <c r="A263" s="66" t="s">
        <v>198</v>
      </c>
      <c r="B263" s="81">
        <v>41741</v>
      </c>
      <c r="C263" s="66" t="s">
        <v>19</v>
      </c>
      <c r="D263" s="70"/>
      <c r="E263" s="66" t="s">
        <v>121</v>
      </c>
      <c r="F263" s="68" t="s">
        <v>9</v>
      </c>
      <c r="G263" s="69" t="str">
        <f t="shared" si="3"/>
        <v>D</v>
      </c>
      <c r="H263" s="66">
        <v>1</v>
      </c>
      <c r="I263" s="66">
        <v>1</v>
      </c>
      <c r="J263" s="66" t="s">
        <v>82</v>
      </c>
      <c r="K263" s="69"/>
      <c r="L263" s="66" t="s">
        <v>103</v>
      </c>
    </row>
    <row r="264" spans="1:12">
      <c r="A264" s="66" t="s">
        <v>198</v>
      </c>
      <c r="B264" s="81">
        <v>41737</v>
      </c>
      <c r="C264" s="66" t="s">
        <v>19</v>
      </c>
      <c r="D264" s="70"/>
      <c r="E264" s="66" t="s">
        <v>49</v>
      </c>
      <c r="F264" s="68" t="s">
        <v>9</v>
      </c>
      <c r="G264" s="69" t="str">
        <f t="shared" si="3"/>
        <v>D</v>
      </c>
      <c r="H264" s="66">
        <v>1</v>
      </c>
      <c r="I264" s="66">
        <v>1</v>
      </c>
      <c r="J264" s="66" t="s">
        <v>202</v>
      </c>
      <c r="K264" s="69"/>
      <c r="L264" s="66" t="s">
        <v>103</v>
      </c>
    </row>
    <row r="265" spans="1:12">
      <c r="A265" s="66" t="s">
        <v>198</v>
      </c>
      <c r="B265" s="81">
        <v>41734</v>
      </c>
      <c r="C265" s="66" t="s">
        <v>19</v>
      </c>
      <c r="D265" s="70"/>
      <c r="E265" s="66" t="s">
        <v>133</v>
      </c>
      <c r="F265" s="68" t="s">
        <v>21</v>
      </c>
      <c r="G265" s="69" t="str">
        <f t="shared" si="3"/>
        <v>W</v>
      </c>
      <c r="H265" s="66">
        <v>2</v>
      </c>
      <c r="I265" s="66">
        <v>1</v>
      </c>
      <c r="J265" s="66" t="s">
        <v>203</v>
      </c>
      <c r="K265" s="69"/>
      <c r="L265" s="66" t="s">
        <v>103</v>
      </c>
    </row>
    <row r="266" spans="1:12">
      <c r="A266" s="66" t="s">
        <v>198</v>
      </c>
      <c r="B266" s="81">
        <v>41727</v>
      </c>
      <c r="C266" s="66" t="s">
        <v>19</v>
      </c>
      <c r="D266" s="70"/>
      <c r="E266" s="66" t="s">
        <v>123</v>
      </c>
      <c r="F266" s="68" t="s">
        <v>21</v>
      </c>
      <c r="G266" s="69" t="str">
        <f t="shared" si="3"/>
        <v>W</v>
      </c>
      <c r="H266" s="66">
        <v>3</v>
      </c>
      <c r="I266" s="66">
        <v>2</v>
      </c>
      <c r="J266" s="66" t="s">
        <v>204</v>
      </c>
      <c r="K266" s="69"/>
      <c r="L266" s="66" t="s">
        <v>103</v>
      </c>
    </row>
    <row r="267" spans="1:12">
      <c r="A267" s="66" t="s">
        <v>198</v>
      </c>
      <c r="B267" s="81">
        <v>41723</v>
      </c>
      <c r="C267" s="66" t="s">
        <v>19</v>
      </c>
      <c r="D267" s="70"/>
      <c r="E267" s="66" t="s">
        <v>34</v>
      </c>
      <c r="F267" s="68" t="s">
        <v>21</v>
      </c>
      <c r="G267" s="69" t="str">
        <f t="shared" si="3"/>
        <v>L</v>
      </c>
      <c r="H267" s="66">
        <v>2</v>
      </c>
      <c r="I267" s="66">
        <v>4</v>
      </c>
      <c r="J267" s="66" t="s">
        <v>206</v>
      </c>
      <c r="K267" s="69"/>
      <c r="L267" s="66" t="s">
        <v>103</v>
      </c>
    </row>
    <row r="268" spans="1:12">
      <c r="A268" s="66" t="s">
        <v>198</v>
      </c>
      <c r="B268" s="81">
        <v>41720</v>
      </c>
      <c r="C268" s="66" t="s">
        <v>19</v>
      </c>
      <c r="D268" s="70"/>
      <c r="E268" s="66" t="s">
        <v>39</v>
      </c>
      <c r="F268" s="68" t="s">
        <v>9</v>
      </c>
      <c r="G268" s="69" t="str">
        <f t="shared" si="3"/>
        <v>L</v>
      </c>
      <c r="H268" s="66">
        <v>1</v>
      </c>
      <c r="I268" s="66">
        <v>2</v>
      </c>
      <c r="J268" s="66" t="s">
        <v>208</v>
      </c>
      <c r="K268" s="69"/>
      <c r="L268" s="66" t="s">
        <v>103</v>
      </c>
    </row>
    <row r="269" spans="1:12">
      <c r="A269" s="66" t="s">
        <v>198</v>
      </c>
      <c r="B269" s="81">
        <v>41713</v>
      </c>
      <c r="C269" s="66" t="s">
        <v>19</v>
      </c>
      <c r="D269" s="70"/>
      <c r="E269" s="66" t="s">
        <v>87</v>
      </c>
      <c r="F269" s="68" t="s">
        <v>21</v>
      </c>
      <c r="G269" s="69" t="str">
        <f t="shared" si="3"/>
        <v>W</v>
      </c>
      <c r="H269" s="66">
        <v>1</v>
      </c>
      <c r="I269" s="66">
        <v>0</v>
      </c>
      <c r="J269" s="66" t="s">
        <v>200</v>
      </c>
      <c r="K269" s="69"/>
      <c r="L269" s="66" t="s">
        <v>103</v>
      </c>
    </row>
    <row r="270" spans="1:12">
      <c r="A270" s="66" t="s">
        <v>198</v>
      </c>
      <c r="B270" s="81">
        <v>41706</v>
      </c>
      <c r="C270" s="66" t="s">
        <v>19</v>
      </c>
      <c r="D270" s="70"/>
      <c r="E270" s="66" t="s">
        <v>59</v>
      </c>
      <c r="F270" s="68" t="s">
        <v>9</v>
      </c>
      <c r="G270" s="69" t="str">
        <f t="shared" si="3"/>
        <v>D</v>
      </c>
      <c r="H270" s="66">
        <v>0</v>
      </c>
      <c r="I270" s="66">
        <v>0</v>
      </c>
      <c r="J270" s="66" t="s">
        <v>25</v>
      </c>
      <c r="K270" s="69"/>
      <c r="L270" s="66" t="s">
        <v>103</v>
      </c>
    </row>
    <row r="271" spans="1:12">
      <c r="A271" s="66" t="s">
        <v>198</v>
      </c>
      <c r="B271" s="81">
        <v>41702</v>
      </c>
      <c r="C271" s="66" t="s">
        <v>19</v>
      </c>
      <c r="D271" s="70"/>
      <c r="E271" s="66" t="s">
        <v>73</v>
      </c>
      <c r="F271" s="68" t="s">
        <v>21</v>
      </c>
      <c r="G271" s="69" t="str">
        <f t="shared" si="3"/>
        <v>W</v>
      </c>
      <c r="H271" s="66">
        <v>2</v>
      </c>
      <c r="I271" s="66">
        <v>0</v>
      </c>
      <c r="J271" s="66" t="s">
        <v>188</v>
      </c>
      <c r="K271" s="69"/>
      <c r="L271" s="66" t="s">
        <v>103</v>
      </c>
    </row>
    <row r="272" spans="1:12">
      <c r="A272" s="66" t="s">
        <v>198</v>
      </c>
      <c r="B272" s="81">
        <v>41699</v>
      </c>
      <c r="C272" s="66" t="s">
        <v>19</v>
      </c>
      <c r="D272" s="70"/>
      <c r="E272" s="66" t="s">
        <v>54</v>
      </c>
      <c r="F272" s="68" t="s">
        <v>9</v>
      </c>
      <c r="G272" s="69" t="str">
        <f t="shared" ref="G272:G335" si="4">IF(H272&gt;I272,"W",IF(H272&lt;I272,"L","D"))</f>
        <v>L</v>
      </c>
      <c r="H272" s="66">
        <v>0</v>
      </c>
      <c r="I272" s="66">
        <v>1</v>
      </c>
      <c r="J272" s="66" t="s">
        <v>25</v>
      </c>
      <c r="K272" s="69"/>
      <c r="L272" s="66" t="s">
        <v>103</v>
      </c>
    </row>
    <row r="273" spans="1:12">
      <c r="A273" s="66" t="s">
        <v>198</v>
      </c>
      <c r="B273" s="81">
        <v>41692</v>
      </c>
      <c r="C273" s="66" t="s">
        <v>19</v>
      </c>
      <c r="D273" s="70"/>
      <c r="E273" s="66" t="s">
        <v>47</v>
      </c>
      <c r="F273" s="68" t="s">
        <v>21</v>
      </c>
      <c r="G273" s="69" t="str">
        <f t="shared" si="4"/>
        <v>D</v>
      </c>
      <c r="H273" s="66">
        <v>1</v>
      </c>
      <c r="I273" s="66">
        <v>1</v>
      </c>
      <c r="J273" s="66" t="s">
        <v>210</v>
      </c>
      <c r="K273" s="69"/>
      <c r="L273" s="66" t="s">
        <v>103</v>
      </c>
    </row>
    <row r="274" spans="1:12">
      <c r="A274" s="66" t="s">
        <v>198</v>
      </c>
      <c r="B274" s="81">
        <v>41685</v>
      </c>
      <c r="C274" s="66" t="s">
        <v>19</v>
      </c>
      <c r="D274" s="70"/>
      <c r="E274" s="66" t="s">
        <v>43</v>
      </c>
      <c r="F274" s="68" t="s">
        <v>9</v>
      </c>
      <c r="G274" s="69" t="str">
        <f t="shared" si="4"/>
        <v>D</v>
      </c>
      <c r="H274" s="66">
        <v>1</v>
      </c>
      <c r="I274" s="66">
        <v>1</v>
      </c>
      <c r="J274" s="66" t="s">
        <v>212</v>
      </c>
      <c r="K274" s="69"/>
      <c r="L274" s="66" t="s">
        <v>103</v>
      </c>
    </row>
    <row r="275" spans="1:12">
      <c r="A275" s="66" t="s">
        <v>198</v>
      </c>
      <c r="B275" s="81">
        <v>41664</v>
      </c>
      <c r="C275" s="66" t="s">
        <v>19</v>
      </c>
      <c r="D275" s="70"/>
      <c r="E275" s="66" t="s">
        <v>108</v>
      </c>
      <c r="F275" s="68" t="s">
        <v>21</v>
      </c>
      <c r="G275" s="69" t="str">
        <f t="shared" si="4"/>
        <v>W</v>
      </c>
      <c r="H275" s="66">
        <v>2</v>
      </c>
      <c r="I275" s="66">
        <v>1</v>
      </c>
      <c r="J275" s="66" t="s">
        <v>213</v>
      </c>
      <c r="K275" s="69"/>
      <c r="L275" s="66" t="s">
        <v>103</v>
      </c>
    </row>
    <row r="276" spans="1:12">
      <c r="A276" s="66" t="s">
        <v>198</v>
      </c>
      <c r="B276" s="81">
        <v>41657</v>
      </c>
      <c r="C276" s="66" t="s">
        <v>19</v>
      </c>
      <c r="D276" s="70"/>
      <c r="E276" s="66" t="s">
        <v>52</v>
      </c>
      <c r="F276" s="68" t="s">
        <v>9</v>
      </c>
      <c r="G276" s="69" t="str">
        <f t="shared" si="4"/>
        <v>W</v>
      </c>
      <c r="H276" s="66">
        <v>2</v>
      </c>
      <c r="I276" s="66">
        <v>0</v>
      </c>
      <c r="J276" s="66" t="s">
        <v>215</v>
      </c>
      <c r="K276" s="69"/>
      <c r="L276" s="66" t="s">
        <v>103</v>
      </c>
    </row>
    <row r="277" spans="1:12">
      <c r="A277" s="66" t="s">
        <v>198</v>
      </c>
      <c r="B277" s="81">
        <v>41650</v>
      </c>
      <c r="C277" s="66" t="s">
        <v>19</v>
      </c>
      <c r="D277" s="70"/>
      <c r="E277" s="66" t="s">
        <v>20</v>
      </c>
      <c r="F277" s="68" t="s">
        <v>9</v>
      </c>
      <c r="G277" s="69" t="str">
        <f t="shared" si="4"/>
        <v>L</v>
      </c>
      <c r="H277" s="66">
        <v>2</v>
      </c>
      <c r="I277" s="66">
        <v>3</v>
      </c>
      <c r="J277" s="66" t="s">
        <v>216</v>
      </c>
      <c r="K277" s="69"/>
      <c r="L277" s="66" t="s">
        <v>103</v>
      </c>
    </row>
    <row r="278" spans="1:12">
      <c r="A278" s="66" t="s">
        <v>198</v>
      </c>
      <c r="B278" s="81">
        <v>41636</v>
      </c>
      <c r="C278" s="66" t="s">
        <v>19</v>
      </c>
      <c r="D278" s="70"/>
      <c r="E278" s="66" t="s">
        <v>30</v>
      </c>
      <c r="F278" s="68" t="s">
        <v>9</v>
      </c>
      <c r="G278" s="69" t="str">
        <f t="shared" si="4"/>
        <v>W</v>
      </c>
      <c r="H278" s="66">
        <v>3</v>
      </c>
      <c r="I278" s="66">
        <v>0</v>
      </c>
      <c r="J278" s="66" t="s">
        <v>217</v>
      </c>
      <c r="K278" s="69"/>
      <c r="L278" s="66" t="s">
        <v>103</v>
      </c>
    </row>
    <row r="279" spans="1:12">
      <c r="A279" s="66" t="s">
        <v>198</v>
      </c>
      <c r="B279" s="81">
        <v>41634</v>
      </c>
      <c r="C279" s="66" t="s">
        <v>19</v>
      </c>
      <c r="D279" s="70"/>
      <c r="E279" s="66" t="s">
        <v>119</v>
      </c>
      <c r="F279" s="68" t="s">
        <v>21</v>
      </c>
      <c r="G279" s="69" t="str">
        <f t="shared" si="4"/>
        <v>D</v>
      </c>
      <c r="H279" s="66">
        <v>3</v>
      </c>
      <c r="I279" s="66">
        <v>3</v>
      </c>
      <c r="J279" s="66" t="s">
        <v>218</v>
      </c>
      <c r="K279" s="69"/>
      <c r="L279" s="66" t="s">
        <v>103</v>
      </c>
    </row>
    <row r="280" spans="1:12">
      <c r="A280" s="66" t="s">
        <v>198</v>
      </c>
      <c r="B280" s="81">
        <v>41622</v>
      </c>
      <c r="C280" s="66" t="s">
        <v>19</v>
      </c>
      <c r="D280" s="70"/>
      <c r="E280" s="66" t="s">
        <v>28</v>
      </c>
      <c r="F280" s="68" t="s">
        <v>21</v>
      </c>
      <c r="G280" s="69" t="str">
        <f t="shared" si="4"/>
        <v>W</v>
      </c>
      <c r="H280" s="66">
        <v>3</v>
      </c>
      <c r="I280" s="66">
        <v>0</v>
      </c>
      <c r="J280" s="66" t="s">
        <v>219</v>
      </c>
      <c r="K280" s="69"/>
      <c r="L280" s="66" t="s">
        <v>103</v>
      </c>
    </row>
    <row r="281" spans="1:12">
      <c r="A281" s="66" t="s">
        <v>198</v>
      </c>
      <c r="B281" s="81">
        <v>41615</v>
      </c>
      <c r="C281" s="66" t="s">
        <v>19</v>
      </c>
      <c r="D281" s="70"/>
      <c r="E281" s="66" t="s">
        <v>158</v>
      </c>
      <c r="F281" s="68" t="s">
        <v>9</v>
      </c>
      <c r="G281" s="69" t="str">
        <f t="shared" si="4"/>
        <v>W</v>
      </c>
      <c r="H281" s="66">
        <v>3</v>
      </c>
      <c r="I281" s="66">
        <v>2</v>
      </c>
      <c r="J281" s="66" t="s">
        <v>220</v>
      </c>
      <c r="K281" s="69"/>
      <c r="L281" s="66" t="s">
        <v>103</v>
      </c>
    </row>
    <row r="282" spans="1:12">
      <c r="A282" s="66" t="s">
        <v>198</v>
      </c>
      <c r="B282" s="81">
        <v>41612</v>
      </c>
      <c r="C282" s="66" t="s">
        <v>19</v>
      </c>
      <c r="D282" s="70"/>
      <c r="E282" s="66" t="s">
        <v>73</v>
      </c>
      <c r="F282" s="68" t="s">
        <v>9</v>
      </c>
      <c r="G282" s="69" t="str">
        <f t="shared" si="4"/>
        <v>W</v>
      </c>
      <c r="H282" s="66">
        <v>2</v>
      </c>
      <c r="I282" s="66">
        <v>0</v>
      </c>
      <c r="J282" s="66" t="s">
        <v>221</v>
      </c>
      <c r="K282" s="69"/>
      <c r="L282" s="66" t="s">
        <v>103</v>
      </c>
    </row>
    <row r="283" spans="1:12">
      <c r="A283" s="66" t="s">
        <v>198</v>
      </c>
      <c r="B283" s="81">
        <v>41608</v>
      </c>
      <c r="C283" s="66" t="s">
        <v>19</v>
      </c>
      <c r="D283" s="70"/>
      <c r="E283" s="66" t="s">
        <v>20</v>
      </c>
      <c r="F283" s="68" t="s">
        <v>21</v>
      </c>
      <c r="G283" s="69" t="str">
        <f t="shared" si="4"/>
        <v>W</v>
      </c>
      <c r="H283" s="66">
        <v>1</v>
      </c>
      <c r="I283" s="66">
        <v>0</v>
      </c>
      <c r="J283" s="66" t="s">
        <v>200</v>
      </c>
      <c r="K283" s="69"/>
      <c r="L283" s="66" t="s">
        <v>103</v>
      </c>
    </row>
    <row r="284" spans="1:12">
      <c r="A284" s="66" t="s">
        <v>198</v>
      </c>
      <c r="B284" s="81">
        <v>41601</v>
      </c>
      <c r="C284" s="66" t="s">
        <v>19</v>
      </c>
      <c r="D284" s="70"/>
      <c r="E284" s="66" t="s">
        <v>123</v>
      </c>
      <c r="F284" s="68" t="s">
        <v>9</v>
      </c>
      <c r="G284" s="69" t="str">
        <f t="shared" si="4"/>
        <v>W</v>
      </c>
      <c r="H284" s="66">
        <v>1</v>
      </c>
      <c r="I284" s="66">
        <v>0</v>
      </c>
      <c r="J284" s="66" t="s">
        <v>222</v>
      </c>
      <c r="K284" s="69"/>
      <c r="L284" s="66" t="s">
        <v>103</v>
      </c>
    </row>
    <row r="285" spans="1:12">
      <c r="A285" s="66" t="s">
        <v>198</v>
      </c>
      <c r="B285" s="81">
        <v>41597</v>
      </c>
      <c r="C285" s="66" t="s">
        <v>19</v>
      </c>
      <c r="D285" s="70"/>
      <c r="E285" s="66" t="s">
        <v>41</v>
      </c>
      <c r="F285" s="68" t="s">
        <v>21</v>
      </c>
      <c r="G285" s="69" t="str">
        <f t="shared" si="4"/>
        <v>W</v>
      </c>
      <c r="H285" s="66">
        <v>6</v>
      </c>
      <c r="I285" s="66">
        <v>0</v>
      </c>
      <c r="J285" s="66" t="s">
        <v>223</v>
      </c>
      <c r="K285" s="69"/>
      <c r="L285" s="66" t="s">
        <v>103</v>
      </c>
    </row>
    <row r="286" spans="1:12">
      <c r="A286" s="66" t="s">
        <v>198</v>
      </c>
      <c r="B286" s="81">
        <v>41594</v>
      </c>
      <c r="C286" s="66" t="s">
        <v>19</v>
      </c>
      <c r="D286" s="70"/>
      <c r="E286" s="66" t="s">
        <v>133</v>
      </c>
      <c r="F286" s="68" t="s">
        <v>9</v>
      </c>
      <c r="G286" s="69" t="str">
        <f t="shared" si="4"/>
        <v>D</v>
      </c>
      <c r="H286" s="66">
        <v>1</v>
      </c>
      <c r="I286" s="66">
        <v>1</v>
      </c>
      <c r="J286" s="66" t="s">
        <v>208</v>
      </c>
      <c r="K286" s="69"/>
      <c r="L286" s="66" t="s">
        <v>103</v>
      </c>
    </row>
    <row r="287" spans="1:12">
      <c r="A287" s="66" t="s">
        <v>198</v>
      </c>
      <c r="B287" s="81">
        <v>41580</v>
      </c>
      <c r="C287" s="66" t="s">
        <v>19</v>
      </c>
      <c r="D287" s="70"/>
      <c r="E287" s="66" t="s">
        <v>39</v>
      </c>
      <c r="F287" s="68" t="s">
        <v>21</v>
      </c>
      <c r="G287" s="69" t="str">
        <f t="shared" si="4"/>
        <v>D</v>
      </c>
      <c r="H287" s="66">
        <v>3</v>
      </c>
      <c r="I287" s="66">
        <v>3</v>
      </c>
      <c r="J287" s="66" t="s">
        <v>224</v>
      </c>
      <c r="K287" s="69"/>
      <c r="L287" s="66" t="s">
        <v>103</v>
      </c>
    </row>
    <row r="288" spans="1:12">
      <c r="A288" s="66" t="s">
        <v>198</v>
      </c>
      <c r="B288" s="81">
        <v>41573</v>
      </c>
      <c r="C288" s="66" t="s">
        <v>15</v>
      </c>
      <c r="D288" s="68">
        <v>1</v>
      </c>
      <c r="E288" s="66" t="s">
        <v>104</v>
      </c>
      <c r="F288" s="68" t="s">
        <v>21</v>
      </c>
      <c r="G288" s="69" t="str">
        <f t="shared" si="4"/>
        <v>L</v>
      </c>
      <c r="H288" s="66">
        <v>0</v>
      </c>
      <c r="I288" s="66">
        <v>2</v>
      </c>
      <c r="J288" s="66" t="s">
        <v>25</v>
      </c>
      <c r="K288" s="69"/>
      <c r="L288" s="66" t="s">
        <v>103</v>
      </c>
    </row>
    <row r="289" spans="1:12">
      <c r="A289" s="66" t="s">
        <v>198</v>
      </c>
      <c r="B289" s="81">
        <v>41566</v>
      </c>
      <c r="C289" s="66" t="s">
        <v>19</v>
      </c>
      <c r="D289" s="70"/>
      <c r="E289" s="66" t="s">
        <v>45</v>
      </c>
      <c r="F289" s="68" t="s">
        <v>21</v>
      </c>
      <c r="G289" s="69" t="str">
        <f t="shared" si="4"/>
        <v>W</v>
      </c>
      <c r="H289" s="66">
        <v>3</v>
      </c>
      <c r="I289" s="66">
        <v>0</v>
      </c>
      <c r="J289" s="66" t="s">
        <v>225</v>
      </c>
      <c r="K289" s="69"/>
      <c r="L289" s="66" t="s">
        <v>103</v>
      </c>
    </row>
    <row r="290" spans="1:12">
      <c r="A290" s="66" t="s">
        <v>198</v>
      </c>
      <c r="B290" s="81">
        <v>41559</v>
      </c>
      <c r="C290" s="66" t="s">
        <v>19</v>
      </c>
      <c r="D290" s="70"/>
      <c r="E290" s="66" t="s">
        <v>87</v>
      </c>
      <c r="F290" s="68" t="s">
        <v>9</v>
      </c>
      <c r="G290" s="69" t="str">
        <f t="shared" si="4"/>
        <v>L</v>
      </c>
      <c r="H290" s="66">
        <v>1</v>
      </c>
      <c r="I290" s="66">
        <v>3</v>
      </c>
      <c r="J290" s="66" t="s">
        <v>200</v>
      </c>
      <c r="K290" s="69"/>
      <c r="L290" s="66" t="s">
        <v>103</v>
      </c>
    </row>
    <row r="291" spans="1:12">
      <c r="A291" s="66" t="s">
        <v>198</v>
      </c>
      <c r="B291" s="81">
        <v>41552</v>
      </c>
      <c r="C291" s="66" t="s">
        <v>19</v>
      </c>
      <c r="D291" s="70"/>
      <c r="E291" s="66" t="s">
        <v>121</v>
      </c>
      <c r="F291" s="68" t="s">
        <v>21</v>
      </c>
      <c r="G291" s="69" t="str">
        <f t="shared" si="4"/>
        <v>D</v>
      </c>
      <c r="H291" s="66">
        <v>1</v>
      </c>
      <c r="I291" s="66">
        <v>1</v>
      </c>
      <c r="J291" s="66" t="s">
        <v>164</v>
      </c>
      <c r="K291" s="69"/>
      <c r="L291" s="66" t="s">
        <v>103</v>
      </c>
    </row>
    <row r="292" spans="1:12">
      <c r="A292" s="66" t="s">
        <v>198</v>
      </c>
      <c r="B292" s="81">
        <v>41548</v>
      </c>
      <c r="C292" s="66" t="s">
        <v>16</v>
      </c>
      <c r="D292" s="68">
        <v>1</v>
      </c>
      <c r="E292" s="66" t="s">
        <v>226</v>
      </c>
      <c r="F292" s="68" t="s">
        <v>9</v>
      </c>
      <c r="G292" s="69" t="str">
        <f t="shared" si="4"/>
        <v>L</v>
      </c>
      <c r="H292" s="66">
        <v>0</v>
      </c>
      <c r="I292" s="66">
        <v>9</v>
      </c>
      <c r="J292" s="66" t="s">
        <v>25</v>
      </c>
      <c r="K292" s="69"/>
      <c r="L292" s="66" t="s">
        <v>103</v>
      </c>
    </row>
    <row r="293" spans="1:12">
      <c r="A293" s="66" t="s">
        <v>198</v>
      </c>
      <c r="B293" s="81">
        <v>41545</v>
      </c>
      <c r="C293" s="66" t="s">
        <v>19</v>
      </c>
      <c r="D293" s="70"/>
      <c r="E293" s="66" t="s">
        <v>59</v>
      </c>
      <c r="F293" s="68" t="s">
        <v>21</v>
      </c>
      <c r="G293" s="69" t="str">
        <f t="shared" si="4"/>
        <v>W</v>
      </c>
      <c r="H293" s="66">
        <v>3</v>
      </c>
      <c r="I293" s="66">
        <v>1</v>
      </c>
      <c r="J293" s="66" t="s">
        <v>227</v>
      </c>
      <c r="K293" s="69"/>
      <c r="L293" s="66" t="s">
        <v>103</v>
      </c>
    </row>
    <row r="294" spans="1:12">
      <c r="A294" s="66" t="s">
        <v>198</v>
      </c>
      <c r="B294" s="81">
        <v>41542</v>
      </c>
      <c r="C294" s="66" t="s">
        <v>19</v>
      </c>
      <c r="D294" s="70"/>
      <c r="E294" s="66" t="s">
        <v>34</v>
      </c>
      <c r="F294" s="68" t="s">
        <v>9</v>
      </c>
      <c r="G294" s="69" t="str">
        <f t="shared" si="4"/>
        <v>W</v>
      </c>
      <c r="H294" s="66">
        <v>2</v>
      </c>
      <c r="I294" s="66">
        <v>1</v>
      </c>
      <c r="J294" s="66" t="s">
        <v>188</v>
      </c>
      <c r="K294" s="69"/>
      <c r="L294" s="66" t="s">
        <v>103</v>
      </c>
    </row>
    <row r="295" spans="1:12">
      <c r="A295" s="66" t="s">
        <v>198</v>
      </c>
      <c r="B295" s="81">
        <v>41534</v>
      </c>
      <c r="C295" s="66" t="s">
        <v>19</v>
      </c>
      <c r="D295" s="70"/>
      <c r="E295" s="66" t="s">
        <v>180</v>
      </c>
      <c r="F295" s="68" t="s">
        <v>21</v>
      </c>
      <c r="G295" s="69" t="str">
        <f t="shared" si="4"/>
        <v>W</v>
      </c>
      <c r="H295" s="66">
        <v>3</v>
      </c>
      <c r="I295" s="66">
        <v>1</v>
      </c>
      <c r="J295" s="66" t="s">
        <v>228</v>
      </c>
      <c r="K295" s="69"/>
      <c r="L295" s="66" t="s">
        <v>103</v>
      </c>
    </row>
    <row r="296" spans="1:12">
      <c r="A296" s="66" t="s">
        <v>198</v>
      </c>
      <c r="B296" s="81">
        <v>41531</v>
      </c>
      <c r="C296" s="66" t="s">
        <v>19</v>
      </c>
      <c r="D296" s="70"/>
      <c r="E296" s="66" t="s">
        <v>108</v>
      </c>
      <c r="F296" s="68" t="s">
        <v>9</v>
      </c>
      <c r="G296" s="69" t="str">
        <f t="shared" si="4"/>
        <v>L</v>
      </c>
      <c r="H296" s="66">
        <v>1</v>
      </c>
      <c r="I296" s="66">
        <v>4</v>
      </c>
      <c r="J296" s="66" t="s">
        <v>205</v>
      </c>
      <c r="K296" s="69"/>
      <c r="L296" s="66" t="s">
        <v>103</v>
      </c>
    </row>
    <row r="297" spans="1:12">
      <c r="A297" s="66" t="s">
        <v>198</v>
      </c>
      <c r="B297" s="81">
        <v>41524</v>
      </c>
      <c r="C297" s="66" t="s">
        <v>13</v>
      </c>
      <c r="D297" s="68" t="s">
        <v>61</v>
      </c>
      <c r="E297" s="66" t="s">
        <v>229</v>
      </c>
      <c r="F297" s="68" t="s">
        <v>21</v>
      </c>
      <c r="G297" s="69" t="str">
        <f t="shared" si="4"/>
        <v>L</v>
      </c>
      <c r="H297" s="66">
        <v>0</v>
      </c>
      <c r="I297" s="66">
        <v>2</v>
      </c>
      <c r="J297" s="66" t="s">
        <v>25</v>
      </c>
      <c r="K297" s="69"/>
      <c r="L297" s="66" t="s">
        <v>103</v>
      </c>
    </row>
    <row r="298" spans="1:12">
      <c r="A298" s="66" t="s">
        <v>198</v>
      </c>
      <c r="B298" s="81">
        <v>41520</v>
      </c>
      <c r="C298" s="66" t="s">
        <v>19</v>
      </c>
      <c r="D298" s="70"/>
      <c r="E298" s="66" t="s">
        <v>43</v>
      </c>
      <c r="F298" s="68" t="s">
        <v>21</v>
      </c>
      <c r="G298" s="69" t="str">
        <f t="shared" si="4"/>
        <v>L</v>
      </c>
      <c r="H298" s="66">
        <v>0</v>
      </c>
      <c r="I298" s="66">
        <v>1</v>
      </c>
      <c r="J298" s="66" t="s">
        <v>25</v>
      </c>
      <c r="K298" s="69"/>
      <c r="L298" s="66" t="s">
        <v>103</v>
      </c>
    </row>
    <row r="299" spans="1:12">
      <c r="A299" s="66" t="s">
        <v>198</v>
      </c>
      <c r="B299" s="81">
        <v>41517</v>
      </c>
      <c r="C299" s="66" t="s">
        <v>19</v>
      </c>
      <c r="D299" s="70"/>
      <c r="E299" s="66" t="s">
        <v>41</v>
      </c>
      <c r="F299" s="68" t="s">
        <v>9</v>
      </c>
      <c r="G299" s="69" t="str">
        <f t="shared" si="4"/>
        <v>W</v>
      </c>
      <c r="H299" s="66">
        <v>3</v>
      </c>
      <c r="I299" s="66">
        <v>1</v>
      </c>
      <c r="J299" s="66" t="s">
        <v>230</v>
      </c>
      <c r="K299" s="69"/>
      <c r="L299" s="66" t="s">
        <v>103</v>
      </c>
    </row>
    <row r="300" spans="1:12">
      <c r="A300" s="66" t="s">
        <v>198</v>
      </c>
      <c r="B300" s="81">
        <v>41510</v>
      </c>
      <c r="C300" s="66" t="s">
        <v>19</v>
      </c>
      <c r="D300" s="70"/>
      <c r="E300" s="66" t="s">
        <v>54</v>
      </c>
      <c r="F300" s="68" t="s">
        <v>21</v>
      </c>
      <c r="G300" s="69" t="str">
        <f t="shared" si="4"/>
        <v>W</v>
      </c>
      <c r="H300" s="66">
        <v>2</v>
      </c>
      <c r="I300" s="66">
        <v>1</v>
      </c>
      <c r="J300" s="66" t="s">
        <v>231</v>
      </c>
      <c r="K300" s="69"/>
      <c r="L300" s="66" t="s">
        <v>103</v>
      </c>
    </row>
    <row r="301" spans="1:12">
      <c r="A301" s="66" t="s">
        <v>198</v>
      </c>
      <c r="B301" s="81">
        <v>41506</v>
      </c>
      <c r="C301" s="66" t="s">
        <v>19</v>
      </c>
      <c r="D301" s="70"/>
      <c r="E301" s="66" t="s">
        <v>45</v>
      </c>
      <c r="F301" s="68" t="s">
        <v>9</v>
      </c>
      <c r="G301" s="69" t="str">
        <f t="shared" si="4"/>
        <v>W</v>
      </c>
      <c r="H301" s="66">
        <v>5</v>
      </c>
      <c r="I301" s="66">
        <v>0</v>
      </c>
      <c r="J301" s="66" t="s">
        <v>232</v>
      </c>
      <c r="K301" s="69"/>
      <c r="L301" s="66" t="s">
        <v>103</v>
      </c>
    </row>
    <row r="302" spans="1:12">
      <c r="A302" s="66" t="s">
        <v>198</v>
      </c>
      <c r="B302" s="81">
        <v>41503</v>
      </c>
      <c r="C302" s="66" t="s">
        <v>19</v>
      </c>
      <c r="D302" s="70"/>
      <c r="E302" s="66" t="s">
        <v>52</v>
      </c>
      <c r="F302" s="68" t="s">
        <v>21</v>
      </c>
      <c r="G302" s="69" t="str">
        <f t="shared" si="4"/>
        <v>D</v>
      </c>
      <c r="H302" s="66">
        <v>3</v>
      </c>
      <c r="I302" s="66">
        <v>3</v>
      </c>
      <c r="J302" s="66" t="s">
        <v>233</v>
      </c>
      <c r="K302" s="69"/>
      <c r="L302" s="66" t="s">
        <v>103</v>
      </c>
    </row>
    <row r="303" spans="1:12" s="11" customFormat="1" ht="17" thickBot="1">
      <c r="A303" s="66" t="s">
        <v>198</v>
      </c>
      <c r="B303" s="81">
        <v>41499</v>
      </c>
      <c r="C303" s="66" t="s">
        <v>19</v>
      </c>
      <c r="D303" s="70"/>
      <c r="E303" s="66" t="s">
        <v>49</v>
      </c>
      <c r="F303" s="68" t="s">
        <v>21</v>
      </c>
      <c r="G303" s="69" t="str">
        <f t="shared" si="4"/>
        <v>L</v>
      </c>
      <c r="H303" s="66">
        <v>1</v>
      </c>
      <c r="I303" s="66">
        <v>2</v>
      </c>
      <c r="J303" s="66" t="s">
        <v>208</v>
      </c>
      <c r="K303" s="69"/>
      <c r="L303" s="66" t="s">
        <v>103</v>
      </c>
    </row>
    <row r="304" spans="1:12" ht="17" thickTop="1">
      <c r="A304" s="66" t="s">
        <v>198</v>
      </c>
      <c r="B304" s="81">
        <v>41496</v>
      </c>
      <c r="C304" s="66" t="s">
        <v>19</v>
      </c>
      <c r="D304" s="70"/>
      <c r="E304" s="66" t="s">
        <v>28</v>
      </c>
      <c r="F304" s="68" t="s">
        <v>9</v>
      </c>
      <c r="G304" s="69" t="str">
        <f t="shared" si="4"/>
        <v>L</v>
      </c>
      <c r="H304" s="66">
        <v>1</v>
      </c>
      <c r="I304" s="66">
        <v>3</v>
      </c>
      <c r="J304" s="66" t="s">
        <v>207</v>
      </c>
      <c r="K304" s="69"/>
      <c r="L304" s="66" t="s">
        <v>103</v>
      </c>
    </row>
    <row r="305" spans="1:12">
      <c r="A305" s="66" t="s">
        <v>234</v>
      </c>
      <c r="B305" s="81">
        <v>41391</v>
      </c>
      <c r="C305" s="66" t="s">
        <v>19</v>
      </c>
      <c r="D305" s="70"/>
      <c r="E305" s="66" t="s">
        <v>235</v>
      </c>
      <c r="F305" s="68" t="s">
        <v>9</v>
      </c>
      <c r="G305" s="69" t="str">
        <f t="shared" si="4"/>
        <v>L</v>
      </c>
      <c r="H305" s="66">
        <v>1</v>
      </c>
      <c r="I305" s="66">
        <v>2</v>
      </c>
      <c r="J305" s="66" t="s">
        <v>200</v>
      </c>
      <c r="K305" s="69"/>
      <c r="L305" s="66" t="s">
        <v>236</v>
      </c>
    </row>
    <row r="306" spans="1:12">
      <c r="A306" s="66" t="s">
        <v>234</v>
      </c>
      <c r="B306" s="81">
        <v>41380</v>
      </c>
      <c r="C306" s="66" t="s">
        <v>19</v>
      </c>
      <c r="D306" s="70"/>
      <c r="E306" s="66" t="s">
        <v>47</v>
      </c>
      <c r="F306" s="68" t="s">
        <v>21</v>
      </c>
      <c r="G306" s="69" t="str">
        <f t="shared" si="4"/>
        <v>L</v>
      </c>
      <c r="H306" s="66">
        <v>2</v>
      </c>
      <c r="I306" s="66">
        <v>4</v>
      </c>
      <c r="J306" s="66" t="s">
        <v>237</v>
      </c>
      <c r="K306" s="69"/>
      <c r="L306" s="66" t="s">
        <v>236</v>
      </c>
    </row>
    <row r="307" spans="1:12">
      <c r="A307" s="66" t="s">
        <v>234</v>
      </c>
      <c r="B307" s="81">
        <v>41377</v>
      </c>
      <c r="C307" s="66" t="s">
        <v>19</v>
      </c>
      <c r="D307" s="70"/>
      <c r="E307" s="66" t="s">
        <v>73</v>
      </c>
      <c r="F307" s="68" t="s">
        <v>21</v>
      </c>
      <c r="G307" s="69" t="str">
        <f t="shared" si="4"/>
        <v>L</v>
      </c>
      <c r="H307" s="66">
        <v>0</v>
      </c>
      <c r="I307" s="66">
        <v>2</v>
      </c>
      <c r="J307" s="66" t="s">
        <v>25</v>
      </c>
      <c r="K307" s="69"/>
      <c r="L307" s="66" t="s">
        <v>236</v>
      </c>
    </row>
    <row r="308" spans="1:12">
      <c r="A308" s="66" t="s">
        <v>234</v>
      </c>
      <c r="B308" s="81">
        <v>41374</v>
      </c>
      <c r="C308" s="66" t="s">
        <v>19</v>
      </c>
      <c r="D308" s="70"/>
      <c r="E308" s="66" t="s">
        <v>52</v>
      </c>
      <c r="F308" s="68" t="s">
        <v>9</v>
      </c>
      <c r="G308" s="69" t="str">
        <f t="shared" si="4"/>
        <v>W</v>
      </c>
      <c r="H308" s="66">
        <v>2</v>
      </c>
      <c r="I308" s="66">
        <v>0</v>
      </c>
      <c r="J308" s="66" t="s">
        <v>238</v>
      </c>
      <c r="K308" s="69"/>
      <c r="L308" s="66" t="s">
        <v>236</v>
      </c>
    </row>
    <row r="309" spans="1:12">
      <c r="A309" s="66" t="s">
        <v>234</v>
      </c>
      <c r="B309" s="81">
        <v>41367</v>
      </c>
      <c r="C309" s="66" t="s">
        <v>19</v>
      </c>
      <c r="D309" s="70"/>
      <c r="E309" s="66" t="s">
        <v>49</v>
      </c>
      <c r="F309" s="68" t="s">
        <v>9</v>
      </c>
      <c r="G309" s="69" t="str">
        <f t="shared" si="4"/>
        <v>D</v>
      </c>
      <c r="H309" s="66">
        <v>2</v>
      </c>
      <c r="I309" s="66">
        <v>2</v>
      </c>
      <c r="J309" s="66" t="s">
        <v>239</v>
      </c>
      <c r="K309" s="69"/>
      <c r="L309" s="66" t="s">
        <v>236</v>
      </c>
    </row>
    <row r="310" spans="1:12">
      <c r="A310" s="66" t="s">
        <v>234</v>
      </c>
      <c r="B310" s="81">
        <v>41365</v>
      </c>
      <c r="C310" s="66" t="s">
        <v>19</v>
      </c>
      <c r="D310" s="70"/>
      <c r="E310" s="66" t="s">
        <v>41</v>
      </c>
      <c r="F310" s="68" t="s">
        <v>9</v>
      </c>
      <c r="G310" s="69" t="str">
        <f t="shared" si="4"/>
        <v>W</v>
      </c>
      <c r="H310" s="66">
        <v>2</v>
      </c>
      <c r="I310" s="66">
        <v>1</v>
      </c>
      <c r="J310" s="66" t="s">
        <v>240</v>
      </c>
      <c r="K310" s="69"/>
      <c r="L310" s="66" t="s">
        <v>236</v>
      </c>
    </row>
    <row r="311" spans="1:12">
      <c r="A311" s="66" t="s">
        <v>234</v>
      </c>
      <c r="B311" s="81">
        <v>41362</v>
      </c>
      <c r="C311" s="66" t="s">
        <v>19</v>
      </c>
      <c r="D311" s="70"/>
      <c r="E311" s="66" t="s">
        <v>121</v>
      </c>
      <c r="F311" s="68" t="s">
        <v>21</v>
      </c>
      <c r="G311" s="69" t="str">
        <f t="shared" si="4"/>
        <v>L</v>
      </c>
      <c r="H311" s="66">
        <v>0</v>
      </c>
      <c r="I311" s="66">
        <v>1</v>
      </c>
      <c r="J311" s="66" t="s">
        <v>25</v>
      </c>
      <c r="K311" s="69"/>
      <c r="L311" s="66" t="s">
        <v>236</v>
      </c>
    </row>
    <row r="312" spans="1:12">
      <c r="A312" s="66" t="s">
        <v>234</v>
      </c>
      <c r="B312" s="81">
        <v>41359</v>
      </c>
      <c r="C312" s="66" t="s">
        <v>19</v>
      </c>
      <c r="D312" s="70"/>
      <c r="E312" s="66" t="s">
        <v>45</v>
      </c>
      <c r="F312" s="68" t="s">
        <v>21</v>
      </c>
      <c r="G312" s="69" t="str">
        <f t="shared" si="4"/>
        <v>W</v>
      </c>
      <c r="H312" s="66">
        <v>3</v>
      </c>
      <c r="I312" s="66">
        <v>1</v>
      </c>
      <c r="J312" s="66" t="s">
        <v>242</v>
      </c>
      <c r="K312" s="69"/>
      <c r="L312" s="66" t="s">
        <v>236</v>
      </c>
    </row>
    <row r="313" spans="1:12">
      <c r="A313" s="66" t="s">
        <v>234</v>
      </c>
      <c r="B313" s="81">
        <v>41339</v>
      </c>
      <c r="C313" s="66" t="s">
        <v>19</v>
      </c>
      <c r="D313" s="70"/>
      <c r="E313" s="66" t="s">
        <v>57</v>
      </c>
      <c r="F313" s="68" t="s">
        <v>9</v>
      </c>
      <c r="G313" s="69" t="str">
        <f t="shared" si="4"/>
        <v>L</v>
      </c>
      <c r="H313" s="66">
        <v>1</v>
      </c>
      <c r="I313" s="66">
        <v>6</v>
      </c>
      <c r="J313" s="66" t="s">
        <v>127</v>
      </c>
      <c r="K313" s="69"/>
      <c r="L313" s="66" t="s">
        <v>236</v>
      </c>
    </row>
    <row r="314" spans="1:12">
      <c r="A314" s="66" t="s">
        <v>234</v>
      </c>
      <c r="B314" s="81">
        <v>41335</v>
      </c>
      <c r="C314" s="66" t="s">
        <v>19</v>
      </c>
      <c r="D314" s="70"/>
      <c r="E314" s="66" t="s">
        <v>28</v>
      </c>
      <c r="F314" s="68" t="s">
        <v>21</v>
      </c>
      <c r="G314" s="69" t="str">
        <f t="shared" si="4"/>
        <v>L</v>
      </c>
      <c r="H314" s="66">
        <v>0</v>
      </c>
      <c r="I314" s="66">
        <v>1</v>
      </c>
      <c r="J314" s="66" t="s">
        <v>25</v>
      </c>
      <c r="K314" s="69"/>
      <c r="L314" s="66" t="s">
        <v>236</v>
      </c>
    </row>
    <row r="315" spans="1:12">
      <c r="A315" s="66" t="s">
        <v>234</v>
      </c>
      <c r="B315" s="81">
        <v>41331</v>
      </c>
      <c r="C315" s="66" t="s">
        <v>19</v>
      </c>
      <c r="D315" s="70"/>
      <c r="E315" s="66" t="s">
        <v>244</v>
      </c>
      <c r="F315" s="68" t="s">
        <v>21</v>
      </c>
      <c r="G315" s="69" t="str">
        <f t="shared" si="4"/>
        <v>W</v>
      </c>
      <c r="H315" s="66">
        <v>2</v>
      </c>
      <c r="I315" s="66">
        <v>0</v>
      </c>
      <c r="J315" s="66" t="s">
        <v>245</v>
      </c>
      <c r="K315" s="69"/>
      <c r="L315" s="66" t="s">
        <v>236</v>
      </c>
    </row>
    <row r="316" spans="1:12">
      <c r="A316" s="66" t="s">
        <v>234</v>
      </c>
      <c r="B316" s="81">
        <v>41328</v>
      </c>
      <c r="C316" s="66" t="s">
        <v>19</v>
      </c>
      <c r="D316" s="70"/>
      <c r="E316" s="66" t="s">
        <v>45</v>
      </c>
      <c r="F316" s="68" t="s">
        <v>9</v>
      </c>
      <c r="G316" s="69" t="str">
        <f t="shared" si="4"/>
        <v>L</v>
      </c>
      <c r="H316" s="66">
        <v>3</v>
      </c>
      <c r="I316" s="66">
        <v>5</v>
      </c>
      <c r="J316" s="66" t="s">
        <v>246</v>
      </c>
      <c r="K316" s="69"/>
      <c r="L316" s="66" t="s">
        <v>236</v>
      </c>
    </row>
    <row r="317" spans="1:12">
      <c r="A317" s="66" t="s">
        <v>234</v>
      </c>
      <c r="B317" s="81">
        <v>41321</v>
      </c>
      <c r="C317" s="66" t="s">
        <v>19</v>
      </c>
      <c r="D317" s="70"/>
      <c r="E317" s="66" t="s">
        <v>54</v>
      </c>
      <c r="F317" s="68" t="s">
        <v>9</v>
      </c>
      <c r="G317" s="69" t="str">
        <f t="shared" si="4"/>
        <v>L</v>
      </c>
      <c r="H317" s="66">
        <v>0</v>
      </c>
      <c r="I317" s="66">
        <v>3</v>
      </c>
      <c r="J317" s="66" t="s">
        <v>25</v>
      </c>
      <c r="K317" s="69"/>
      <c r="L317" s="66" t="s">
        <v>236</v>
      </c>
    </row>
    <row r="318" spans="1:12">
      <c r="A318" s="66" t="s">
        <v>234</v>
      </c>
      <c r="B318" s="81">
        <v>41314</v>
      </c>
      <c r="C318" s="66" t="s">
        <v>19</v>
      </c>
      <c r="D318" s="70"/>
      <c r="E318" s="66" t="s">
        <v>87</v>
      </c>
      <c r="F318" s="68" t="s">
        <v>9</v>
      </c>
      <c r="G318" s="69" t="str">
        <f t="shared" si="4"/>
        <v>L</v>
      </c>
      <c r="H318" s="66">
        <v>1</v>
      </c>
      <c r="I318" s="66">
        <v>3</v>
      </c>
      <c r="J318" s="66" t="s">
        <v>205</v>
      </c>
      <c r="K318" s="69"/>
      <c r="L318" s="66" t="s">
        <v>236</v>
      </c>
    </row>
    <row r="319" spans="1:12">
      <c r="A319" s="66" t="s">
        <v>234</v>
      </c>
      <c r="B319" s="81">
        <v>41310</v>
      </c>
      <c r="C319" s="66" t="s">
        <v>19</v>
      </c>
      <c r="D319" s="70"/>
      <c r="E319" s="66" t="s">
        <v>41</v>
      </c>
      <c r="F319" s="68" t="s">
        <v>21</v>
      </c>
      <c r="G319" s="69" t="str">
        <f t="shared" si="4"/>
        <v>W</v>
      </c>
      <c r="H319" s="66">
        <v>2</v>
      </c>
      <c r="I319" s="66">
        <v>1</v>
      </c>
      <c r="J319" s="66" t="s">
        <v>247</v>
      </c>
      <c r="K319" s="69"/>
      <c r="L319" s="66" t="s">
        <v>236</v>
      </c>
    </row>
    <row r="320" spans="1:12">
      <c r="A320" s="66" t="s">
        <v>234</v>
      </c>
      <c r="B320" s="81">
        <v>41307</v>
      </c>
      <c r="C320" s="66" t="s">
        <v>19</v>
      </c>
      <c r="D320" s="70"/>
      <c r="E320" s="66" t="s">
        <v>119</v>
      </c>
      <c r="F320" s="68" t="s">
        <v>21</v>
      </c>
      <c r="G320" s="69" t="str">
        <f t="shared" si="4"/>
        <v>L</v>
      </c>
      <c r="H320" s="66">
        <v>0</v>
      </c>
      <c r="I320" s="66">
        <v>4</v>
      </c>
      <c r="J320" s="66" t="s">
        <v>25</v>
      </c>
      <c r="K320" s="69"/>
      <c r="L320" s="66" t="s">
        <v>236</v>
      </c>
    </row>
    <row r="321" spans="1:12">
      <c r="A321" s="66" t="s">
        <v>234</v>
      </c>
      <c r="B321" s="81">
        <v>41300</v>
      </c>
      <c r="C321" s="66" t="s">
        <v>19</v>
      </c>
      <c r="D321" s="70"/>
      <c r="E321" s="66" t="s">
        <v>158</v>
      </c>
      <c r="F321" s="68" t="s">
        <v>9</v>
      </c>
      <c r="G321" s="69" t="str">
        <f t="shared" si="4"/>
        <v>L</v>
      </c>
      <c r="H321" s="66">
        <v>1</v>
      </c>
      <c r="I321" s="66">
        <v>2</v>
      </c>
      <c r="J321" s="66" t="s">
        <v>200</v>
      </c>
      <c r="K321" s="69"/>
      <c r="L321" s="66" t="s">
        <v>236</v>
      </c>
    </row>
    <row r="322" spans="1:12">
      <c r="A322" s="66" t="s">
        <v>234</v>
      </c>
      <c r="B322" s="81">
        <v>41279</v>
      </c>
      <c r="C322" s="66" t="s">
        <v>19</v>
      </c>
      <c r="D322" s="70"/>
      <c r="E322" s="66" t="s">
        <v>249</v>
      </c>
      <c r="F322" s="68" t="s">
        <v>21</v>
      </c>
      <c r="G322" s="69" t="str">
        <f t="shared" si="4"/>
        <v>D</v>
      </c>
      <c r="H322" s="66">
        <v>1</v>
      </c>
      <c r="I322" s="66">
        <v>1</v>
      </c>
      <c r="J322" s="66" t="s">
        <v>211</v>
      </c>
      <c r="K322" s="69"/>
      <c r="L322" s="66" t="s">
        <v>236</v>
      </c>
    </row>
    <row r="323" spans="1:12">
      <c r="A323" s="66" t="s">
        <v>234</v>
      </c>
      <c r="B323" s="81">
        <v>41269</v>
      </c>
      <c r="C323" s="66" t="s">
        <v>19</v>
      </c>
      <c r="D323" s="70"/>
      <c r="E323" s="66" t="s">
        <v>121</v>
      </c>
      <c r="F323" s="68" t="s">
        <v>9</v>
      </c>
      <c r="G323" s="69" t="str">
        <f t="shared" si="4"/>
        <v>L</v>
      </c>
      <c r="H323" s="66">
        <v>0</v>
      </c>
      <c r="I323" s="66">
        <v>2</v>
      </c>
      <c r="J323" s="66" t="s">
        <v>25</v>
      </c>
      <c r="K323" s="69"/>
      <c r="L323" s="66" t="s">
        <v>236</v>
      </c>
    </row>
    <row r="324" spans="1:12">
      <c r="A324" s="66" t="s">
        <v>234</v>
      </c>
      <c r="B324" s="81">
        <v>41258</v>
      </c>
      <c r="C324" s="66" t="s">
        <v>19</v>
      </c>
      <c r="D324" s="70"/>
      <c r="E324" s="66" t="s">
        <v>73</v>
      </c>
      <c r="F324" s="68" t="s">
        <v>9</v>
      </c>
      <c r="G324" s="69" t="str">
        <f t="shared" si="4"/>
        <v>L</v>
      </c>
      <c r="H324" s="66">
        <v>0</v>
      </c>
      <c r="I324" s="66">
        <v>3</v>
      </c>
      <c r="J324" s="66" t="s">
        <v>25</v>
      </c>
      <c r="K324" s="69"/>
      <c r="L324" s="66" t="s">
        <v>236</v>
      </c>
    </row>
    <row r="325" spans="1:12">
      <c r="A325" s="66" t="s">
        <v>234</v>
      </c>
      <c r="B325" s="81">
        <v>41251</v>
      </c>
      <c r="C325" s="66" t="s">
        <v>19</v>
      </c>
      <c r="D325" s="70"/>
      <c r="E325" s="66" t="s">
        <v>49</v>
      </c>
      <c r="F325" s="68" t="s">
        <v>21</v>
      </c>
      <c r="G325" s="69" t="str">
        <f t="shared" si="4"/>
        <v>W</v>
      </c>
      <c r="H325" s="66">
        <v>3</v>
      </c>
      <c r="I325" s="66">
        <v>0</v>
      </c>
      <c r="J325" s="66" t="s">
        <v>250</v>
      </c>
      <c r="K325" s="69"/>
      <c r="L325" s="66" t="s">
        <v>236</v>
      </c>
    </row>
    <row r="326" spans="1:12">
      <c r="A326" s="66" t="s">
        <v>234</v>
      </c>
      <c r="B326" s="81">
        <v>41244</v>
      </c>
      <c r="C326" s="66" t="s">
        <v>19</v>
      </c>
      <c r="D326" s="70"/>
      <c r="E326" s="66" t="s">
        <v>20</v>
      </c>
      <c r="F326" s="68" t="s">
        <v>9</v>
      </c>
      <c r="G326" s="69" t="str">
        <f t="shared" si="4"/>
        <v>D</v>
      </c>
      <c r="H326" s="66">
        <v>2</v>
      </c>
      <c r="I326" s="66">
        <v>2</v>
      </c>
      <c r="J326" s="66" t="s">
        <v>251</v>
      </c>
      <c r="K326" s="69"/>
      <c r="L326" s="66" t="s">
        <v>236</v>
      </c>
    </row>
    <row r="327" spans="1:12">
      <c r="A327" s="66" t="s">
        <v>234</v>
      </c>
      <c r="B327" s="81">
        <v>41230</v>
      </c>
      <c r="C327" s="66" t="s">
        <v>19</v>
      </c>
      <c r="D327" s="70"/>
      <c r="E327" s="66" t="s">
        <v>28</v>
      </c>
      <c r="F327" s="68" t="s">
        <v>9</v>
      </c>
      <c r="G327" s="69" t="str">
        <f t="shared" si="4"/>
        <v>W</v>
      </c>
      <c r="H327" s="66">
        <v>3</v>
      </c>
      <c r="I327" s="66">
        <v>1</v>
      </c>
      <c r="J327" s="66" t="s">
        <v>252</v>
      </c>
      <c r="K327" s="69"/>
      <c r="L327" s="66" t="s">
        <v>236</v>
      </c>
    </row>
    <row r="328" spans="1:12">
      <c r="A328" s="66" t="s">
        <v>234</v>
      </c>
      <c r="B328" s="81">
        <v>41223</v>
      </c>
      <c r="C328" s="66" t="s">
        <v>19</v>
      </c>
      <c r="D328" s="70"/>
      <c r="E328" s="66" t="s">
        <v>57</v>
      </c>
      <c r="F328" s="68" t="s">
        <v>21</v>
      </c>
      <c r="G328" s="69" t="str">
        <f t="shared" si="4"/>
        <v>L</v>
      </c>
      <c r="H328" s="66">
        <v>2</v>
      </c>
      <c r="I328" s="66">
        <v>3</v>
      </c>
      <c r="J328" s="66" t="s">
        <v>253</v>
      </c>
      <c r="K328" s="69"/>
      <c r="L328" s="66" t="s">
        <v>236</v>
      </c>
    </row>
    <row r="329" spans="1:12">
      <c r="A329" s="66" t="s">
        <v>234</v>
      </c>
      <c r="B329" s="81">
        <v>41213</v>
      </c>
      <c r="C329" s="66" t="s">
        <v>19</v>
      </c>
      <c r="D329" s="70"/>
      <c r="E329" s="66" t="s">
        <v>83</v>
      </c>
      <c r="F329" s="68" t="s">
        <v>9</v>
      </c>
      <c r="G329" s="69" t="str">
        <f t="shared" si="4"/>
        <v>L</v>
      </c>
      <c r="H329" s="66">
        <v>0</v>
      </c>
      <c r="I329" s="66">
        <v>2</v>
      </c>
      <c r="J329" s="66" t="s">
        <v>25</v>
      </c>
      <c r="K329" s="69"/>
      <c r="L329" s="66" t="s">
        <v>236</v>
      </c>
    </row>
    <row r="330" spans="1:12">
      <c r="A330" s="66" t="s">
        <v>234</v>
      </c>
      <c r="B330" s="81">
        <v>41209</v>
      </c>
      <c r="C330" s="66" t="s">
        <v>19</v>
      </c>
      <c r="D330" s="70"/>
      <c r="E330" s="66" t="s">
        <v>54</v>
      </c>
      <c r="F330" s="68" t="s">
        <v>21</v>
      </c>
      <c r="G330" s="69" t="str">
        <f t="shared" si="4"/>
        <v>L</v>
      </c>
      <c r="H330" s="66">
        <v>2</v>
      </c>
      <c r="I330" s="66">
        <v>3</v>
      </c>
      <c r="J330" s="66" t="s">
        <v>254</v>
      </c>
      <c r="K330" s="69"/>
      <c r="L330" s="66" t="s">
        <v>236</v>
      </c>
    </row>
    <row r="331" spans="1:12">
      <c r="A331" s="66" t="s">
        <v>234</v>
      </c>
      <c r="B331" s="81">
        <v>41202</v>
      </c>
      <c r="C331" s="66" t="s">
        <v>19</v>
      </c>
      <c r="D331" s="70"/>
      <c r="E331" s="66" t="s">
        <v>119</v>
      </c>
      <c r="F331" s="68" t="s">
        <v>9</v>
      </c>
      <c r="G331" s="69" t="str">
        <f t="shared" si="4"/>
        <v>L</v>
      </c>
      <c r="H331" s="66">
        <v>0</v>
      </c>
      <c r="I331" s="66">
        <v>6</v>
      </c>
      <c r="J331" s="66" t="s">
        <v>25</v>
      </c>
      <c r="K331" s="69"/>
      <c r="L331" s="66" t="s">
        <v>236</v>
      </c>
    </row>
    <row r="332" spans="1:12">
      <c r="A332" s="66" t="s">
        <v>234</v>
      </c>
      <c r="B332" s="81">
        <v>41199</v>
      </c>
      <c r="C332" s="66" t="s">
        <v>19</v>
      </c>
      <c r="D332" s="70"/>
      <c r="E332" s="66" t="s">
        <v>43</v>
      </c>
      <c r="F332" s="68" t="s">
        <v>9</v>
      </c>
      <c r="G332" s="69" t="str">
        <f t="shared" si="4"/>
        <v>L</v>
      </c>
      <c r="H332" s="66">
        <v>0</v>
      </c>
      <c r="I332" s="66">
        <v>3</v>
      </c>
      <c r="J332" s="66" t="s">
        <v>25</v>
      </c>
      <c r="K332" s="69"/>
      <c r="L332" s="66" t="s">
        <v>236</v>
      </c>
    </row>
    <row r="333" spans="1:12">
      <c r="A333" s="66" t="s">
        <v>234</v>
      </c>
      <c r="B333" s="81">
        <v>41195</v>
      </c>
      <c r="C333" s="66" t="s">
        <v>19</v>
      </c>
      <c r="D333" s="70"/>
      <c r="E333" s="66" t="s">
        <v>180</v>
      </c>
      <c r="F333" s="68" t="s">
        <v>21</v>
      </c>
      <c r="G333" s="69" t="str">
        <f t="shared" si="4"/>
        <v>W</v>
      </c>
      <c r="H333" s="66">
        <v>3</v>
      </c>
      <c r="I333" s="66">
        <v>1</v>
      </c>
      <c r="J333" s="66" t="s">
        <v>255</v>
      </c>
      <c r="K333" s="69"/>
      <c r="L333" s="66" t="s">
        <v>236</v>
      </c>
    </row>
    <row r="334" spans="1:12">
      <c r="A334" s="66" t="s">
        <v>234</v>
      </c>
      <c r="B334" s="81">
        <v>41188</v>
      </c>
      <c r="C334" s="66" t="s">
        <v>15</v>
      </c>
      <c r="D334" s="68" t="s">
        <v>256</v>
      </c>
      <c r="E334" s="66" t="s">
        <v>101</v>
      </c>
      <c r="F334" s="68" t="s">
        <v>21</v>
      </c>
      <c r="G334" s="69" t="str">
        <f t="shared" si="4"/>
        <v>L</v>
      </c>
      <c r="H334" s="66">
        <v>1</v>
      </c>
      <c r="I334" s="66">
        <v>6</v>
      </c>
      <c r="J334" s="66" t="s">
        <v>243</v>
      </c>
      <c r="K334" s="69"/>
      <c r="L334" s="66" t="s">
        <v>236</v>
      </c>
    </row>
    <row r="335" spans="1:12">
      <c r="A335" s="66" t="s">
        <v>234</v>
      </c>
      <c r="B335" s="81">
        <v>41184</v>
      </c>
      <c r="C335" s="66" t="s">
        <v>16</v>
      </c>
      <c r="D335" s="68">
        <v>1</v>
      </c>
      <c r="E335" s="66" t="s">
        <v>107</v>
      </c>
      <c r="F335" s="68" t="s">
        <v>9</v>
      </c>
      <c r="G335" s="69" t="str">
        <f t="shared" si="4"/>
        <v>L</v>
      </c>
      <c r="H335" s="66">
        <v>1</v>
      </c>
      <c r="I335" s="66">
        <v>2</v>
      </c>
      <c r="J335" s="66" t="s">
        <v>169</v>
      </c>
      <c r="K335" s="69"/>
      <c r="L335" s="66" t="s">
        <v>236</v>
      </c>
    </row>
    <row r="336" spans="1:12">
      <c r="A336" s="66" t="s">
        <v>234</v>
      </c>
      <c r="B336" s="81">
        <v>41181</v>
      </c>
      <c r="C336" s="66" t="s">
        <v>19</v>
      </c>
      <c r="D336" s="70"/>
      <c r="E336" s="66" t="s">
        <v>244</v>
      </c>
      <c r="F336" s="68" t="s">
        <v>9</v>
      </c>
      <c r="G336" s="69" t="str">
        <f t="shared" ref="G336:G399" si="5">IF(H336&gt;I336,"W",IF(H336&lt;I336,"L","D"))</f>
        <v>D</v>
      </c>
      <c r="H336" s="66">
        <v>1</v>
      </c>
      <c r="I336" s="66">
        <v>1</v>
      </c>
      <c r="J336" s="66" t="s">
        <v>214</v>
      </c>
      <c r="K336" s="69"/>
      <c r="L336" s="66" t="s">
        <v>236</v>
      </c>
    </row>
    <row r="337" spans="1:12">
      <c r="A337" s="66" t="s">
        <v>234</v>
      </c>
      <c r="B337" s="81">
        <v>41177</v>
      </c>
      <c r="C337" s="66" t="s">
        <v>19</v>
      </c>
      <c r="D337" s="70"/>
      <c r="E337" s="66" t="s">
        <v>34</v>
      </c>
      <c r="F337" s="68" t="s">
        <v>21</v>
      </c>
      <c r="G337" s="69" t="str">
        <f t="shared" si="5"/>
        <v>W</v>
      </c>
      <c r="H337" s="66">
        <v>3</v>
      </c>
      <c r="I337" s="66">
        <v>2</v>
      </c>
      <c r="J337" s="66" t="s">
        <v>257</v>
      </c>
      <c r="K337" s="69"/>
      <c r="L337" s="66" t="s">
        <v>236</v>
      </c>
    </row>
    <row r="338" spans="1:12">
      <c r="A338" s="66" t="s">
        <v>234</v>
      </c>
      <c r="B338" s="81">
        <v>41174</v>
      </c>
      <c r="C338" s="66" t="s">
        <v>19</v>
      </c>
      <c r="D338" s="70"/>
      <c r="E338" s="66" t="s">
        <v>52</v>
      </c>
      <c r="F338" s="68" t="s">
        <v>21</v>
      </c>
      <c r="G338" s="69" t="str">
        <f t="shared" si="5"/>
        <v>W</v>
      </c>
      <c r="H338" s="66">
        <v>1</v>
      </c>
      <c r="I338" s="66">
        <v>0</v>
      </c>
      <c r="J338" s="66" t="s">
        <v>214</v>
      </c>
      <c r="K338" s="69"/>
      <c r="L338" s="66" t="s">
        <v>236</v>
      </c>
    </row>
    <row r="339" spans="1:12">
      <c r="A339" s="66" t="s">
        <v>234</v>
      </c>
      <c r="B339" s="81">
        <v>41167</v>
      </c>
      <c r="C339" s="66" t="s">
        <v>13</v>
      </c>
      <c r="D339" s="68" t="s">
        <v>143</v>
      </c>
      <c r="E339" s="66" t="s">
        <v>258</v>
      </c>
      <c r="F339" s="68" t="s">
        <v>9</v>
      </c>
      <c r="G339" s="69" t="str">
        <f t="shared" si="5"/>
        <v>L</v>
      </c>
      <c r="H339" s="66">
        <v>0</v>
      </c>
      <c r="I339" s="66">
        <v>3</v>
      </c>
      <c r="J339" s="66" t="s">
        <v>25</v>
      </c>
      <c r="K339" s="69"/>
      <c r="L339" s="66" t="s">
        <v>236</v>
      </c>
    </row>
    <row r="340" spans="1:12">
      <c r="A340" s="66" t="s">
        <v>234</v>
      </c>
      <c r="B340" s="81">
        <v>41160</v>
      </c>
      <c r="C340" s="66" t="s">
        <v>19</v>
      </c>
      <c r="D340" s="70"/>
      <c r="E340" s="66" t="s">
        <v>249</v>
      </c>
      <c r="F340" s="68" t="s">
        <v>9</v>
      </c>
      <c r="G340" s="69" t="str">
        <f t="shared" si="5"/>
        <v>D</v>
      </c>
      <c r="H340" s="66">
        <v>1</v>
      </c>
      <c r="I340" s="66">
        <v>1</v>
      </c>
      <c r="J340" s="66" t="s">
        <v>205</v>
      </c>
      <c r="K340" s="69"/>
      <c r="L340" s="66" t="s">
        <v>236</v>
      </c>
    </row>
    <row r="341" spans="1:12">
      <c r="A341" s="66" t="s">
        <v>234</v>
      </c>
      <c r="B341" s="81">
        <v>41156</v>
      </c>
      <c r="C341" s="66" t="s">
        <v>19</v>
      </c>
      <c r="D341" s="70"/>
      <c r="E341" s="66" t="s">
        <v>83</v>
      </c>
      <c r="F341" s="68" t="s">
        <v>21</v>
      </c>
      <c r="G341" s="69" t="str">
        <f t="shared" si="5"/>
        <v>L</v>
      </c>
      <c r="H341" s="66">
        <v>2</v>
      </c>
      <c r="I341" s="66">
        <v>5</v>
      </c>
      <c r="J341" s="66" t="s">
        <v>259</v>
      </c>
      <c r="K341" s="69"/>
      <c r="L341" s="66" t="s">
        <v>236</v>
      </c>
    </row>
    <row r="342" spans="1:12">
      <c r="A342" s="66" t="s">
        <v>234</v>
      </c>
      <c r="B342" s="81">
        <v>41153</v>
      </c>
      <c r="C342" s="66" t="s">
        <v>19</v>
      </c>
      <c r="D342" s="70"/>
      <c r="E342" s="66" t="s">
        <v>20</v>
      </c>
      <c r="F342" s="68" t="s">
        <v>21</v>
      </c>
      <c r="G342" s="69" t="str">
        <f t="shared" si="5"/>
        <v>L</v>
      </c>
      <c r="H342" s="66">
        <v>0</v>
      </c>
      <c r="I342" s="66">
        <v>3</v>
      </c>
      <c r="J342" s="66" t="s">
        <v>25</v>
      </c>
      <c r="K342" s="69"/>
      <c r="L342" s="66" t="s">
        <v>236</v>
      </c>
    </row>
    <row r="343" spans="1:12">
      <c r="A343" s="66" t="s">
        <v>234</v>
      </c>
      <c r="B343" s="81">
        <v>41146</v>
      </c>
      <c r="C343" s="66" t="s">
        <v>19</v>
      </c>
      <c r="D343" s="70"/>
      <c r="E343" s="66" t="s">
        <v>235</v>
      </c>
      <c r="F343" s="68" t="s">
        <v>21</v>
      </c>
      <c r="G343" s="69" t="str">
        <f t="shared" si="5"/>
        <v>L</v>
      </c>
      <c r="H343" s="66">
        <v>3</v>
      </c>
      <c r="I343" s="66">
        <v>4</v>
      </c>
      <c r="J343" s="66" t="s">
        <v>260</v>
      </c>
      <c r="K343" s="69"/>
      <c r="L343" s="66" t="s">
        <v>236</v>
      </c>
    </row>
    <row r="344" spans="1:12">
      <c r="A344" s="66" t="s">
        <v>234</v>
      </c>
      <c r="B344" s="81">
        <v>41143</v>
      </c>
      <c r="C344" s="66" t="s">
        <v>19</v>
      </c>
      <c r="D344" s="70"/>
      <c r="E344" s="66" t="s">
        <v>34</v>
      </c>
      <c r="F344" s="68" t="s">
        <v>9</v>
      </c>
      <c r="G344" s="69" t="str">
        <f t="shared" si="5"/>
        <v>L</v>
      </c>
      <c r="H344" s="66">
        <v>1</v>
      </c>
      <c r="I344" s="66">
        <v>4</v>
      </c>
      <c r="J344" s="66" t="s">
        <v>214</v>
      </c>
      <c r="K344" s="69"/>
      <c r="L344" s="66" t="s">
        <v>236</v>
      </c>
    </row>
    <row r="345" spans="1:12">
      <c r="A345" s="66" t="s">
        <v>234</v>
      </c>
      <c r="B345" s="81">
        <v>41139</v>
      </c>
      <c r="C345" s="66" t="s">
        <v>19</v>
      </c>
      <c r="D345" s="70"/>
      <c r="E345" s="66" t="s">
        <v>87</v>
      </c>
      <c r="F345" s="68" t="s">
        <v>21</v>
      </c>
      <c r="G345" s="69" t="str">
        <f t="shared" si="5"/>
        <v>D</v>
      </c>
      <c r="H345" s="66">
        <v>2</v>
      </c>
      <c r="I345" s="66">
        <v>2</v>
      </c>
      <c r="J345" s="66" t="s">
        <v>261</v>
      </c>
      <c r="K345" s="69"/>
      <c r="L345" s="66" t="s">
        <v>236</v>
      </c>
    </row>
    <row r="346" spans="1:12">
      <c r="A346" s="66" t="s">
        <v>234</v>
      </c>
      <c r="B346" s="81">
        <v>41132</v>
      </c>
      <c r="C346" s="66" t="s">
        <v>12</v>
      </c>
      <c r="D346" s="68" t="s">
        <v>98</v>
      </c>
      <c r="E346" s="66" t="s">
        <v>134</v>
      </c>
      <c r="F346" s="68" t="s">
        <v>9</v>
      </c>
      <c r="G346" s="69" t="str">
        <f t="shared" si="5"/>
        <v>L</v>
      </c>
      <c r="H346" s="66">
        <v>1</v>
      </c>
      <c r="I346" s="66">
        <v>3</v>
      </c>
      <c r="J346" s="66" t="s">
        <v>241</v>
      </c>
      <c r="K346" s="69"/>
      <c r="L346" s="66" t="s">
        <v>236</v>
      </c>
    </row>
    <row r="347" spans="1:12" s="11" customFormat="1" ht="17" thickBot="1">
      <c r="A347" s="66" t="s">
        <v>234</v>
      </c>
      <c r="B347" s="81">
        <v>41128</v>
      </c>
      <c r="C347" s="66" t="s">
        <v>19</v>
      </c>
      <c r="D347" s="70"/>
      <c r="E347" s="66" t="s">
        <v>43</v>
      </c>
      <c r="F347" s="68" t="s">
        <v>21</v>
      </c>
      <c r="G347" s="69" t="str">
        <f t="shared" si="5"/>
        <v>D</v>
      </c>
      <c r="H347" s="66">
        <v>1</v>
      </c>
      <c r="I347" s="66">
        <v>1</v>
      </c>
      <c r="J347" s="66" t="s">
        <v>262</v>
      </c>
      <c r="K347" s="69"/>
      <c r="L347" s="66" t="s">
        <v>236</v>
      </c>
    </row>
    <row r="348" spans="1:12" ht="17" thickTop="1">
      <c r="A348" s="66" t="s">
        <v>234</v>
      </c>
      <c r="B348" s="81">
        <v>41125</v>
      </c>
      <c r="C348" s="66" t="s">
        <v>19</v>
      </c>
      <c r="D348" s="70"/>
      <c r="E348" s="66" t="s">
        <v>47</v>
      </c>
      <c r="F348" s="68" t="s">
        <v>9</v>
      </c>
      <c r="G348" s="69" t="str">
        <f t="shared" si="5"/>
        <v>W</v>
      </c>
      <c r="H348" s="66">
        <v>1</v>
      </c>
      <c r="I348" s="66">
        <v>0</v>
      </c>
      <c r="J348" s="66" t="s">
        <v>248</v>
      </c>
      <c r="K348" s="69"/>
      <c r="L348" s="66" t="s">
        <v>236</v>
      </c>
    </row>
    <row r="349" spans="1:12">
      <c r="A349" s="66" t="s">
        <v>263</v>
      </c>
      <c r="B349" s="81">
        <v>41020</v>
      </c>
      <c r="C349" s="66" t="s">
        <v>19</v>
      </c>
      <c r="D349" s="70"/>
      <c r="E349" s="66" t="s">
        <v>235</v>
      </c>
      <c r="F349" s="68" t="s">
        <v>21</v>
      </c>
      <c r="G349" s="69" t="str">
        <f t="shared" si="5"/>
        <v>D</v>
      </c>
      <c r="H349" s="66">
        <v>1</v>
      </c>
      <c r="I349" s="66">
        <v>1</v>
      </c>
      <c r="J349" s="66" t="s">
        <v>248</v>
      </c>
      <c r="K349" s="69"/>
      <c r="L349" s="66" t="s">
        <v>103</v>
      </c>
    </row>
    <row r="350" spans="1:12">
      <c r="A350" s="66" t="s">
        <v>263</v>
      </c>
      <c r="B350" s="81">
        <v>41017</v>
      </c>
      <c r="C350" s="66" t="s">
        <v>19</v>
      </c>
      <c r="D350" s="70"/>
      <c r="E350" s="66" t="s">
        <v>47</v>
      </c>
      <c r="F350" s="68" t="s">
        <v>9</v>
      </c>
      <c r="G350" s="69" t="str">
        <f t="shared" si="5"/>
        <v>L</v>
      </c>
      <c r="H350" s="66">
        <v>0</v>
      </c>
      <c r="I350" s="66">
        <v>2</v>
      </c>
      <c r="J350" s="66" t="s">
        <v>25</v>
      </c>
      <c r="K350" s="69"/>
      <c r="L350" s="66" t="s">
        <v>103</v>
      </c>
    </row>
    <row r="351" spans="1:12">
      <c r="A351" s="66" t="s">
        <v>263</v>
      </c>
      <c r="B351" s="81">
        <v>41008</v>
      </c>
      <c r="C351" s="66" t="s">
        <v>19</v>
      </c>
      <c r="D351" s="70"/>
      <c r="E351" s="66" t="s">
        <v>104</v>
      </c>
      <c r="F351" s="68" t="s">
        <v>21</v>
      </c>
      <c r="G351" s="69" t="str">
        <f t="shared" si="5"/>
        <v>W</v>
      </c>
      <c r="H351" s="66">
        <v>1</v>
      </c>
      <c r="I351" s="66">
        <v>0</v>
      </c>
      <c r="J351" s="66" t="s">
        <v>264</v>
      </c>
      <c r="K351" s="69"/>
      <c r="L351" s="66" t="s">
        <v>103</v>
      </c>
    </row>
    <row r="352" spans="1:12">
      <c r="A352" s="66" t="s">
        <v>263</v>
      </c>
      <c r="B352" s="81">
        <v>41005</v>
      </c>
      <c r="C352" s="66" t="s">
        <v>19</v>
      </c>
      <c r="D352" s="70"/>
      <c r="E352" s="66" t="s">
        <v>121</v>
      </c>
      <c r="F352" s="68" t="s">
        <v>9</v>
      </c>
      <c r="G352" s="69" t="str">
        <f t="shared" si="5"/>
        <v>W</v>
      </c>
      <c r="H352" s="66">
        <v>1</v>
      </c>
      <c r="I352" s="66">
        <v>0</v>
      </c>
      <c r="J352" s="66" t="s">
        <v>264</v>
      </c>
      <c r="K352" s="69"/>
      <c r="L352" s="66" t="s">
        <v>103</v>
      </c>
    </row>
    <row r="353" spans="1:12">
      <c r="A353" s="66" t="s">
        <v>263</v>
      </c>
      <c r="B353" s="81">
        <v>40999</v>
      </c>
      <c r="C353" s="66" t="s">
        <v>19</v>
      </c>
      <c r="D353" s="70"/>
      <c r="E353" s="66" t="s">
        <v>249</v>
      </c>
      <c r="F353" s="68" t="s">
        <v>21</v>
      </c>
      <c r="G353" s="69" t="str">
        <f t="shared" si="5"/>
        <v>W</v>
      </c>
      <c r="H353" s="66">
        <v>3</v>
      </c>
      <c r="I353" s="66">
        <v>1</v>
      </c>
      <c r="J353" s="66" t="s">
        <v>265</v>
      </c>
      <c r="K353" s="69"/>
      <c r="L353" s="66" t="s">
        <v>103</v>
      </c>
    </row>
    <row r="354" spans="1:12">
      <c r="A354" s="66" t="s">
        <v>263</v>
      </c>
      <c r="B354" s="81">
        <v>40992</v>
      </c>
      <c r="C354" s="66" t="s">
        <v>19</v>
      </c>
      <c r="D354" s="70"/>
      <c r="E354" s="66" t="s">
        <v>49</v>
      </c>
      <c r="F354" s="68" t="s">
        <v>21</v>
      </c>
      <c r="G354" s="69" t="str">
        <f t="shared" si="5"/>
        <v>D</v>
      </c>
      <c r="H354" s="66">
        <v>1</v>
      </c>
      <c r="I354" s="66">
        <v>1</v>
      </c>
      <c r="J354" s="66" t="s">
        <v>248</v>
      </c>
      <c r="K354" s="69"/>
      <c r="L354" s="66" t="s">
        <v>103</v>
      </c>
    </row>
    <row r="355" spans="1:12">
      <c r="A355" s="66" t="s">
        <v>263</v>
      </c>
      <c r="B355" s="81">
        <v>40985</v>
      </c>
      <c r="C355" s="66" t="s">
        <v>19</v>
      </c>
      <c r="D355" s="70"/>
      <c r="E355" s="66" t="s">
        <v>34</v>
      </c>
      <c r="F355" s="68" t="s">
        <v>21</v>
      </c>
      <c r="G355" s="69" t="str">
        <f t="shared" si="5"/>
        <v>W</v>
      </c>
      <c r="H355" s="66">
        <v>3</v>
      </c>
      <c r="I355" s="66">
        <v>2</v>
      </c>
      <c r="J355" s="66" t="s">
        <v>266</v>
      </c>
      <c r="K355" s="69"/>
      <c r="L355" s="66" t="s">
        <v>103</v>
      </c>
    </row>
    <row r="356" spans="1:12">
      <c r="A356" s="66" t="s">
        <v>263</v>
      </c>
      <c r="B356" s="81">
        <v>40981</v>
      </c>
      <c r="C356" s="66" t="s">
        <v>19</v>
      </c>
      <c r="D356" s="70"/>
      <c r="E356" s="66" t="s">
        <v>87</v>
      </c>
      <c r="F356" s="68" t="s">
        <v>9</v>
      </c>
      <c r="G356" s="69" t="str">
        <f t="shared" si="5"/>
        <v>D</v>
      </c>
      <c r="H356" s="66">
        <v>3</v>
      </c>
      <c r="I356" s="66">
        <v>3</v>
      </c>
      <c r="J356" s="66" t="s">
        <v>265</v>
      </c>
      <c r="K356" s="69"/>
      <c r="L356" s="66" t="s">
        <v>103</v>
      </c>
    </row>
    <row r="357" spans="1:12">
      <c r="A357" s="66" t="s">
        <v>263</v>
      </c>
      <c r="B357" s="81">
        <v>40978</v>
      </c>
      <c r="C357" s="66" t="s">
        <v>19</v>
      </c>
      <c r="D357" s="70"/>
      <c r="E357" s="66" t="s">
        <v>54</v>
      </c>
      <c r="F357" s="68" t="s">
        <v>21</v>
      </c>
      <c r="G357" s="69" t="str">
        <f t="shared" si="5"/>
        <v>W</v>
      </c>
      <c r="H357" s="66">
        <v>4</v>
      </c>
      <c r="I357" s="66">
        <v>1</v>
      </c>
      <c r="J357" s="66" t="s">
        <v>267</v>
      </c>
      <c r="K357" s="69"/>
      <c r="L357" s="66" t="s">
        <v>103</v>
      </c>
    </row>
    <row r="358" spans="1:12">
      <c r="A358" s="66" t="s">
        <v>263</v>
      </c>
      <c r="B358" s="81">
        <v>40975</v>
      </c>
      <c r="C358" s="66" t="s">
        <v>19</v>
      </c>
      <c r="D358" s="70"/>
      <c r="E358" s="66" t="s">
        <v>235</v>
      </c>
      <c r="F358" s="68" t="s">
        <v>9</v>
      </c>
      <c r="G358" s="69" t="str">
        <f t="shared" si="5"/>
        <v>W</v>
      </c>
      <c r="H358" s="66">
        <v>3</v>
      </c>
      <c r="I358" s="66">
        <v>0</v>
      </c>
      <c r="J358" s="66" t="s">
        <v>268</v>
      </c>
      <c r="K358" s="69"/>
      <c r="L358" s="66" t="s">
        <v>103</v>
      </c>
    </row>
    <row r="359" spans="1:12">
      <c r="A359" s="66" t="s">
        <v>263</v>
      </c>
      <c r="B359" s="81">
        <v>40964</v>
      </c>
      <c r="C359" s="66" t="s">
        <v>19</v>
      </c>
      <c r="D359" s="70"/>
      <c r="E359" s="66" t="s">
        <v>116</v>
      </c>
      <c r="F359" s="68" t="s">
        <v>9</v>
      </c>
      <c r="G359" s="69" t="str">
        <f t="shared" si="5"/>
        <v>L</v>
      </c>
      <c r="H359" s="66">
        <v>1</v>
      </c>
      <c r="I359" s="66">
        <v>2</v>
      </c>
      <c r="J359" s="66" t="s">
        <v>269</v>
      </c>
      <c r="K359" s="69"/>
      <c r="L359" s="66" t="s">
        <v>103</v>
      </c>
    </row>
    <row r="360" spans="1:12">
      <c r="A360" s="66" t="s">
        <v>263</v>
      </c>
      <c r="B360" s="81">
        <v>40957</v>
      </c>
      <c r="C360" s="66" t="s">
        <v>15</v>
      </c>
      <c r="D360" s="68">
        <v>2</v>
      </c>
      <c r="E360" s="66" t="s">
        <v>62</v>
      </c>
      <c r="F360" s="68" t="s">
        <v>9</v>
      </c>
      <c r="G360" s="69" t="str">
        <f t="shared" si="5"/>
        <v>L</v>
      </c>
      <c r="H360" s="66">
        <v>0</v>
      </c>
      <c r="I360" s="66">
        <v>3</v>
      </c>
      <c r="J360" s="66" t="s">
        <v>25</v>
      </c>
      <c r="K360" s="69"/>
      <c r="L360" s="66" t="s">
        <v>103</v>
      </c>
    </row>
    <row r="361" spans="1:12">
      <c r="A361" s="66" t="s">
        <v>263</v>
      </c>
      <c r="B361" s="81">
        <v>40953</v>
      </c>
      <c r="C361" s="66" t="s">
        <v>19</v>
      </c>
      <c r="D361" s="70"/>
      <c r="E361" s="66" t="s">
        <v>180</v>
      </c>
      <c r="F361" s="68" t="s">
        <v>21</v>
      </c>
      <c r="G361" s="69" t="str">
        <f t="shared" si="5"/>
        <v>D</v>
      </c>
      <c r="H361" s="66">
        <v>0</v>
      </c>
      <c r="I361" s="66">
        <v>0</v>
      </c>
      <c r="J361" s="66" t="s">
        <v>25</v>
      </c>
      <c r="K361" s="69"/>
      <c r="L361" s="66" t="s">
        <v>103</v>
      </c>
    </row>
    <row r="362" spans="1:12">
      <c r="A362" s="66" t="s">
        <v>263</v>
      </c>
      <c r="B362" s="81">
        <v>40936</v>
      </c>
      <c r="C362" s="66" t="s">
        <v>19</v>
      </c>
      <c r="D362" s="70"/>
      <c r="E362" s="66" t="s">
        <v>119</v>
      </c>
      <c r="F362" s="68" t="s">
        <v>21</v>
      </c>
      <c r="G362" s="69" t="str">
        <f t="shared" si="5"/>
        <v>D</v>
      </c>
      <c r="H362" s="66">
        <v>3</v>
      </c>
      <c r="I362" s="66">
        <v>3</v>
      </c>
      <c r="J362" s="66" t="s">
        <v>270</v>
      </c>
      <c r="K362" s="69"/>
      <c r="L362" s="66" t="s">
        <v>103</v>
      </c>
    </row>
    <row r="363" spans="1:12">
      <c r="A363" s="66" t="s">
        <v>263</v>
      </c>
      <c r="B363" s="81">
        <v>40929</v>
      </c>
      <c r="C363" s="66" t="s">
        <v>19</v>
      </c>
      <c r="D363" s="70"/>
      <c r="E363" s="66" t="s">
        <v>20</v>
      </c>
      <c r="F363" s="68" t="s">
        <v>9</v>
      </c>
      <c r="G363" s="69" t="str">
        <f t="shared" si="5"/>
        <v>L</v>
      </c>
      <c r="H363" s="66">
        <v>0</v>
      </c>
      <c r="I363" s="66">
        <v>1</v>
      </c>
      <c r="J363" s="66" t="s">
        <v>25</v>
      </c>
      <c r="K363" s="69"/>
      <c r="L363" s="66" t="s">
        <v>103</v>
      </c>
    </row>
    <row r="364" spans="1:12">
      <c r="A364" s="66" t="s">
        <v>263</v>
      </c>
      <c r="B364" s="81">
        <v>40922</v>
      </c>
      <c r="C364" s="66" t="s">
        <v>19</v>
      </c>
      <c r="D364" s="70"/>
      <c r="E364" s="66" t="s">
        <v>41</v>
      </c>
      <c r="F364" s="68" t="s">
        <v>21</v>
      </c>
      <c r="G364" s="69" t="str">
        <f t="shared" si="5"/>
        <v>W</v>
      </c>
      <c r="H364" s="66">
        <v>2</v>
      </c>
      <c r="I364" s="66">
        <v>0</v>
      </c>
      <c r="J364" s="66" t="s">
        <v>271</v>
      </c>
      <c r="K364" s="69"/>
      <c r="L364" s="66" t="s">
        <v>103</v>
      </c>
    </row>
    <row r="365" spans="1:12">
      <c r="A365" s="66" t="s">
        <v>263</v>
      </c>
      <c r="B365" s="81">
        <v>40915</v>
      </c>
      <c r="C365" s="66" t="s">
        <v>19</v>
      </c>
      <c r="D365" s="70"/>
      <c r="E365" s="66" t="s">
        <v>73</v>
      </c>
      <c r="F365" s="68" t="s">
        <v>9</v>
      </c>
      <c r="G365" s="69" t="str">
        <f t="shared" si="5"/>
        <v>L</v>
      </c>
      <c r="H365" s="66">
        <v>0</v>
      </c>
      <c r="I365" s="66">
        <v>1</v>
      </c>
      <c r="J365" s="66" t="s">
        <v>25</v>
      </c>
      <c r="K365" s="69"/>
      <c r="L365" s="66" t="s">
        <v>103</v>
      </c>
    </row>
    <row r="366" spans="1:12">
      <c r="A366" s="66" t="s">
        <v>263</v>
      </c>
      <c r="B366" s="81">
        <v>40910</v>
      </c>
      <c r="C366" s="66" t="s">
        <v>19</v>
      </c>
      <c r="D366" s="70"/>
      <c r="E366" s="66" t="s">
        <v>104</v>
      </c>
      <c r="F366" s="68" t="s">
        <v>9</v>
      </c>
      <c r="G366" s="69" t="str">
        <f t="shared" si="5"/>
        <v>D</v>
      </c>
      <c r="H366" s="66">
        <v>2</v>
      </c>
      <c r="I366" s="66">
        <v>2</v>
      </c>
      <c r="J366" s="66" t="s">
        <v>271</v>
      </c>
      <c r="K366" s="69"/>
      <c r="L366" s="66" t="s">
        <v>103</v>
      </c>
    </row>
    <row r="367" spans="1:12">
      <c r="A367" s="66" t="s">
        <v>263</v>
      </c>
      <c r="B367" s="81">
        <v>40903</v>
      </c>
      <c r="C367" s="66" t="s">
        <v>19</v>
      </c>
      <c r="D367" s="70"/>
      <c r="E367" s="66" t="s">
        <v>121</v>
      </c>
      <c r="F367" s="68" t="s">
        <v>21</v>
      </c>
      <c r="G367" s="69" t="str">
        <f t="shared" si="5"/>
        <v>W</v>
      </c>
      <c r="H367" s="66">
        <v>2</v>
      </c>
      <c r="I367" s="66">
        <v>1</v>
      </c>
      <c r="J367" s="66" t="s">
        <v>272</v>
      </c>
      <c r="K367" s="69"/>
      <c r="L367" s="66" t="s">
        <v>103</v>
      </c>
    </row>
    <row r="368" spans="1:12">
      <c r="A368" s="66" t="s">
        <v>263</v>
      </c>
      <c r="B368" s="81">
        <v>40887</v>
      </c>
      <c r="C368" s="66" t="s">
        <v>19</v>
      </c>
      <c r="D368" s="70"/>
      <c r="E368" s="66" t="s">
        <v>116</v>
      </c>
      <c r="F368" s="68" t="s">
        <v>21</v>
      </c>
      <c r="G368" s="69" t="str">
        <f t="shared" si="5"/>
        <v>D</v>
      </c>
      <c r="H368" s="66">
        <v>2</v>
      </c>
      <c r="I368" s="66">
        <v>2</v>
      </c>
      <c r="J368" s="66" t="s">
        <v>25</v>
      </c>
      <c r="K368" s="69"/>
      <c r="L368" s="66" t="s">
        <v>103</v>
      </c>
    </row>
    <row r="369" spans="1:12">
      <c r="A369" s="66" t="s">
        <v>263</v>
      </c>
      <c r="B369" s="81">
        <v>40873</v>
      </c>
      <c r="C369" s="66" t="s">
        <v>19</v>
      </c>
      <c r="D369" s="70"/>
      <c r="E369" s="66" t="s">
        <v>47</v>
      </c>
      <c r="F369" s="68" t="s">
        <v>21</v>
      </c>
      <c r="G369" s="69" t="str">
        <f t="shared" si="5"/>
        <v>L</v>
      </c>
      <c r="H369" s="66">
        <v>0</v>
      </c>
      <c r="I369" s="66">
        <v>3</v>
      </c>
      <c r="J369" s="66" t="s">
        <v>25</v>
      </c>
      <c r="K369" s="69"/>
      <c r="L369" s="66" t="s">
        <v>103</v>
      </c>
    </row>
    <row r="370" spans="1:12">
      <c r="A370" s="66" t="s">
        <v>263</v>
      </c>
      <c r="B370" s="81">
        <v>40866</v>
      </c>
      <c r="C370" s="66" t="s">
        <v>19</v>
      </c>
      <c r="D370" s="70"/>
      <c r="E370" s="66" t="s">
        <v>158</v>
      </c>
      <c r="F370" s="68" t="s">
        <v>9</v>
      </c>
      <c r="G370" s="69" t="str">
        <f t="shared" si="5"/>
        <v>L</v>
      </c>
      <c r="H370" s="66">
        <v>1</v>
      </c>
      <c r="I370" s="66">
        <v>3</v>
      </c>
      <c r="J370" s="66" t="s">
        <v>201</v>
      </c>
      <c r="K370" s="69"/>
      <c r="L370" s="66" t="s">
        <v>103</v>
      </c>
    </row>
    <row r="371" spans="1:12">
      <c r="A371" s="66" t="s">
        <v>263</v>
      </c>
      <c r="B371" s="81">
        <v>40862</v>
      </c>
      <c r="C371" s="66" t="s">
        <v>19</v>
      </c>
      <c r="D371" s="70"/>
      <c r="E371" s="66" t="s">
        <v>45</v>
      </c>
      <c r="F371" s="68" t="s">
        <v>9</v>
      </c>
      <c r="G371" s="69" t="str">
        <f t="shared" si="5"/>
        <v>D</v>
      </c>
      <c r="H371" s="66">
        <v>2</v>
      </c>
      <c r="I371" s="66">
        <v>2</v>
      </c>
      <c r="J371" s="66" t="s">
        <v>273</v>
      </c>
      <c r="K371" s="69"/>
      <c r="L371" s="66" t="s">
        <v>103</v>
      </c>
    </row>
    <row r="372" spans="1:12">
      <c r="A372" s="66" t="s">
        <v>263</v>
      </c>
      <c r="B372" s="81">
        <v>40859</v>
      </c>
      <c r="C372" s="66" t="s">
        <v>15</v>
      </c>
      <c r="D372" s="68">
        <v>1</v>
      </c>
      <c r="E372" s="66" t="s">
        <v>118</v>
      </c>
      <c r="F372" s="68" t="s">
        <v>21</v>
      </c>
      <c r="G372" s="69" t="str">
        <f t="shared" si="5"/>
        <v>W</v>
      </c>
      <c r="H372" s="66">
        <v>2</v>
      </c>
      <c r="I372" s="66">
        <v>1</v>
      </c>
      <c r="J372" s="66" t="s">
        <v>274</v>
      </c>
      <c r="K372" s="69"/>
      <c r="L372" s="66" t="s">
        <v>103</v>
      </c>
    </row>
    <row r="373" spans="1:12">
      <c r="A373" s="66" t="s">
        <v>263</v>
      </c>
      <c r="B373" s="81">
        <v>40855</v>
      </c>
      <c r="C373" s="66" t="s">
        <v>16</v>
      </c>
      <c r="D373" s="68">
        <v>2</v>
      </c>
      <c r="E373" s="66" t="s">
        <v>110</v>
      </c>
      <c r="F373" s="68" t="s">
        <v>21</v>
      </c>
      <c r="G373" s="69" t="str">
        <f t="shared" si="5"/>
        <v>L</v>
      </c>
      <c r="H373" s="66">
        <v>2</v>
      </c>
      <c r="I373" s="66">
        <v>3</v>
      </c>
      <c r="J373" s="66" t="s">
        <v>275</v>
      </c>
      <c r="K373" s="69"/>
      <c r="L373" s="66" t="s">
        <v>103</v>
      </c>
    </row>
    <row r="374" spans="1:12">
      <c r="A374" s="66" t="s">
        <v>263</v>
      </c>
      <c r="B374" s="81">
        <v>40852</v>
      </c>
      <c r="C374" s="66" t="s">
        <v>19</v>
      </c>
      <c r="D374" s="70"/>
      <c r="E374" s="66" t="s">
        <v>119</v>
      </c>
      <c r="F374" s="68" t="s">
        <v>9</v>
      </c>
      <c r="G374" s="69" t="str">
        <f t="shared" si="5"/>
        <v>L</v>
      </c>
      <c r="H374" s="66">
        <v>1</v>
      </c>
      <c r="I374" s="66">
        <v>4</v>
      </c>
      <c r="J374" s="66" t="s">
        <v>201</v>
      </c>
      <c r="K374" s="69"/>
      <c r="L374" s="66" t="s">
        <v>103</v>
      </c>
    </row>
    <row r="375" spans="1:12">
      <c r="A375" s="66" t="s">
        <v>263</v>
      </c>
      <c r="B375" s="81">
        <v>40841</v>
      </c>
      <c r="C375" s="66" t="s">
        <v>19</v>
      </c>
      <c r="D375" s="70"/>
      <c r="E375" s="66" t="s">
        <v>49</v>
      </c>
      <c r="F375" s="68" t="s">
        <v>9</v>
      </c>
      <c r="G375" s="69" t="str">
        <f t="shared" si="5"/>
        <v>D</v>
      </c>
      <c r="H375" s="66">
        <v>0</v>
      </c>
      <c r="I375" s="66">
        <v>0</v>
      </c>
      <c r="J375" s="66" t="s">
        <v>25</v>
      </c>
      <c r="K375" s="69"/>
      <c r="L375" s="66" t="s">
        <v>103</v>
      </c>
    </row>
    <row r="376" spans="1:12">
      <c r="A376" s="66" t="s">
        <v>263</v>
      </c>
      <c r="B376" s="81">
        <v>40838</v>
      </c>
      <c r="C376" s="66" t="s">
        <v>19</v>
      </c>
      <c r="D376" s="70"/>
      <c r="E376" s="66" t="s">
        <v>34</v>
      </c>
      <c r="F376" s="68" t="s">
        <v>9</v>
      </c>
      <c r="G376" s="69" t="str">
        <f t="shared" si="5"/>
        <v>L</v>
      </c>
      <c r="H376" s="66">
        <v>1</v>
      </c>
      <c r="I376" s="66">
        <v>2</v>
      </c>
      <c r="J376" s="66" t="s">
        <v>211</v>
      </c>
      <c r="K376" s="69"/>
      <c r="L376" s="66" t="s">
        <v>103</v>
      </c>
    </row>
    <row r="377" spans="1:12">
      <c r="A377" s="66" t="s">
        <v>263</v>
      </c>
      <c r="B377" s="81">
        <v>40831</v>
      </c>
      <c r="C377" s="66" t="s">
        <v>19</v>
      </c>
      <c r="D377" s="70"/>
      <c r="E377" s="66" t="s">
        <v>87</v>
      </c>
      <c r="F377" s="68" t="s">
        <v>21</v>
      </c>
      <c r="G377" s="69" t="str">
        <f t="shared" si="5"/>
        <v>W</v>
      </c>
      <c r="H377" s="66">
        <v>5</v>
      </c>
      <c r="I377" s="66">
        <v>1</v>
      </c>
      <c r="J377" s="66" t="s">
        <v>276</v>
      </c>
      <c r="K377" s="69"/>
      <c r="L377" s="66" t="s">
        <v>103</v>
      </c>
    </row>
    <row r="378" spans="1:12">
      <c r="A378" s="66" t="s">
        <v>263</v>
      </c>
      <c r="B378" s="81">
        <v>40820</v>
      </c>
      <c r="C378" s="66" t="s">
        <v>19</v>
      </c>
      <c r="D378" s="70"/>
      <c r="E378" s="66" t="s">
        <v>83</v>
      </c>
      <c r="F378" s="68" t="s">
        <v>21</v>
      </c>
      <c r="G378" s="69" t="str">
        <f t="shared" si="5"/>
        <v>W</v>
      </c>
      <c r="H378" s="66">
        <v>3</v>
      </c>
      <c r="I378" s="66">
        <v>1</v>
      </c>
      <c r="J378" s="66" t="s">
        <v>277</v>
      </c>
      <c r="K378" s="69"/>
      <c r="L378" s="66" t="s">
        <v>103</v>
      </c>
    </row>
    <row r="379" spans="1:12">
      <c r="A379" s="66" t="s">
        <v>263</v>
      </c>
      <c r="B379" s="81">
        <v>40817</v>
      </c>
      <c r="C379" s="66" t="s">
        <v>19</v>
      </c>
      <c r="D379" s="70"/>
      <c r="E379" s="66" t="s">
        <v>20</v>
      </c>
      <c r="F379" s="68" t="s">
        <v>21</v>
      </c>
      <c r="G379" s="69" t="str">
        <f t="shared" si="5"/>
        <v>W</v>
      </c>
      <c r="H379" s="66">
        <v>4</v>
      </c>
      <c r="I379" s="66">
        <v>1</v>
      </c>
      <c r="J379" s="66" t="s">
        <v>278</v>
      </c>
      <c r="K379" s="69"/>
      <c r="L379" s="66" t="s">
        <v>103</v>
      </c>
    </row>
    <row r="380" spans="1:12">
      <c r="A380" s="66" t="s">
        <v>263</v>
      </c>
      <c r="B380" s="81">
        <v>40810</v>
      </c>
      <c r="C380" s="66" t="s">
        <v>19</v>
      </c>
      <c r="D380" s="70"/>
      <c r="E380" s="66" t="s">
        <v>54</v>
      </c>
      <c r="F380" s="68" t="s">
        <v>9</v>
      </c>
      <c r="G380" s="69" t="str">
        <f t="shared" si="5"/>
        <v>L</v>
      </c>
      <c r="H380" s="66">
        <v>1</v>
      </c>
      <c r="I380" s="66">
        <v>2</v>
      </c>
      <c r="J380" s="66" t="s">
        <v>279</v>
      </c>
      <c r="K380" s="69"/>
      <c r="L380" s="66" t="s">
        <v>103</v>
      </c>
    </row>
    <row r="381" spans="1:12">
      <c r="A381" s="66" t="s">
        <v>263</v>
      </c>
      <c r="B381" s="81">
        <v>40805</v>
      </c>
      <c r="C381" s="66" t="s">
        <v>19</v>
      </c>
      <c r="D381" s="70"/>
      <c r="E381" s="66" t="s">
        <v>128</v>
      </c>
      <c r="F381" s="68" t="s">
        <v>9</v>
      </c>
      <c r="G381" s="69" t="str">
        <f t="shared" si="5"/>
        <v>W</v>
      </c>
      <c r="H381" s="66">
        <v>3</v>
      </c>
      <c r="I381" s="66">
        <v>1</v>
      </c>
      <c r="J381" s="66" t="s">
        <v>280</v>
      </c>
      <c r="K381" s="69"/>
      <c r="L381" s="66" t="s">
        <v>103</v>
      </c>
    </row>
    <row r="382" spans="1:12">
      <c r="A382" s="66" t="s">
        <v>263</v>
      </c>
      <c r="B382" s="81">
        <v>40803</v>
      </c>
      <c r="C382" s="66" t="s">
        <v>19</v>
      </c>
      <c r="D382" s="70"/>
      <c r="E382" s="66" t="s">
        <v>249</v>
      </c>
      <c r="F382" s="68" t="s">
        <v>9</v>
      </c>
      <c r="G382" s="69" t="str">
        <f t="shared" si="5"/>
        <v>L</v>
      </c>
      <c r="H382" s="66">
        <v>2</v>
      </c>
      <c r="I382" s="66">
        <v>4</v>
      </c>
      <c r="J382" s="66" t="s">
        <v>281</v>
      </c>
      <c r="K382" s="69"/>
      <c r="L382" s="66" t="s">
        <v>103</v>
      </c>
    </row>
    <row r="383" spans="1:12">
      <c r="A383" s="66" t="s">
        <v>263</v>
      </c>
      <c r="B383" s="81">
        <v>40796</v>
      </c>
      <c r="C383" s="66" t="s">
        <v>13</v>
      </c>
      <c r="D383" s="68" t="s">
        <v>61</v>
      </c>
      <c r="E383" s="66" t="s">
        <v>133</v>
      </c>
      <c r="F383" s="68" t="s">
        <v>9</v>
      </c>
      <c r="G383" s="69" t="str">
        <f t="shared" si="5"/>
        <v>L</v>
      </c>
      <c r="H383" s="66">
        <v>0</v>
      </c>
      <c r="I383" s="66">
        <v>2</v>
      </c>
      <c r="J383" s="66" t="s">
        <v>25</v>
      </c>
      <c r="K383" s="69"/>
      <c r="L383" s="66" t="s">
        <v>103</v>
      </c>
    </row>
    <row r="384" spans="1:12">
      <c r="A384" s="66" t="s">
        <v>263</v>
      </c>
      <c r="B384" s="81">
        <v>40789</v>
      </c>
      <c r="C384" s="66" t="s">
        <v>19</v>
      </c>
      <c r="D384" s="70"/>
      <c r="E384" s="66" t="s">
        <v>45</v>
      </c>
      <c r="F384" s="68" t="s">
        <v>21</v>
      </c>
      <c r="G384" s="69" t="str">
        <f t="shared" si="5"/>
        <v>L</v>
      </c>
      <c r="H384" s="66">
        <v>1</v>
      </c>
      <c r="I384" s="66">
        <v>2</v>
      </c>
      <c r="J384" s="66" t="s">
        <v>282</v>
      </c>
      <c r="K384" s="69"/>
      <c r="L384" s="66" t="s">
        <v>103</v>
      </c>
    </row>
    <row r="385" spans="1:12">
      <c r="A385" s="66" t="s">
        <v>263</v>
      </c>
      <c r="B385" s="81">
        <v>40784</v>
      </c>
      <c r="C385" s="66" t="s">
        <v>19</v>
      </c>
      <c r="D385" s="70"/>
      <c r="E385" s="66" t="s">
        <v>83</v>
      </c>
      <c r="F385" s="68" t="s">
        <v>9</v>
      </c>
      <c r="G385" s="69" t="str">
        <f t="shared" si="5"/>
        <v>W</v>
      </c>
      <c r="H385" s="66">
        <v>2</v>
      </c>
      <c r="I385" s="66">
        <v>0</v>
      </c>
      <c r="J385" s="66" t="s">
        <v>274</v>
      </c>
      <c r="K385" s="69"/>
      <c r="L385" s="66" t="s">
        <v>103</v>
      </c>
    </row>
    <row r="386" spans="1:12">
      <c r="A386" s="66" t="s">
        <v>263</v>
      </c>
      <c r="B386" s="81">
        <v>40782</v>
      </c>
      <c r="C386" s="66" t="s">
        <v>19</v>
      </c>
      <c r="D386" s="70"/>
      <c r="E386" s="66" t="s">
        <v>73</v>
      </c>
      <c r="F386" s="68" t="s">
        <v>21</v>
      </c>
      <c r="G386" s="69" t="str">
        <f t="shared" si="5"/>
        <v>D</v>
      </c>
      <c r="H386" s="66">
        <v>1</v>
      </c>
      <c r="I386" s="66">
        <v>1</v>
      </c>
      <c r="J386" s="66" t="s">
        <v>279</v>
      </c>
      <c r="K386" s="69"/>
      <c r="L386" s="66" t="s">
        <v>103</v>
      </c>
    </row>
    <row r="387" spans="1:12">
      <c r="A387" s="66" t="s">
        <v>263</v>
      </c>
      <c r="B387" s="81">
        <v>40775</v>
      </c>
      <c r="C387" s="66" t="s">
        <v>12</v>
      </c>
      <c r="D387" s="68" t="s">
        <v>98</v>
      </c>
      <c r="E387" s="66" t="s">
        <v>35</v>
      </c>
      <c r="F387" s="68" t="s">
        <v>21</v>
      </c>
      <c r="G387" s="69" t="str">
        <f t="shared" si="5"/>
        <v>L</v>
      </c>
      <c r="H387" s="66">
        <v>0</v>
      </c>
      <c r="I387" s="66">
        <v>5</v>
      </c>
      <c r="J387" s="66" t="s">
        <v>25</v>
      </c>
      <c r="K387" s="69"/>
      <c r="L387" s="66" t="s">
        <v>103</v>
      </c>
    </row>
    <row r="388" spans="1:12" s="11" customFormat="1" ht="17" thickBot="1">
      <c r="A388" s="66" t="s">
        <v>263</v>
      </c>
      <c r="B388" s="81">
        <v>40771</v>
      </c>
      <c r="C388" s="66" t="s">
        <v>19</v>
      </c>
      <c r="D388" s="70"/>
      <c r="E388" s="66" t="s">
        <v>128</v>
      </c>
      <c r="F388" s="68" t="s">
        <v>21</v>
      </c>
      <c r="G388" s="69" t="str">
        <f t="shared" si="5"/>
        <v>L</v>
      </c>
      <c r="H388" s="66">
        <v>1</v>
      </c>
      <c r="I388" s="66">
        <v>5</v>
      </c>
      <c r="J388" s="66" t="s">
        <v>201</v>
      </c>
      <c r="K388" s="69"/>
      <c r="L388" s="66" t="s">
        <v>103</v>
      </c>
    </row>
    <row r="389" spans="1:12" ht="17" thickTop="1">
      <c r="A389" s="66" t="s">
        <v>263</v>
      </c>
      <c r="B389" s="81">
        <v>40768</v>
      </c>
      <c r="C389" s="66" t="s">
        <v>19</v>
      </c>
      <c r="D389" s="70"/>
      <c r="E389" s="66" t="s">
        <v>41</v>
      </c>
      <c r="F389" s="68" t="s">
        <v>9</v>
      </c>
      <c r="G389" s="69" t="str">
        <f t="shared" si="5"/>
        <v>D</v>
      </c>
      <c r="H389" s="66">
        <v>2</v>
      </c>
      <c r="I389" s="66">
        <v>2</v>
      </c>
      <c r="J389" s="66" t="s">
        <v>272</v>
      </c>
      <c r="K389" s="69"/>
      <c r="L389" s="66" t="s">
        <v>103</v>
      </c>
    </row>
    <row r="390" spans="1:12">
      <c r="A390" s="66" t="s">
        <v>283</v>
      </c>
      <c r="B390" s="81">
        <v>40663</v>
      </c>
      <c r="C390" s="66" t="s">
        <v>100</v>
      </c>
      <c r="D390" s="70"/>
      <c r="E390" s="66" t="s">
        <v>43</v>
      </c>
      <c r="F390" s="68" t="s">
        <v>21</v>
      </c>
      <c r="G390" s="69" t="str">
        <f t="shared" si="5"/>
        <v>W</v>
      </c>
      <c r="H390" s="66">
        <v>3</v>
      </c>
      <c r="I390" s="66">
        <v>1</v>
      </c>
      <c r="J390" s="66" t="s">
        <v>284</v>
      </c>
      <c r="K390" s="69"/>
      <c r="L390" s="66" t="s">
        <v>103</v>
      </c>
    </row>
    <row r="391" spans="1:12">
      <c r="A391" s="66" t="s">
        <v>283</v>
      </c>
      <c r="B391" s="81">
        <v>40658</v>
      </c>
      <c r="C391" s="66" t="s">
        <v>100</v>
      </c>
      <c r="D391" s="70"/>
      <c r="E391" s="66" t="s">
        <v>133</v>
      </c>
      <c r="F391" s="68" t="s">
        <v>9</v>
      </c>
      <c r="G391" s="69" t="str">
        <f t="shared" si="5"/>
        <v>L</v>
      </c>
      <c r="H391" s="66">
        <v>2</v>
      </c>
      <c r="I391" s="66">
        <v>4</v>
      </c>
      <c r="J391" s="66" t="s">
        <v>285</v>
      </c>
      <c r="K391" s="69"/>
      <c r="L391" s="66" t="s">
        <v>103</v>
      </c>
    </row>
    <row r="392" spans="1:12">
      <c r="A392" s="66" t="s">
        <v>283</v>
      </c>
      <c r="B392" s="81">
        <v>40655</v>
      </c>
      <c r="C392" s="66" t="s">
        <v>100</v>
      </c>
      <c r="D392" s="70"/>
      <c r="E392" s="66" t="s">
        <v>24</v>
      </c>
      <c r="F392" s="68" t="s">
        <v>21</v>
      </c>
      <c r="G392" s="69" t="str">
        <f t="shared" si="5"/>
        <v>D</v>
      </c>
      <c r="H392" s="66">
        <v>1</v>
      </c>
      <c r="I392" s="66">
        <v>1</v>
      </c>
      <c r="J392" s="66" t="s">
        <v>209</v>
      </c>
      <c r="K392" s="69"/>
      <c r="L392" s="66" t="s">
        <v>103</v>
      </c>
    </row>
    <row r="393" spans="1:12">
      <c r="A393" s="66" t="s">
        <v>283</v>
      </c>
      <c r="B393" s="81">
        <v>40642</v>
      </c>
      <c r="C393" s="66" t="s">
        <v>100</v>
      </c>
      <c r="D393" s="70"/>
      <c r="E393" s="66" t="s">
        <v>108</v>
      </c>
      <c r="F393" s="68" t="s">
        <v>9</v>
      </c>
      <c r="G393" s="69" t="str">
        <f t="shared" si="5"/>
        <v>L</v>
      </c>
      <c r="H393" s="66">
        <v>1</v>
      </c>
      <c r="I393" s="66">
        <v>5</v>
      </c>
      <c r="J393" s="66" t="s">
        <v>157</v>
      </c>
      <c r="K393" s="69"/>
      <c r="L393" s="66" t="s">
        <v>103</v>
      </c>
    </row>
    <row r="394" spans="1:12">
      <c r="A394" s="66" t="s">
        <v>283</v>
      </c>
      <c r="B394" s="81">
        <v>40635</v>
      </c>
      <c r="C394" s="66" t="s">
        <v>100</v>
      </c>
      <c r="D394" s="70"/>
      <c r="E394" s="66" t="s">
        <v>35</v>
      </c>
      <c r="F394" s="68" t="s">
        <v>9</v>
      </c>
      <c r="G394" s="69" t="str">
        <f t="shared" si="5"/>
        <v>L</v>
      </c>
      <c r="H394" s="66">
        <v>0</v>
      </c>
      <c r="I394" s="66">
        <v>1</v>
      </c>
      <c r="J394" s="66" t="s">
        <v>25</v>
      </c>
      <c r="K394" s="69"/>
      <c r="L394" s="66" t="s">
        <v>103</v>
      </c>
    </row>
    <row r="395" spans="1:12">
      <c r="A395" s="66" t="s">
        <v>283</v>
      </c>
      <c r="B395" s="81">
        <v>40628</v>
      </c>
      <c r="C395" s="66" t="s">
        <v>100</v>
      </c>
      <c r="D395" s="70"/>
      <c r="E395" s="66" t="s">
        <v>286</v>
      </c>
      <c r="F395" s="68" t="s">
        <v>21</v>
      </c>
      <c r="G395" s="69" t="str">
        <f t="shared" si="5"/>
        <v>L</v>
      </c>
      <c r="H395" s="66">
        <v>1</v>
      </c>
      <c r="I395" s="66">
        <v>2</v>
      </c>
      <c r="J395" s="66" t="s">
        <v>287</v>
      </c>
      <c r="K395" s="69"/>
      <c r="L395" s="66" t="s">
        <v>103</v>
      </c>
    </row>
    <row r="396" spans="1:12">
      <c r="A396" s="66" t="s">
        <v>283</v>
      </c>
      <c r="B396" s="81">
        <v>40621</v>
      </c>
      <c r="C396" s="66" t="s">
        <v>100</v>
      </c>
      <c r="D396" s="70"/>
      <c r="E396" s="66" t="s">
        <v>56</v>
      </c>
      <c r="F396" s="68" t="s">
        <v>9</v>
      </c>
      <c r="G396" s="69" t="str">
        <f t="shared" si="5"/>
        <v>L</v>
      </c>
      <c r="H396" s="66">
        <v>0</v>
      </c>
      <c r="I396" s="66">
        <v>2</v>
      </c>
      <c r="J396" s="66" t="s">
        <v>25</v>
      </c>
      <c r="K396" s="69"/>
      <c r="L396" s="66" t="s">
        <v>103</v>
      </c>
    </row>
    <row r="397" spans="1:12">
      <c r="A397" s="66" t="s">
        <v>283</v>
      </c>
      <c r="B397" s="81">
        <v>40614</v>
      </c>
      <c r="C397" s="66" t="s">
        <v>100</v>
      </c>
      <c r="D397" s="70"/>
      <c r="E397" s="66" t="s">
        <v>112</v>
      </c>
      <c r="F397" s="68" t="s">
        <v>21</v>
      </c>
      <c r="G397" s="69" t="str">
        <f t="shared" si="5"/>
        <v>D</v>
      </c>
      <c r="H397" s="66">
        <v>0</v>
      </c>
      <c r="I397" s="66">
        <v>0</v>
      </c>
      <c r="J397" s="66" t="s">
        <v>287</v>
      </c>
      <c r="K397" s="69"/>
      <c r="L397" s="66" t="s">
        <v>103</v>
      </c>
    </row>
    <row r="398" spans="1:12">
      <c r="A398" s="66" t="s">
        <v>283</v>
      </c>
      <c r="B398" s="81">
        <v>40607</v>
      </c>
      <c r="C398" s="66" t="s">
        <v>100</v>
      </c>
      <c r="D398" s="70"/>
      <c r="E398" s="66" t="s">
        <v>288</v>
      </c>
      <c r="F398" s="68" t="s">
        <v>21</v>
      </c>
      <c r="G398" s="69" t="str">
        <f t="shared" si="5"/>
        <v>L</v>
      </c>
      <c r="H398" s="66">
        <v>1</v>
      </c>
      <c r="I398" s="66">
        <v>2</v>
      </c>
      <c r="J398" s="66" t="s">
        <v>289</v>
      </c>
      <c r="K398" s="69"/>
      <c r="L398" s="66" t="s">
        <v>103</v>
      </c>
    </row>
    <row r="399" spans="1:12">
      <c r="A399" s="66" t="s">
        <v>283</v>
      </c>
      <c r="B399" s="81">
        <v>40603</v>
      </c>
      <c r="C399" s="66" t="s">
        <v>100</v>
      </c>
      <c r="D399" s="70"/>
      <c r="E399" s="66" t="s">
        <v>118</v>
      </c>
      <c r="F399" s="68" t="s">
        <v>21</v>
      </c>
      <c r="G399" s="69" t="str">
        <f t="shared" si="5"/>
        <v>W</v>
      </c>
      <c r="H399" s="66">
        <v>2</v>
      </c>
      <c r="I399" s="66">
        <v>0</v>
      </c>
      <c r="J399" s="66" t="s">
        <v>290</v>
      </c>
      <c r="K399" s="69"/>
      <c r="L399" s="66" t="s">
        <v>103</v>
      </c>
    </row>
    <row r="400" spans="1:12">
      <c r="A400" s="66" t="s">
        <v>283</v>
      </c>
      <c r="B400" s="81">
        <v>40600</v>
      </c>
      <c r="C400" s="66" t="s">
        <v>100</v>
      </c>
      <c r="D400" s="70"/>
      <c r="E400" s="66" t="s">
        <v>107</v>
      </c>
      <c r="F400" s="68" t="s">
        <v>9</v>
      </c>
      <c r="G400" s="69" t="str">
        <f t="shared" ref="G400:G457" si="6">IF(H400&gt;I400,"W",IF(H400&lt;I400,"L","D"))</f>
        <v>L</v>
      </c>
      <c r="H400" s="66">
        <v>0</v>
      </c>
      <c r="I400" s="66">
        <v>1</v>
      </c>
      <c r="J400" s="66" t="s">
        <v>25</v>
      </c>
      <c r="K400" s="69"/>
      <c r="L400" s="66" t="s">
        <v>103</v>
      </c>
    </row>
    <row r="401" spans="1:12">
      <c r="A401" s="66" t="s">
        <v>283</v>
      </c>
      <c r="B401" s="81">
        <v>40586</v>
      </c>
      <c r="C401" s="66" t="s">
        <v>100</v>
      </c>
      <c r="D401" s="70"/>
      <c r="E401" s="66" t="s">
        <v>32</v>
      </c>
      <c r="F401" s="68" t="s">
        <v>21</v>
      </c>
      <c r="G401" s="69" t="str">
        <f t="shared" si="6"/>
        <v>L</v>
      </c>
      <c r="H401" s="66">
        <v>0</v>
      </c>
      <c r="I401" s="66">
        <v>3</v>
      </c>
      <c r="J401" s="66" t="s">
        <v>25</v>
      </c>
      <c r="K401" s="69"/>
      <c r="L401" s="66" t="s">
        <v>103</v>
      </c>
    </row>
    <row r="402" spans="1:12">
      <c r="A402" s="66" t="s">
        <v>283</v>
      </c>
      <c r="B402" s="81">
        <v>40582</v>
      </c>
      <c r="C402" s="66" t="s">
        <v>100</v>
      </c>
      <c r="D402" s="70"/>
      <c r="E402" s="66" t="s">
        <v>24</v>
      </c>
      <c r="F402" s="68" t="s">
        <v>9</v>
      </c>
      <c r="G402" s="69" t="str">
        <f t="shared" si="6"/>
        <v>L</v>
      </c>
      <c r="H402" s="66">
        <v>1</v>
      </c>
      <c r="I402" s="66">
        <v>2</v>
      </c>
      <c r="J402" s="66" t="s">
        <v>291</v>
      </c>
      <c r="K402" s="69"/>
      <c r="L402" s="66" t="s">
        <v>103</v>
      </c>
    </row>
    <row r="403" spans="1:12">
      <c r="A403" s="66" t="s">
        <v>283</v>
      </c>
      <c r="B403" s="81">
        <v>40579</v>
      </c>
      <c r="C403" s="66" t="s">
        <v>100</v>
      </c>
      <c r="D403" s="70"/>
      <c r="E403" s="66" t="s">
        <v>124</v>
      </c>
      <c r="F403" s="68" t="s">
        <v>9</v>
      </c>
      <c r="G403" s="69" t="str">
        <f t="shared" si="6"/>
        <v>L</v>
      </c>
      <c r="H403" s="66">
        <v>0</v>
      </c>
      <c r="I403" s="66">
        <v>2</v>
      </c>
      <c r="J403" s="66" t="s">
        <v>25</v>
      </c>
      <c r="K403" s="69"/>
      <c r="L403" s="66" t="s">
        <v>103</v>
      </c>
    </row>
    <row r="404" spans="1:12">
      <c r="A404" s="66" t="s">
        <v>283</v>
      </c>
      <c r="B404" s="81">
        <v>40572</v>
      </c>
      <c r="C404" s="66" t="s">
        <v>100</v>
      </c>
      <c r="D404" s="70"/>
      <c r="E404" s="66" t="s">
        <v>62</v>
      </c>
      <c r="F404" s="68" t="s">
        <v>9</v>
      </c>
      <c r="G404" s="69" t="str">
        <f t="shared" si="6"/>
        <v>L</v>
      </c>
      <c r="H404" s="66">
        <v>2</v>
      </c>
      <c r="I404" s="66">
        <v>3</v>
      </c>
      <c r="J404" s="66" t="s">
        <v>292</v>
      </c>
      <c r="K404" s="69"/>
      <c r="L404" s="66" t="s">
        <v>293</v>
      </c>
    </row>
    <row r="405" spans="1:12">
      <c r="A405" s="66" t="s">
        <v>283</v>
      </c>
      <c r="B405" s="81">
        <v>40562</v>
      </c>
      <c r="C405" s="66" t="s">
        <v>100</v>
      </c>
      <c r="D405" s="70"/>
      <c r="E405" s="66" t="s">
        <v>57</v>
      </c>
      <c r="F405" s="68" t="s">
        <v>9</v>
      </c>
      <c r="G405" s="69" t="str">
        <f t="shared" si="6"/>
        <v>L</v>
      </c>
      <c r="H405" s="66">
        <v>0</v>
      </c>
      <c r="I405" s="66">
        <v>2</v>
      </c>
      <c r="J405" s="66" t="s">
        <v>25</v>
      </c>
      <c r="K405" s="69"/>
      <c r="L405" s="66" t="s">
        <v>293</v>
      </c>
    </row>
    <row r="406" spans="1:12">
      <c r="A406" s="66" t="s">
        <v>283</v>
      </c>
      <c r="B406" s="81">
        <v>40558</v>
      </c>
      <c r="C406" s="66" t="s">
        <v>100</v>
      </c>
      <c r="D406" s="70"/>
      <c r="E406" s="66" t="s">
        <v>32</v>
      </c>
      <c r="F406" s="68" t="s">
        <v>9</v>
      </c>
      <c r="G406" s="69" t="str">
        <f t="shared" si="6"/>
        <v>L</v>
      </c>
      <c r="H406" s="66">
        <v>1</v>
      </c>
      <c r="I406" s="66">
        <v>2</v>
      </c>
      <c r="J406" s="66" t="s">
        <v>294</v>
      </c>
      <c r="K406" s="69"/>
      <c r="L406" s="66" t="s">
        <v>293</v>
      </c>
    </row>
    <row r="407" spans="1:12">
      <c r="A407" s="66" t="s">
        <v>283</v>
      </c>
      <c r="B407" s="81">
        <v>40554</v>
      </c>
      <c r="C407" s="66" t="s">
        <v>100</v>
      </c>
      <c r="D407" s="70"/>
      <c r="E407" s="66" t="s">
        <v>35</v>
      </c>
      <c r="F407" s="68" t="s">
        <v>21</v>
      </c>
      <c r="G407" s="69" t="str">
        <f t="shared" si="6"/>
        <v>L</v>
      </c>
      <c r="H407" s="66">
        <v>0</v>
      </c>
      <c r="I407" s="66">
        <v>1</v>
      </c>
      <c r="J407" s="66" t="s">
        <v>25</v>
      </c>
      <c r="K407" s="69"/>
      <c r="L407" s="66" t="s">
        <v>293</v>
      </c>
    </row>
    <row r="408" spans="1:12">
      <c r="A408" s="66" t="s">
        <v>283</v>
      </c>
      <c r="B408" s="81">
        <v>40546</v>
      </c>
      <c r="C408" s="66" t="s">
        <v>100</v>
      </c>
      <c r="D408" s="70"/>
      <c r="E408" s="66" t="s">
        <v>133</v>
      </c>
      <c r="F408" s="68" t="s">
        <v>21</v>
      </c>
      <c r="G408" s="69" t="str">
        <f t="shared" si="6"/>
        <v>D</v>
      </c>
      <c r="H408" s="66">
        <v>3</v>
      </c>
      <c r="I408" s="66">
        <v>3</v>
      </c>
      <c r="J408" s="66" t="s">
        <v>295</v>
      </c>
      <c r="K408" s="69"/>
      <c r="L408" s="66" t="s">
        <v>293</v>
      </c>
    </row>
    <row r="409" spans="1:12">
      <c r="A409" s="66" t="s">
        <v>283</v>
      </c>
      <c r="B409" s="81">
        <v>40523</v>
      </c>
      <c r="C409" s="66" t="s">
        <v>100</v>
      </c>
      <c r="D409" s="70"/>
      <c r="E409" s="66" t="s">
        <v>108</v>
      </c>
      <c r="F409" s="68" t="s">
        <v>21</v>
      </c>
      <c r="G409" s="69" t="str">
        <f t="shared" si="6"/>
        <v>D</v>
      </c>
      <c r="H409" s="66">
        <v>3</v>
      </c>
      <c r="I409" s="66">
        <v>3</v>
      </c>
      <c r="J409" s="66" t="s">
        <v>296</v>
      </c>
      <c r="K409" s="69"/>
      <c r="L409" s="66" t="s">
        <v>293</v>
      </c>
    </row>
    <row r="410" spans="1:12">
      <c r="A410" s="66" t="s">
        <v>283</v>
      </c>
      <c r="B410" s="81">
        <v>40505</v>
      </c>
      <c r="C410" s="66" t="s">
        <v>100</v>
      </c>
      <c r="D410" s="70"/>
      <c r="E410" s="66" t="s">
        <v>114</v>
      </c>
      <c r="F410" s="68" t="s">
        <v>21</v>
      </c>
      <c r="G410" s="69" t="str">
        <f t="shared" si="6"/>
        <v>L</v>
      </c>
      <c r="H410" s="66">
        <v>1</v>
      </c>
      <c r="I410" s="66">
        <v>3</v>
      </c>
      <c r="J410" s="66" t="s">
        <v>297</v>
      </c>
      <c r="K410" s="69"/>
      <c r="L410" s="66" t="s">
        <v>293</v>
      </c>
    </row>
    <row r="411" spans="1:12">
      <c r="A411" s="66" t="s">
        <v>283</v>
      </c>
      <c r="B411" s="81">
        <v>40502</v>
      </c>
      <c r="C411" s="66" t="s">
        <v>100</v>
      </c>
      <c r="D411" s="70"/>
      <c r="E411" s="66" t="s">
        <v>286</v>
      </c>
      <c r="F411" s="68" t="s">
        <v>9</v>
      </c>
      <c r="G411" s="69" t="str">
        <f t="shared" si="6"/>
        <v>L</v>
      </c>
      <c r="H411" s="66">
        <v>1</v>
      </c>
      <c r="I411" s="66">
        <v>3</v>
      </c>
      <c r="J411" s="66" t="s">
        <v>298</v>
      </c>
      <c r="K411" s="69"/>
      <c r="L411" s="66" t="s">
        <v>293</v>
      </c>
    </row>
    <row r="412" spans="1:12">
      <c r="A412" s="66" t="s">
        <v>283</v>
      </c>
      <c r="B412" s="81">
        <v>40498</v>
      </c>
      <c r="C412" s="66" t="s">
        <v>100</v>
      </c>
      <c r="D412" s="70"/>
      <c r="E412" s="66" t="s">
        <v>87</v>
      </c>
      <c r="F412" s="68" t="s">
        <v>21</v>
      </c>
      <c r="G412" s="69" t="str">
        <f t="shared" si="6"/>
        <v>L</v>
      </c>
      <c r="H412" s="66">
        <v>2</v>
      </c>
      <c r="I412" s="66">
        <v>5</v>
      </c>
      <c r="J412" s="66" t="s">
        <v>299</v>
      </c>
      <c r="K412" s="69"/>
      <c r="L412" s="66" t="s">
        <v>293</v>
      </c>
    </row>
    <row r="413" spans="1:12">
      <c r="A413" s="66" t="s">
        <v>283</v>
      </c>
      <c r="B413" s="81">
        <v>40495</v>
      </c>
      <c r="C413" s="66" t="s">
        <v>100</v>
      </c>
      <c r="D413" s="70"/>
      <c r="E413" s="66" t="s">
        <v>101</v>
      </c>
      <c r="F413" s="68" t="s">
        <v>21</v>
      </c>
      <c r="G413" s="69" t="str">
        <f t="shared" si="6"/>
        <v>W</v>
      </c>
      <c r="H413" s="66">
        <v>3</v>
      </c>
      <c r="I413" s="66">
        <v>0</v>
      </c>
      <c r="J413" s="66" t="s">
        <v>300</v>
      </c>
      <c r="K413" s="69"/>
      <c r="L413" s="66" t="s">
        <v>293</v>
      </c>
    </row>
    <row r="414" spans="1:12">
      <c r="A414" s="66" t="s">
        <v>283</v>
      </c>
      <c r="B414" s="81">
        <v>40488</v>
      </c>
      <c r="C414" s="66" t="s">
        <v>100</v>
      </c>
      <c r="D414" s="70"/>
      <c r="E414" s="66" t="s">
        <v>112</v>
      </c>
      <c r="F414" s="68" t="s">
        <v>9</v>
      </c>
      <c r="G414" s="69" t="str">
        <f t="shared" si="6"/>
        <v>L</v>
      </c>
      <c r="H414" s="66">
        <v>0</v>
      </c>
      <c r="I414" s="66">
        <v>1</v>
      </c>
      <c r="J414" s="66" t="s">
        <v>25</v>
      </c>
      <c r="K414" s="69"/>
      <c r="L414" s="66" t="s">
        <v>293</v>
      </c>
    </row>
    <row r="415" spans="1:12">
      <c r="A415" s="66" t="s">
        <v>283</v>
      </c>
      <c r="B415" s="81">
        <v>40481</v>
      </c>
      <c r="C415" s="66" t="s">
        <v>100</v>
      </c>
      <c r="D415" s="70"/>
      <c r="E415" s="66" t="s">
        <v>288</v>
      </c>
      <c r="F415" s="68" t="s">
        <v>9</v>
      </c>
      <c r="G415" s="69" t="str">
        <f t="shared" si="6"/>
        <v>L</v>
      </c>
      <c r="H415" s="66">
        <v>3</v>
      </c>
      <c r="I415" s="66">
        <v>4</v>
      </c>
      <c r="J415" s="66" t="s">
        <v>301</v>
      </c>
      <c r="K415" s="69"/>
      <c r="L415" s="66" t="s">
        <v>293</v>
      </c>
    </row>
    <row r="416" spans="1:12">
      <c r="A416" s="66" t="s">
        <v>283</v>
      </c>
      <c r="B416" s="81">
        <v>40477</v>
      </c>
      <c r="C416" s="66" t="s">
        <v>100</v>
      </c>
      <c r="D416" s="70"/>
      <c r="E416" s="66" t="s">
        <v>56</v>
      </c>
      <c r="F416" s="68" t="s">
        <v>21</v>
      </c>
      <c r="G416" s="69" t="str">
        <f t="shared" si="6"/>
        <v>L</v>
      </c>
      <c r="H416" s="66">
        <v>1</v>
      </c>
      <c r="I416" s="66">
        <v>4</v>
      </c>
      <c r="J416" s="66" t="s">
        <v>302</v>
      </c>
      <c r="K416" s="69"/>
      <c r="L416" s="66" t="s">
        <v>293</v>
      </c>
    </row>
    <row r="417" spans="1:12">
      <c r="A417" s="66" t="s">
        <v>283</v>
      </c>
      <c r="B417" s="81">
        <v>40474</v>
      </c>
      <c r="C417" s="66" t="s">
        <v>15</v>
      </c>
      <c r="D417" s="68" t="s">
        <v>256</v>
      </c>
      <c r="E417" s="66" t="s">
        <v>128</v>
      </c>
      <c r="F417" s="68" t="s">
        <v>9</v>
      </c>
      <c r="G417" s="69" t="str">
        <f t="shared" si="6"/>
        <v>L</v>
      </c>
      <c r="H417" s="66">
        <v>4</v>
      </c>
      <c r="I417" s="66">
        <v>5</v>
      </c>
      <c r="J417" s="66" t="s">
        <v>303</v>
      </c>
      <c r="K417" s="69"/>
      <c r="L417" s="66" t="s">
        <v>293</v>
      </c>
    </row>
    <row r="418" spans="1:12">
      <c r="A418" s="66" t="s">
        <v>283</v>
      </c>
      <c r="B418" s="81">
        <v>40467</v>
      </c>
      <c r="C418" s="66" t="s">
        <v>100</v>
      </c>
      <c r="D418" s="70"/>
      <c r="E418" s="66" t="s">
        <v>107</v>
      </c>
      <c r="F418" s="68" t="s">
        <v>21</v>
      </c>
      <c r="G418" s="69" t="str">
        <f t="shared" si="6"/>
        <v>L</v>
      </c>
      <c r="H418" s="66">
        <v>0</v>
      </c>
      <c r="I418" s="66">
        <v>3</v>
      </c>
      <c r="J418" s="66" t="s">
        <v>25</v>
      </c>
      <c r="K418" s="69"/>
      <c r="L418" s="66" t="s">
        <v>293</v>
      </c>
    </row>
    <row r="419" spans="1:12">
      <c r="A419" s="66" t="s">
        <v>283</v>
      </c>
      <c r="B419" s="81">
        <v>40460</v>
      </c>
      <c r="C419" s="66" t="s">
        <v>100</v>
      </c>
      <c r="D419" s="70"/>
      <c r="E419" s="66" t="s">
        <v>101</v>
      </c>
      <c r="F419" s="68" t="s">
        <v>9</v>
      </c>
      <c r="G419" s="69" t="str">
        <f t="shared" si="6"/>
        <v>D</v>
      </c>
      <c r="H419" s="66">
        <v>1</v>
      </c>
      <c r="I419" s="66">
        <v>1</v>
      </c>
      <c r="J419" s="66" t="s">
        <v>287</v>
      </c>
      <c r="K419" s="69"/>
      <c r="L419" s="66" t="s">
        <v>293</v>
      </c>
    </row>
    <row r="420" spans="1:12">
      <c r="A420" s="66" t="s">
        <v>283</v>
      </c>
      <c r="B420" s="81">
        <v>40457</v>
      </c>
      <c r="C420" s="66" t="s">
        <v>16</v>
      </c>
      <c r="D420" s="68">
        <v>1</v>
      </c>
      <c r="E420" s="66" t="s">
        <v>35</v>
      </c>
      <c r="F420" s="68" t="s">
        <v>9</v>
      </c>
      <c r="G420" s="69" t="str">
        <f t="shared" si="6"/>
        <v>L</v>
      </c>
      <c r="H420" s="66">
        <v>0</v>
      </c>
      <c r="I420" s="66">
        <v>4</v>
      </c>
      <c r="J420" s="66" t="s">
        <v>25</v>
      </c>
      <c r="K420" s="69"/>
      <c r="L420" s="66" t="s">
        <v>293</v>
      </c>
    </row>
    <row r="421" spans="1:12">
      <c r="A421" s="66" t="s">
        <v>283</v>
      </c>
      <c r="B421" s="81">
        <v>40453</v>
      </c>
      <c r="C421" s="66" t="s">
        <v>100</v>
      </c>
      <c r="D421" s="70"/>
      <c r="E421" s="66" t="s">
        <v>124</v>
      </c>
      <c r="F421" s="68" t="s">
        <v>21</v>
      </c>
      <c r="G421" s="69" t="str">
        <f t="shared" si="6"/>
        <v>L</v>
      </c>
      <c r="H421" s="66">
        <v>0</v>
      </c>
      <c r="I421" s="66">
        <v>3</v>
      </c>
      <c r="J421" s="66" t="s">
        <v>25</v>
      </c>
      <c r="K421" s="69"/>
      <c r="L421" s="66" t="s">
        <v>293</v>
      </c>
    </row>
    <row r="422" spans="1:12">
      <c r="A422" s="66" t="s">
        <v>283</v>
      </c>
      <c r="B422" s="81">
        <v>40446</v>
      </c>
      <c r="C422" s="66" t="s">
        <v>100</v>
      </c>
      <c r="D422" s="70"/>
      <c r="E422" s="66" t="s">
        <v>62</v>
      </c>
      <c r="F422" s="68" t="s">
        <v>21</v>
      </c>
      <c r="G422" s="69" t="str">
        <f t="shared" si="6"/>
        <v>L</v>
      </c>
      <c r="H422" s="66">
        <v>0</v>
      </c>
      <c r="I422" s="66">
        <v>5</v>
      </c>
      <c r="J422" s="66" t="s">
        <v>25</v>
      </c>
      <c r="K422" s="69"/>
      <c r="L422" s="66" t="s">
        <v>293</v>
      </c>
    </row>
    <row r="423" spans="1:12">
      <c r="A423" s="66" t="s">
        <v>283</v>
      </c>
      <c r="B423" s="81">
        <v>40443</v>
      </c>
      <c r="C423" s="66" t="s">
        <v>100</v>
      </c>
      <c r="D423" s="70"/>
      <c r="E423" s="66" t="s">
        <v>87</v>
      </c>
      <c r="F423" s="68" t="s">
        <v>9</v>
      </c>
      <c r="G423" s="69" t="str">
        <f t="shared" si="6"/>
        <v>D</v>
      </c>
      <c r="H423" s="66">
        <v>2</v>
      </c>
      <c r="I423" s="66">
        <v>2</v>
      </c>
      <c r="J423" s="66" t="s">
        <v>304</v>
      </c>
      <c r="K423" s="69"/>
      <c r="L423" s="66" t="s">
        <v>293</v>
      </c>
    </row>
    <row r="424" spans="1:12">
      <c r="A424" s="66" t="s">
        <v>283</v>
      </c>
      <c r="B424" s="81">
        <v>40439</v>
      </c>
      <c r="C424" s="66" t="s">
        <v>100</v>
      </c>
      <c r="D424" s="70"/>
      <c r="E424" s="66" t="s">
        <v>114</v>
      </c>
      <c r="F424" s="68" t="s">
        <v>9</v>
      </c>
      <c r="G424" s="69" t="str">
        <f t="shared" si="6"/>
        <v>D</v>
      </c>
      <c r="H424" s="66">
        <v>1</v>
      </c>
      <c r="I424" s="66">
        <v>1</v>
      </c>
      <c r="J424" s="66" t="s">
        <v>120</v>
      </c>
      <c r="K424" s="69"/>
      <c r="L424" s="66" t="s">
        <v>293</v>
      </c>
    </row>
    <row r="425" spans="1:12">
      <c r="A425" s="66" t="s">
        <v>283</v>
      </c>
      <c r="B425" s="81">
        <v>40432</v>
      </c>
      <c r="C425" s="66" t="s">
        <v>100</v>
      </c>
      <c r="D425" s="70"/>
      <c r="E425" s="66" t="s">
        <v>118</v>
      </c>
      <c r="F425" s="68" t="s">
        <v>9</v>
      </c>
      <c r="G425" s="69" t="str">
        <f t="shared" si="6"/>
        <v>L</v>
      </c>
      <c r="H425" s="66">
        <v>0</v>
      </c>
      <c r="I425" s="66">
        <v>2</v>
      </c>
      <c r="J425" s="66" t="s">
        <v>25</v>
      </c>
      <c r="K425" s="69"/>
      <c r="L425" s="66" t="s">
        <v>293</v>
      </c>
    </row>
    <row r="426" spans="1:12">
      <c r="A426" s="66" t="s">
        <v>283</v>
      </c>
      <c r="B426" s="81">
        <v>40425</v>
      </c>
      <c r="C426" s="66" t="s">
        <v>13</v>
      </c>
      <c r="D426" s="68" t="s">
        <v>61</v>
      </c>
      <c r="E426" s="66" t="s">
        <v>305</v>
      </c>
      <c r="F426" s="68" t="s">
        <v>21</v>
      </c>
      <c r="G426" s="69" t="str">
        <f t="shared" si="6"/>
        <v>L</v>
      </c>
      <c r="H426" s="66">
        <v>0</v>
      </c>
      <c r="I426" s="66">
        <v>3</v>
      </c>
      <c r="J426" s="66" t="s">
        <v>25</v>
      </c>
      <c r="K426" s="69"/>
      <c r="L426" s="66" t="s">
        <v>293</v>
      </c>
    </row>
    <row r="427" spans="1:12">
      <c r="A427" s="66" t="s">
        <v>283</v>
      </c>
      <c r="B427" s="81">
        <v>40411</v>
      </c>
      <c r="C427" s="66" t="s">
        <v>100</v>
      </c>
      <c r="D427" s="70"/>
      <c r="E427" s="66" t="s">
        <v>57</v>
      </c>
      <c r="F427" s="68" t="s">
        <v>21</v>
      </c>
      <c r="G427" s="69" t="str">
        <f t="shared" si="6"/>
        <v>W</v>
      </c>
      <c r="H427" s="66">
        <v>2</v>
      </c>
      <c r="I427" s="66">
        <v>1</v>
      </c>
      <c r="J427" s="66" t="s">
        <v>306</v>
      </c>
      <c r="K427" s="69"/>
      <c r="L427" s="66" t="s">
        <v>293</v>
      </c>
    </row>
    <row r="428" spans="1:12" s="11" customFormat="1" ht="17" thickBot="1">
      <c r="A428" s="66" t="s">
        <v>283</v>
      </c>
      <c r="B428" s="81">
        <v>40404</v>
      </c>
      <c r="C428" s="66" t="s">
        <v>12</v>
      </c>
      <c r="D428" s="68" t="s">
        <v>98</v>
      </c>
      <c r="E428" s="66" t="s">
        <v>125</v>
      </c>
      <c r="F428" s="68" t="s">
        <v>9</v>
      </c>
      <c r="G428" s="69" t="str">
        <f t="shared" si="6"/>
        <v>L</v>
      </c>
      <c r="H428" s="66">
        <v>0</v>
      </c>
      <c r="I428" s="66">
        <v>3</v>
      </c>
      <c r="J428" s="66" t="s">
        <v>25</v>
      </c>
      <c r="K428" s="69"/>
      <c r="L428" s="66" t="s">
        <v>293</v>
      </c>
    </row>
    <row r="429" spans="1:12" ht="17" thickTop="1">
      <c r="A429" s="66" t="s">
        <v>283</v>
      </c>
      <c r="B429" s="81">
        <v>40397</v>
      </c>
      <c r="C429" s="66" t="s">
        <v>100</v>
      </c>
      <c r="D429" s="70"/>
      <c r="E429" s="66" t="s">
        <v>43</v>
      </c>
      <c r="F429" s="68" t="s">
        <v>9</v>
      </c>
      <c r="G429" s="69" t="str">
        <f t="shared" si="6"/>
        <v>L</v>
      </c>
      <c r="H429" s="66">
        <v>0</v>
      </c>
      <c r="I429" s="66">
        <v>2</v>
      </c>
      <c r="J429" s="66" t="s">
        <v>25</v>
      </c>
      <c r="K429" s="69"/>
      <c r="L429" s="66" t="s">
        <v>293</v>
      </c>
    </row>
    <row r="430" spans="1:12">
      <c r="A430" s="66" t="s">
        <v>307</v>
      </c>
      <c r="B430" s="81">
        <v>40302</v>
      </c>
      <c r="C430" s="66" t="s">
        <v>16</v>
      </c>
      <c r="D430" s="68" t="s">
        <v>8</v>
      </c>
      <c r="E430" s="66" t="s">
        <v>94</v>
      </c>
      <c r="F430" s="68" t="s">
        <v>308</v>
      </c>
      <c r="G430" s="69" t="str">
        <f t="shared" si="6"/>
        <v>D</v>
      </c>
      <c r="H430" s="66">
        <v>0</v>
      </c>
      <c r="I430" s="66">
        <v>0</v>
      </c>
      <c r="J430" s="66" t="s">
        <v>25</v>
      </c>
      <c r="K430" s="66" t="s">
        <v>1067</v>
      </c>
      <c r="L430" s="66" t="s">
        <v>309</v>
      </c>
    </row>
    <row r="431" spans="1:12">
      <c r="A431" s="66" t="s">
        <v>307</v>
      </c>
      <c r="B431" s="81">
        <v>40295</v>
      </c>
      <c r="C431" s="66" t="s">
        <v>16</v>
      </c>
      <c r="D431" s="68" t="s">
        <v>161</v>
      </c>
      <c r="E431" s="66" t="s">
        <v>310</v>
      </c>
      <c r="F431" s="68" t="s">
        <v>21</v>
      </c>
      <c r="G431" s="69" t="str">
        <f t="shared" si="6"/>
        <v>W</v>
      </c>
      <c r="H431" s="66">
        <v>2</v>
      </c>
      <c r="I431" s="66">
        <v>0</v>
      </c>
      <c r="J431" s="66" t="s">
        <v>306</v>
      </c>
      <c r="K431" s="69"/>
      <c r="L431" s="66" t="s">
        <v>309</v>
      </c>
    </row>
    <row r="432" spans="1:12">
      <c r="A432" s="66" t="s">
        <v>307</v>
      </c>
      <c r="B432" s="81">
        <v>40292</v>
      </c>
      <c r="C432" s="66" t="s">
        <v>100</v>
      </c>
      <c r="D432" s="70"/>
      <c r="E432" s="66" t="s">
        <v>24</v>
      </c>
      <c r="F432" s="68" t="s">
        <v>9</v>
      </c>
      <c r="G432" s="69" t="str">
        <f t="shared" si="6"/>
        <v>D</v>
      </c>
      <c r="H432" s="66">
        <v>0</v>
      </c>
      <c r="I432" s="66">
        <v>0</v>
      </c>
      <c r="J432" s="66" t="s">
        <v>25</v>
      </c>
      <c r="K432" s="69"/>
      <c r="L432" s="66" t="s">
        <v>309</v>
      </c>
    </row>
    <row r="433" spans="1:12">
      <c r="A433" s="66" t="s">
        <v>307</v>
      </c>
      <c r="B433" s="81">
        <v>40288</v>
      </c>
      <c r="C433" s="66" t="s">
        <v>100</v>
      </c>
      <c r="D433" s="70"/>
      <c r="E433" s="66" t="s">
        <v>57</v>
      </c>
      <c r="F433" s="68" t="s">
        <v>21</v>
      </c>
      <c r="G433" s="69" t="str">
        <f t="shared" si="6"/>
        <v>W</v>
      </c>
      <c r="H433" s="66">
        <v>2</v>
      </c>
      <c r="I433" s="66">
        <v>1</v>
      </c>
      <c r="J433" s="66" t="s">
        <v>306</v>
      </c>
      <c r="K433" s="69"/>
      <c r="L433" s="66" t="s">
        <v>309</v>
      </c>
    </row>
    <row r="434" spans="1:12">
      <c r="A434" s="66" t="s">
        <v>307</v>
      </c>
      <c r="B434" s="81">
        <v>40285</v>
      </c>
      <c r="C434" s="66" t="s">
        <v>15</v>
      </c>
      <c r="D434" s="68" t="s">
        <v>161</v>
      </c>
      <c r="E434" s="66" t="s">
        <v>101</v>
      </c>
      <c r="F434" s="68" t="s">
        <v>21</v>
      </c>
      <c r="G434" s="69" t="str">
        <f t="shared" si="6"/>
        <v>L</v>
      </c>
      <c r="H434" s="66">
        <v>0</v>
      </c>
      <c r="I434" s="66">
        <v>1</v>
      </c>
      <c r="J434" s="66" t="s">
        <v>25</v>
      </c>
      <c r="K434" s="69"/>
      <c r="L434" s="66" t="s">
        <v>309</v>
      </c>
    </row>
    <row r="435" spans="1:12">
      <c r="A435" s="66" t="s">
        <v>307</v>
      </c>
      <c r="B435" s="81">
        <v>40281</v>
      </c>
      <c r="C435" s="66" t="s">
        <v>100</v>
      </c>
      <c r="D435" s="70"/>
      <c r="E435" s="66" t="s">
        <v>43</v>
      </c>
      <c r="F435" s="68" t="s">
        <v>21</v>
      </c>
      <c r="G435" s="69" t="str">
        <f t="shared" si="6"/>
        <v>W</v>
      </c>
      <c r="H435" s="66">
        <v>1</v>
      </c>
      <c r="I435" s="66">
        <v>0</v>
      </c>
      <c r="J435" s="66" t="s">
        <v>264</v>
      </c>
      <c r="K435" s="69"/>
      <c r="L435" s="66" t="s">
        <v>309</v>
      </c>
    </row>
    <row r="436" spans="1:12">
      <c r="A436" s="66" t="s">
        <v>307</v>
      </c>
      <c r="B436" s="81">
        <v>40278</v>
      </c>
      <c r="C436" s="66" t="s">
        <v>100</v>
      </c>
      <c r="D436" s="70"/>
      <c r="E436" s="66" t="s">
        <v>124</v>
      </c>
      <c r="F436" s="68" t="s">
        <v>9</v>
      </c>
      <c r="G436" s="69" t="str">
        <f t="shared" si="6"/>
        <v>L</v>
      </c>
      <c r="H436" s="66">
        <v>0</v>
      </c>
      <c r="I436" s="66">
        <v>2</v>
      </c>
      <c r="J436" s="66" t="s">
        <v>25</v>
      </c>
      <c r="K436" s="69"/>
      <c r="L436" s="66" t="s">
        <v>309</v>
      </c>
    </row>
    <row r="437" spans="1:12">
      <c r="A437" s="66" t="s">
        <v>307</v>
      </c>
      <c r="B437" s="81">
        <v>40275</v>
      </c>
      <c r="C437" s="66" t="s">
        <v>100</v>
      </c>
      <c r="D437" s="70"/>
      <c r="E437" s="66" t="s">
        <v>288</v>
      </c>
      <c r="F437" s="68" t="s">
        <v>9</v>
      </c>
      <c r="G437" s="69" t="str">
        <f t="shared" si="6"/>
        <v>D</v>
      </c>
      <c r="H437" s="66">
        <v>2</v>
      </c>
      <c r="I437" s="66">
        <v>2</v>
      </c>
      <c r="J437" s="66" t="s">
        <v>311</v>
      </c>
      <c r="K437" s="69"/>
      <c r="L437" s="66" t="s">
        <v>309</v>
      </c>
    </row>
    <row r="438" spans="1:12">
      <c r="A438" s="66" t="s">
        <v>307</v>
      </c>
      <c r="B438" s="81">
        <v>40273</v>
      </c>
      <c r="C438" s="66" t="s">
        <v>100</v>
      </c>
      <c r="D438" s="70"/>
      <c r="E438" s="66" t="s">
        <v>62</v>
      </c>
      <c r="F438" s="68" t="s">
        <v>21</v>
      </c>
      <c r="G438" s="69" t="str">
        <f t="shared" si="6"/>
        <v>D</v>
      </c>
      <c r="H438" s="66">
        <v>1</v>
      </c>
      <c r="I438" s="66">
        <v>1</v>
      </c>
      <c r="J438" s="66" t="s">
        <v>209</v>
      </c>
      <c r="K438" s="69"/>
      <c r="L438" s="66" t="s">
        <v>309</v>
      </c>
    </row>
    <row r="439" spans="1:12">
      <c r="A439" s="66" t="s">
        <v>307</v>
      </c>
      <c r="B439" s="81">
        <v>40264</v>
      </c>
      <c r="C439" s="66" t="s">
        <v>100</v>
      </c>
      <c r="D439" s="70"/>
      <c r="E439" s="66" t="s">
        <v>56</v>
      </c>
      <c r="F439" s="68" t="s">
        <v>9</v>
      </c>
      <c r="G439" s="69" t="str">
        <f t="shared" si="6"/>
        <v>L</v>
      </c>
      <c r="H439" s="66">
        <v>0</v>
      </c>
      <c r="I439" s="66">
        <v>1</v>
      </c>
      <c r="J439" s="66" t="s">
        <v>25</v>
      </c>
      <c r="K439" s="69"/>
      <c r="L439" s="66" t="s">
        <v>309</v>
      </c>
    </row>
    <row r="440" spans="1:12">
      <c r="A440" s="66" t="s">
        <v>307</v>
      </c>
      <c r="B440" s="81">
        <v>40257</v>
      </c>
      <c r="C440" s="66" t="s">
        <v>100</v>
      </c>
      <c r="D440" s="70"/>
      <c r="E440" s="66" t="s">
        <v>312</v>
      </c>
      <c r="F440" s="68" t="s">
        <v>21</v>
      </c>
      <c r="G440" s="69" t="str">
        <f t="shared" si="6"/>
        <v>L</v>
      </c>
      <c r="H440" s="66">
        <v>0</v>
      </c>
      <c r="I440" s="66">
        <v>1</v>
      </c>
      <c r="J440" s="66" t="s">
        <v>25</v>
      </c>
      <c r="K440" s="69"/>
      <c r="L440" s="66" t="s">
        <v>309</v>
      </c>
    </row>
    <row r="441" spans="1:12">
      <c r="A441" s="66" t="s">
        <v>307</v>
      </c>
      <c r="B441" s="81">
        <v>40254</v>
      </c>
      <c r="C441" s="66" t="s">
        <v>100</v>
      </c>
      <c r="D441" s="70"/>
      <c r="E441" s="66" t="s">
        <v>101</v>
      </c>
      <c r="F441" s="68" t="s">
        <v>9</v>
      </c>
      <c r="G441" s="69" t="str">
        <f t="shared" si="6"/>
        <v>D</v>
      </c>
      <c r="H441" s="66">
        <v>2</v>
      </c>
      <c r="I441" s="66">
        <v>2</v>
      </c>
      <c r="J441" s="66" t="s">
        <v>313</v>
      </c>
      <c r="K441" s="69"/>
      <c r="L441" s="66" t="s">
        <v>309</v>
      </c>
    </row>
    <row r="442" spans="1:12">
      <c r="A442" s="66" t="s">
        <v>307</v>
      </c>
      <c r="B442" s="81">
        <v>40250</v>
      </c>
      <c r="C442" s="66" t="s">
        <v>15</v>
      </c>
      <c r="D442" s="68" t="s">
        <v>165</v>
      </c>
      <c r="E442" s="66" t="s">
        <v>249</v>
      </c>
      <c r="F442" s="68" t="s">
        <v>21</v>
      </c>
      <c r="G442" s="69" t="str">
        <f t="shared" si="6"/>
        <v>W</v>
      </c>
      <c r="H442" s="66">
        <v>5</v>
      </c>
      <c r="I442" s="66">
        <v>0</v>
      </c>
      <c r="J442" s="66" t="s">
        <v>314</v>
      </c>
      <c r="K442" s="69"/>
      <c r="L442" s="66" t="s">
        <v>309</v>
      </c>
    </row>
    <row r="443" spans="1:12">
      <c r="A443" s="66" t="s">
        <v>307</v>
      </c>
      <c r="B443" s="81">
        <v>40246</v>
      </c>
      <c r="C443" s="66" t="s">
        <v>100</v>
      </c>
      <c r="D443" s="70"/>
      <c r="E443" s="66" t="s">
        <v>56</v>
      </c>
      <c r="F443" s="68" t="s">
        <v>21</v>
      </c>
      <c r="G443" s="69" t="str">
        <f t="shared" si="6"/>
        <v>D</v>
      </c>
      <c r="H443" s="66">
        <v>1</v>
      </c>
      <c r="I443" s="66">
        <v>1</v>
      </c>
      <c r="J443" s="66" t="s">
        <v>120</v>
      </c>
      <c r="K443" s="69"/>
      <c r="L443" s="66" t="s">
        <v>309</v>
      </c>
    </row>
    <row r="444" spans="1:12">
      <c r="A444" s="66" t="s">
        <v>307</v>
      </c>
      <c r="B444" s="81">
        <v>40243</v>
      </c>
      <c r="C444" s="66" t="s">
        <v>100</v>
      </c>
      <c r="D444" s="70"/>
      <c r="E444" s="66" t="s">
        <v>128</v>
      </c>
      <c r="F444" s="68" t="s">
        <v>21</v>
      </c>
      <c r="G444" s="69" t="str">
        <f t="shared" si="6"/>
        <v>W</v>
      </c>
      <c r="H444" s="66">
        <v>2</v>
      </c>
      <c r="I444" s="66">
        <v>0</v>
      </c>
      <c r="J444" s="66" t="s">
        <v>315</v>
      </c>
      <c r="K444" s="69"/>
      <c r="L444" s="66" t="s">
        <v>309</v>
      </c>
    </row>
    <row r="445" spans="1:12">
      <c r="A445" s="66" t="s">
        <v>307</v>
      </c>
      <c r="B445" s="81">
        <v>40240</v>
      </c>
      <c r="C445" s="66" t="s">
        <v>16</v>
      </c>
      <c r="D445" s="68" t="s">
        <v>165</v>
      </c>
      <c r="E445" s="66" t="s">
        <v>87</v>
      </c>
      <c r="F445" s="68" t="s">
        <v>9</v>
      </c>
      <c r="G445" s="69" t="str">
        <f t="shared" si="6"/>
        <v>W</v>
      </c>
      <c r="H445" s="66">
        <v>4</v>
      </c>
      <c r="I445" s="66">
        <v>3</v>
      </c>
      <c r="J445" s="66" t="s">
        <v>316</v>
      </c>
      <c r="K445" s="69"/>
      <c r="L445" s="66" t="s">
        <v>309</v>
      </c>
    </row>
    <row r="446" spans="1:12">
      <c r="A446" s="66" t="s">
        <v>307</v>
      </c>
      <c r="B446" s="81">
        <v>40236</v>
      </c>
      <c r="C446" s="66" t="s">
        <v>100</v>
      </c>
      <c r="D446" s="70"/>
      <c r="E446" s="66" t="s">
        <v>312</v>
      </c>
      <c r="F446" s="68" t="s">
        <v>9</v>
      </c>
      <c r="G446" s="69" t="str">
        <f t="shared" si="6"/>
        <v>L</v>
      </c>
      <c r="H446" s="66">
        <v>1</v>
      </c>
      <c r="I446" s="66">
        <v>3</v>
      </c>
      <c r="J446" s="66" t="s">
        <v>317</v>
      </c>
      <c r="K446" s="69"/>
      <c r="L446" s="66" t="s">
        <v>309</v>
      </c>
    </row>
    <row r="447" spans="1:12">
      <c r="A447" s="66" t="s">
        <v>307</v>
      </c>
      <c r="B447" s="81">
        <v>40229</v>
      </c>
      <c r="C447" s="66" t="s">
        <v>100</v>
      </c>
      <c r="D447" s="70"/>
      <c r="E447" s="66" t="s">
        <v>286</v>
      </c>
      <c r="F447" s="68" t="s">
        <v>21</v>
      </c>
      <c r="G447" s="69" t="str">
        <f t="shared" si="6"/>
        <v>D</v>
      </c>
      <c r="H447" s="66">
        <v>1</v>
      </c>
      <c r="I447" s="66">
        <v>1</v>
      </c>
      <c r="J447" s="66" t="s">
        <v>318</v>
      </c>
      <c r="K447" s="69"/>
      <c r="L447" s="66" t="s">
        <v>309</v>
      </c>
    </row>
    <row r="448" spans="1:12">
      <c r="A448" s="66" t="s">
        <v>307</v>
      </c>
      <c r="B448" s="81">
        <v>40226</v>
      </c>
      <c r="C448" s="66" t="s">
        <v>100</v>
      </c>
      <c r="D448" s="70"/>
      <c r="E448" s="66" t="s">
        <v>87</v>
      </c>
      <c r="F448" s="68" t="s">
        <v>9</v>
      </c>
      <c r="G448" s="69" t="str">
        <f t="shared" si="6"/>
        <v>W</v>
      </c>
      <c r="H448" s="66">
        <v>1</v>
      </c>
      <c r="I448" s="66">
        <v>0</v>
      </c>
      <c r="J448" s="66" t="s">
        <v>309</v>
      </c>
      <c r="K448" s="69"/>
      <c r="L448" s="66" t="s">
        <v>309</v>
      </c>
    </row>
    <row r="449" spans="1:12">
      <c r="A449" s="66" t="s">
        <v>307</v>
      </c>
      <c r="B449" s="81">
        <v>40222</v>
      </c>
      <c r="C449" s="66" t="s">
        <v>100</v>
      </c>
      <c r="D449" s="70"/>
      <c r="E449" s="66" t="s">
        <v>35</v>
      </c>
      <c r="F449" s="68" t="s">
        <v>9</v>
      </c>
      <c r="G449" s="69" t="str">
        <f t="shared" si="6"/>
        <v>D</v>
      </c>
      <c r="H449" s="66">
        <v>3</v>
      </c>
      <c r="I449" s="66">
        <v>3</v>
      </c>
      <c r="J449" s="66" t="s">
        <v>319</v>
      </c>
      <c r="K449" s="69"/>
      <c r="L449" s="66" t="s">
        <v>309</v>
      </c>
    </row>
    <row r="450" spans="1:12">
      <c r="A450" s="66" t="s">
        <v>307</v>
      </c>
      <c r="B450" s="81">
        <v>40218</v>
      </c>
      <c r="C450" s="66" t="s">
        <v>15</v>
      </c>
      <c r="D450" s="68">
        <v>2</v>
      </c>
      <c r="E450" s="66" t="s">
        <v>24</v>
      </c>
      <c r="F450" s="68" t="s">
        <v>9</v>
      </c>
      <c r="G450" s="69" t="str">
        <f t="shared" si="6"/>
        <v>D</v>
      </c>
      <c r="H450" s="66">
        <v>2</v>
      </c>
      <c r="I450" s="66">
        <v>2</v>
      </c>
      <c r="J450" s="66" t="s">
        <v>320</v>
      </c>
      <c r="K450" s="69"/>
      <c r="L450" s="66" t="s">
        <v>309</v>
      </c>
    </row>
    <row r="451" spans="1:12">
      <c r="A451" s="66" t="s">
        <v>307</v>
      </c>
      <c r="B451" s="81">
        <v>40215</v>
      </c>
      <c r="C451" s="66" t="s">
        <v>100</v>
      </c>
      <c r="D451" s="70"/>
      <c r="E451" s="66" t="s">
        <v>112</v>
      </c>
      <c r="F451" s="68" t="s">
        <v>21</v>
      </c>
      <c r="G451" s="69" t="str">
        <f t="shared" si="6"/>
        <v>D</v>
      </c>
      <c r="H451" s="66">
        <v>2</v>
      </c>
      <c r="I451" s="66">
        <v>2</v>
      </c>
      <c r="J451" s="66" t="s">
        <v>321</v>
      </c>
      <c r="K451" s="69"/>
      <c r="L451" s="66" t="s">
        <v>309</v>
      </c>
    </row>
    <row r="452" spans="1:12">
      <c r="A452" s="66" t="s">
        <v>307</v>
      </c>
      <c r="B452" s="81">
        <v>40212</v>
      </c>
      <c r="C452" s="66" t="s">
        <v>100</v>
      </c>
      <c r="D452" s="70"/>
      <c r="E452" s="66" t="s">
        <v>43</v>
      </c>
      <c r="F452" s="68" t="s">
        <v>9</v>
      </c>
      <c r="G452" s="69" t="str">
        <f t="shared" si="6"/>
        <v>D</v>
      </c>
      <c r="H452" s="66">
        <v>1</v>
      </c>
      <c r="I452" s="66">
        <v>1</v>
      </c>
      <c r="J452" s="66" t="s">
        <v>318</v>
      </c>
      <c r="K452" s="69"/>
      <c r="L452" s="66" t="s">
        <v>309</v>
      </c>
    </row>
    <row r="453" spans="1:12">
      <c r="A453" s="66" t="s">
        <v>307</v>
      </c>
      <c r="B453" s="81">
        <v>40208</v>
      </c>
      <c r="C453" s="66" t="s">
        <v>100</v>
      </c>
      <c r="D453" s="70"/>
      <c r="E453" s="66" t="s">
        <v>108</v>
      </c>
      <c r="F453" s="68" t="s">
        <v>9</v>
      </c>
      <c r="G453" s="69" t="str">
        <f t="shared" si="6"/>
        <v>W</v>
      </c>
      <c r="H453" s="66">
        <v>3</v>
      </c>
      <c r="I453" s="66">
        <v>2</v>
      </c>
      <c r="J453" s="66" t="s">
        <v>322</v>
      </c>
      <c r="K453" s="69"/>
      <c r="L453" s="66" t="s">
        <v>309</v>
      </c>
    </row>
    <row r="454" spans="1:12">
      <c r="A454" s="66" t="s">
        <v>307</v>
      </c>
      <c r="B454" s="81">
        <v>40204</v>
      </c>
      <c r="C454" s="66" t="s">
        <v>16</v>
      </c>
      <c r="D454" s="68">
        <v>2</v>
      </c>
      <c r="E454" s="66" t="s">
        <v>54</v>
      </c>
      <c r="F454" s="68" t="s">
        <v>9</v>
      </c>
      <c r="G454" s="69" t="str">
        <f t="shared" si="6"/>
        <v>W</v>
      </c>
      <c r="H454" s="66">
        <v>3</v>
      </c>
      <c r="I454" s="66">
        <v>0</v>
      </c>
      <c r="J454" s="66" t="s">
        <v>323</v>
      </c>
      <c r="K454" s="69"/>
      <c r="L454" s="66" t="s">
        <v>309</v>
      </c>
    </row>
    <row r="455" spans="1:12">
      <c r="A455" s="66" t="s">
        <v>307</v>
      </c>
      <c r="B455" s="81">
        <v>40201</v>
      </c>
      <c r="C455" s="66" t="s">
        <v>100</v>
      </c>
      <c r="D455" s="70"/>
      <c r="E455" s="66" t="s">
        <v>118</v>
      </c>
      <c r="F455" s="68" t="s">
        <v>21</v>
      </c>
      <c r="G455" s="69" t="str">
        <f t="shared" si="6"/>
        <v>D</v>
      </c>
      <c r="H455" s="66">
        <v>1</v>
      </c>
      <c r="I455" s="66">
        <v>1</v>
      </c>
      <c r="J455" s="66" t="s">
        <v>282</v>
      </c>
      <c r="K455" s="69"/>
      <c r="L455" s="66" t="s">
        <v>309</v>
      </c>
    </row>
    <row r="456" spans="1:12">
      <c r="A456" s="66" t="s">
        <v>307</v>
      </c>
      <c r="B456" s="81">
        <v>40197</v>
      </c>
      <c r="C456" s="66" t="s">
        <v>100</v>
      </c>
      <c r="D456" s="70"/>
      <c r="E456" s="66" t="s">
        <v>24</v>
      </c>
      <c r="F456" s="68" t="s">
        <v>21</v>
      </c>
      <c r="G456" s="69" t="str">
        <f t="shared" si="6"/>
        <v>D</v>
      </c>
      <c r="H456" s="66">
        <v>0</v>
      </c>
      <c r="I456" s="66">
        <v>0</v>
      </c>
      <c r="J456" s="66" t="s">
        <v>25</v>
      </c>
      <c r="K456" s="69"/>
      <c r="L456" s="66" t="s">
        <v>309</v>
      </c>
    </row>
    <row r="457" spans="1:12">
      <c r="A457" s="66" t="s">
        <v>307</v>
      </c>
      <c r="B457" s="81">
        <v>40180</v>
      </c>
      <c r="C457" s="66" t="s">
        <v>100</v>
      </c>
      <c r="D457" s="70"/>
      <c r="E457" s="66" t="s">
        <v>62</v>
      </c>
      <c r="F457" s="68" t="s">
        <v>9</v>
      </c>
      <c r="G457" s="69" t="str">
        <f t="shared" si="6"/>
        <v>W</v>
      </c>
      <c r="H457" s="66">
        <v>2</v>
      </c>
      <c r="I457" s="66">
        <v>0</v>
      </c>
      <c r="J457" s="66" t="s">
        <v>324</v>
      </c>
      <c r="K457" s="69"/>
      <c r="L457" s="66" t="s">
        <v>309</v>
      </c>
    </row>
    <row r="459" spans="1:12">
      <c r="C459" s="41" t="s">
        <v>1554</v>
      </c>
      <c r="E459">
        <f>COUNTIF(C2:C457,"*WL*")</f>
        <v>395</v>
      </c>
      <c r="F459" s="102" t="s">
        <v>1036</v>
      </c>
      <c r="G459">
        <f>COUNTIF(G1:G457,"*W*")</f>
        <v>154</v>
      </c>
    </row>
    <row r="460" spans="1:12">
      <c r="C460" s="41" t="s">
        <v>1555</v>
      </c>
      <c r="E460">
        <f>456-E459</f>
        <v>61</v>
      </c>
      <c r="F460" s="102" t="s">
        <v>1037</v>
      </c>
      <c r="G460">
        <f>COUNTIF(G2:G458,"*D*")</f>
        <v>99</v>
      </c>
    </row>
    <row r="461" spans="1:12">
      <c r="F461" s="102" t="s">
        <v>1038</v>
      </c>
      <c r="G461">
        <f>COUNTIF(G3:G459,"*L*")</f>
        <v>203</v>
      </c>
    </row>
    <row r="462" spans="1:12">
      <c r="F462" s="102" t="s">
        <v>8</v>
      </c>
      <c r="G462">
        <f>SUM(H2:H457)</f>
        <v>682</v>
      </c>
    </row>
    <row r="463" spans="1:12">
      <c r="F463" s="102" t="s">
        <v>9</v>
      </c>
      <c r="G463">
        <f>SUM(I3:I457)</f>
        <v>819</v>
      </c>
    </row>
    <row r="464" spans="1:12">
      <c r="J464" t="s">
        <v>1553</v>
      </c>
    </row>
  </sheetData>
  <conditionalFormatting sqref="G86:G457 G1:G57 G459">
    <cfRule type="colorScale" priority="23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86:G457 G1:G57 G459">
    <cfRule type="cellIs" dxfId="17" priority="20" operator="equal">
      <formula>"D"</formula>
    </cfRule>
    <cfRule type="cellIs" dxfId="16" priority="21" operator="equal">
      <formula>"W"</formula>
    </cfRule>
    <cfRule type="cellIs" dxfId="15" priority="22" operator="equal">
      <formula>"L"</formula>
    </cfRule>
  </conditionalFormatting>
  <conditionalFormatting sqref="C22:C457 C1:C16 C459:C460">
    <cfRule type="notContainsText" dxfId="14" priority="19" operator="notContains" text="WL">
      <formula>ISERROR(SEARCH("WL",C1))</formula>
    </cfRule>
  </conditionalFormatting>
  <conditionalFormatting sqref="G58:G85">
    <cfRule type="colorScale" priority="1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58:G85">
    <cfRule type="cellIs" dxfId="13" priority="15" operator="equal">
      <formula>"D"</formula>
    </cfRule>
    <cfRule type="cellIs" dxfId="12" priority="16" operator="equal">
      <formula>"W"</formula>
    </cfRule>
    <cfRule type="cellIs" dxfId="11" priority="17" operator="equal">
      <formula>"L"</formula>
    </cfRule>
  </conditionalFormatting>
  <conditionalFormatting sqref="C21">
    <cfRule type="notContainsText" dxfId="10" priority="14" operator="notContains" text="WL">
      <formula>ISERROR(SEARCH("WL",C21))</formula>
    </cfRule>
  </conditionalFormatting>
  <conditionalFormatting sqref="C19">
    <cfRule type="notContainsText" dxfId="9" priority="13" operator="notContains" text="WL">
      <formula>ISERROR(SEARCH("WL",C19))</formula>
    </cfRule>
  </conditionalFormatting>
  <conditionalFormatting sqref="C20">
    <cfRule type="notContainsText" dxfId="8" priority="12" operator="notContains" text="WL">
      <formula>ISERROR(SEARCH("WL",C20))</formula>
    </cfRule>
  </conditionalFormatting>
  <conditionalFormatting sqref="C18">
    <cfRule type="notContainsText" dxfId="7" priority="11" operator="notContains" text="WL">
      <formula>ISERROR(SEARCH("WL",C18))</formula>
    </cfRule>
  </conditionalFormatting>
  <conditionalFormatting sqref="C17">
    <cfRule type="notContainsText" dxfId="6" priority="10" operator="notContains" text="WL">
      <formula>ISERROR(SEARCH("WL",C17))</formula>
    </cfRule>
  </conditionalFormatting>
  <conditionalFormatting sqref="G460">
    <cfRule type="colorScale" priority="8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460">
    <cfRule type="cellIs" dxfId="5" priority="5" operator="equal">
      <formula>"D"</formula>
    </cfRule>
    <cfRule type="cellIs" dxfId="4" priority="6" operator="equal">
      <formula>"W"</formula>
    </cfRule>
    <cfRule type="cellIs" dxfId="3" priority="7" operator="equal">
      <formula>"L"</formula>
    </cfRule>
  </conditionalFormatting>
  <conditionalFormatting sqref="G461">
    <cfRule type="colorScale" priority="4">
      <colorScale>
        <cfvo type="num" val="&quot;W&quot;"/>
        <cfvo type="num" val="&quot;D&quot;"/>
        <cfvo type="num" val="&quot;L&quot;"/>
        <color rgb="FF92D050"/>
        <color rgb="FFFFEB84"/>
        <color rgb="FFFF0000"/>
      </colorScale>
    </cfRule>
  </conditionalFormatting>
  <conditionalFormatting sqref="G461">
    <cfRule type="cellIs" dxfId="2" priority="1" operator="equal">
      <formula>"D"</formula>
    </cfRule>
    <cfRule type="cellIs" dxfId="1" priority="2" operator="equal">
      <formula>"W"</formula>
    </cfRule>
    <cfRule type="cellIs" dxfId="0" priority="3" operator="equal">
      <formula>"L"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74"/>
  <sheetViews>
    <sheetView workbookViewId="0">
      <pane ySplit="1" topLeftCell="A74" activePane="bottomLeft" state="frozen"/>
      <selection pane="bottomLeft" activeCell="A105" sqref="A105"/>
    </sheetView>
  </sheetViews>
  <sheetFormatPr baseColWidth="10" defaultRowHeight="16"/>
  <cols>
    <col min="1" max="1" width="30" bestFit="1" customWidth="1"/>
    <col min="2" max="5" width="8.33203125" style="4" bestFit="1" customWidth="1"/>
    <col min="6" max="7" width="6.1640625" style="4" customWidth="1"/>
    <col min="8" max="11" width="8.33203125" style="5" bestFit="1" customWidth="1"/>
    <col min="12" max="13" width="6.1640625" style="5" customWidth="1"/>
    <col min="14" max="19" width="6.1640625" style="6" customWidth="1"/>
    <col min="20" max="22" width="8.33203125" style="7" customWidth="1"/>
    <col min="23" max="25" width="8.33203125" style="9" customWidth="1"/>
    <col min="26" max="28" width="8.33203125" style="10" customWidth="1"/>
  </cols>
  <sheetData>
    <row r="1" spans="1:28">
      <c r="A1" s="3" t="s">
        <v>1049</v>
      </c>
      <c r="B1" s="179" t="s">
        <v>1041</v>
      </c>
      <c r="C1" s="178"/>
      <c r="D1" s="178"/>
      <c r="E1" s="178"/>
      <c r="F1" s="178"/>
      <c r="G1" s="178"/>
      <c r="H1" s="177" t="s">
        <v>21</v>
      </c>
      <c r="I1" s="178"/>
      <c r="J1" s="178"/>
      <c r="K1" s="178"/>
      <c r="L1" s="178"/>
      <c r="M1" s="178"/>
      <c r="N1" s="180" t="s">
        <v>9</v>
      </c>
      <c r="O1" s="178"/>
      <c r="P1" s="178"/>
      <c r="Q1" s="178"/>
      <c r="R1" s="178"/>
      <c r="S1" s="178"/>
      <c r="T1" s="182" t="s">
        <v>1044</v>
      </c>
      <c r="U1" s="178"/>
      <c r="V1" s="178"/>
      <c r="W1" s="181" t="s">
        <v>1047</v>
      </c>
      <c r="X1" s="178"/>
      <c r="Y1" s="178"/>
      <c r="Z1" s="175" t="s">
        <v>1048</v>
      </c>
      <c r="AA1" s="176"/>
      <c r="AB1" s="176"/>
    </row>
    <row r="2" spans="1:28" s="27" customFormat="1">
      <c r="A2" s="27" t="s">
        <v>1035</v>
      </c>
      <c r="B2" s="15" t="s">
        <v>256</v>
      </c>
      <c r="C2" s="15" t="s">
        <v>1036</v>
      </c>
      <c r="D2" s="15" t="s">
        <v>1037</v>
      </c>
      <c r="E2" s="15" t="s">
        <v>1038</v>
      </c>
      <c r="F2" s="15" t="s">
        <v>1039</v>
      </c>
      <c r="G2" s="15" t="s">
        <v>1040</v>
      </c>
      <c r="H2" s="14" t="s">
        <v>256</v>
      </c>
      <c r="I2" s="14" t="s">
        <v>1036</v>
      </c>
      <c r="J2" s="14" t="s">
        <v>1037</v>
      </c>
      <c r="K2" s="14" t="s">
        <v>1038</v>
      </c>
      <c r="L2" s="14" t="s">
        <v>1039</v>
      </c>
      <c r="M2" s="14" t="s">
        <v>1040</v>
      </c>
      <c r="N2" s="16" t="s">
        <v>256</v>
      </c>
      <c r="O2" s="16" t="s">
        <v>1036</v>
      </c>
      <c r="P2" s="16" t="s">
        <v>1037</v>
      </c>
      <c r="Q2" s="16" t="s">
        <v>1038</v>
      </c>
      <c r="R2" s="16" t="s">
        <v>1039</v>
      </c>
      <c r="S2" s="16" t="s">
        <v>1040</v>
      </c>
      <c r="T2" s="18" t="s">
        <v>1045</v>
      </c>
      <c r="U2" s="18" t="s">
        <v>1046</v>
      </c>
      <c r="V2" s="18" t="s">
        <v>1041</v>
      </c>
      <c r="W2" s="17" t="s">
        <v>1045</v>
      </c>
      <c r="X2" s="17" t="s">
        <v>1046</v>
      </c>
      <c r="Y2" s="17" t="s">
        <v>1041</v>
      </c>
      <c r="Z2" s="19" t="s">
        <v>1045</v>
      </c>
      <c r="AA2" s="19" t="s">
        <v>1046</v>
      </c>
      <c r="AB2" s="19" t="s">
        <v>1041</v>
      </c>
    </row>
    <row r="3" spans="1:28">
      <c r="A3" t="s">
        <v>1032</v>
      </c>
      <c r="B3" s="36">
        <f t="shared" ref="B3:B34" si="0">SUM(C3:E3)</f>
        <v>2</v>
      </c>
      <c r="C3" s="36">
        <f t="shared" ref="C3:E22" si="1">COUNTIFS(competition,"*WL*",opponent,$A3,outcome,C$2)</f>
        <v>0</v>
      </c>
      <c r="D3" s="36">
        <f t="shared" si="1"/>
        <v>0</v>
      </c>
      <c r="E3" s="36">
        <f t="shared" si="1"/>
        <v>2</v>
      </c>
      <c r="F3" s="36">
        <f t="shared" ref="F3:F34" si="2">SUMIFS(goals_for,opponent,$A3,competition,"*WL*")</f>
        <v>0</v>
      </c>
      <c r="G3" s="36">
        <f t="shared" ref="G3:G34" si="3">SUMIFS(goals_against,opponent,$A3,competition,"*WL*")</f>
        <v>12</v>
      </c>
      <c r="H3" s="37">
        <f t="shared" ref="H3:H34" si="4">SUM(I3:K3)</f>
        <v>1</v>
      </c>
      <c r="I3" s="37">
        <f t="shared" ref="I3:K22" si="5">COUNTIFS(competition,"*WL*",opponent,$A3,outcome,I$2,venue,$H$1)</f>
        <v>0</v>
      </c>
      <c r="J3" s="37">
        <f t="shared" si="5"/>
        <v>0</v>
      </c>
      <c r="K3" s="37">
        <f t="shared" si="5"/>
        <v>1</v>
      </c>
      <c r="L3" s="37">
        <f t="shared" ref="L3:L34" si="6">SUMIFS(goals_for,opponent,$A3,competition,"*WL*",venue,$H$1)</f>
        <v>0</v>
      </c>
      <c r="M3" s="37">
        <f t="shared" ref="M3:M34" si="7">SUMIFS(goals_against,opponent,$A3,competition,"*WL*",venue,$H$1)</f>
        <v>3</v>
      </c>
      <c r="N3" s="29">
        <f t="shared" ref="N3:N34" si="8">SUM(O3:Q3)</f>
        <v>1</v>
      </c>
      <c r="O3" s="29">
        <f t="shared" ref="O3:Q22" si="9">COUNTIFS(competition,"*WL*",opponent,$A3,outcome,O$2,venue,$N$1)</f>
        <v>0</v>
      </c>
      <c r="P3" s="29">
        <f t="shared" si="9"/>
        <v>0</v>
      </c>
      <c r="Q3" s="29">
        <f t="shared" si="9"/>
        <v>1</v>
      </c>
      <c r="R3" s="29">
        <f t="shared" ref="R3:R34" si="10">SUMIFS(goals_for,opponent,$A3,competition,"*WL*",venue,$N$1)</f>
        <v>0</v>
      </c>
      <c r="S3" s="29">
        <f t="shared" ref="S3:S34" si="11">SUMIFS(goals_against,opponent,$A3,competition,"*WL*",venue,$N$1)</f>
        <v>9</v>
      </c>
      <c r="T3" s="38">
        <f t="shared" ref="T3:T34" si="12">SUM(I3/H3)</f>
        <v>0</v>
      </c>
      <c r="U3" s="38">
        <f t="shared" ref="U3:U34" si="13">SUM(O3/N3)</f>
        <v>0</v>
      </c>
      <c r="V3" s="38">
        <f t="shared" ref="V3:V34" si="14">SUM(C3/B3)</f>
        <v>0</v>
      </c>
      <c r="W3" s="39">
        <f t="shared" ref="W3:W34" si="15">SUM(L3/H3)</f>
        <v>0</v>
      </c>
      <c r="X3" s="39">
        <f t="shared" ref="X3:X34" si="16">SUM(R3/N3)</f>
        <v>0</v>
      </c>
      <c r="Y3" s="39">
        <f t="shared" ref="Y3:Y34" si="17">SUM(F3/B3)</f>
        <v>0</v>
      </c>
      <c r="Z3" s="40">
        <f t="shared" ref="Z3:Z34" si="18">SUM(M3/H3)</f>
        <v>3</v>
      </c>
      <c r="AA3" s="40">
        <f t="shared" ref="AA3:AA34" si="19">SUM(S3/N3)</f>
        <v>9</v>
      </c>
      <c r="AB3" s="40">
        <f t="shared" ref="AB3:AB34" si="20">SUM(G3/B3)</f>
        <v>6</v>
      </c>
    </row>
    <row r="4" spans="1:28">
      <c r="A4" t="s">
        <v>26</v>
      </c>
      <c r="B4" s="36">
        <f t="shared" si="0"/>
        <v>9</v>
      </c>
      <c r="C4" s="36">
        <f t="shared" si="1"/>
        <v>5</v>
      </c>
      <c r="D4" s="36">
        <f t="shared" si="1"/>
        <v>1</v>
      </c>
      <c r="E4" s="36">
        <f t="shared" si="1"/>
        <v>3</v>
      </c>
      <c r="F4" s="36">
        <f t="shared" si="2"/>
        <v>25</v>
      </c>
      <c r="G4" s="36">
        <f t="shared" si="3"/>
        <v>14</v>
      </c>
      <c r="H4" s="37">
        <f t="shared" si="4"/>
        <v>5</v>
      </c>
      <c r="I4" s="37">
        <f t="shared" si="5"/>
        <v>4</v>
      </c>
      <c r="J4" s="37">
        <f t="shared" si="5"/>
        <v>1</v>
      </c>
      <c r="K4" s="37">
        <f t="shared" si="5"/>
        <v>0</v>
      </c>
      <c r="L4" s="37">
        <f t="shared" si="6"/>
        <v>19</v>
      </c>
      <c r="M4" s="37">
        <f t="shared" si="7"/>
        <v>4</v>
      </c>
      <c r="N4" s="29">
        <f t="shared" si="8"/>
        <v>4</v>
      </c>
      <c r="O4" s="29">
        <f t="shared" si="9"/>
        <v>1</v>
      </c>
      <c r="P4" s="29">
        <f t="shared" si="9"/>
        <v>0</v>
      </c>
      <c r="Q4" s="29">
        <f t="shared" si="9"/>
        <v>3</v>
      </c>
      <c r="R4" s="29">
        <f t="shared" si="10"/>
        <v>6</v>
      </c>
      <c r="S4" s="29">
        <f t="shared" si="11"/>
        <v>10</v>
      </c>
      <c r="T4" s="38">
        <f t="shared" si="12"/>
        <v>0.8</v>
      </c>
      <c r="U4" s="38">
        <f t="shared" si="13"/>
        <v>0.25</v>
      </c>
      <c r="V4" s="38">
        <f t="shared" si="14"/>
        <v>0.55555555555555558</v>
      </c>
      <c r="W4" s="39">
        <f t="shared" si="15"/>
        <v>3.8</v>
      </c>
      <c r="X4" s="39">
        <f t="shared" si="16"/>
        <v>1.5</v>
      </c>
      <c r="Y4" s="39">
        <f t="shared" si="17"/>
        <v>2.7777777777777777</v>
      </c>
      <c r="Z4" s="40">
        <f t="shared" si="18"/>
        <v>0.8</v>
      </c>
      <c r="AA4" s="40">
        <f t="shared" si="19"/>
        <v>2.5</v>
      </c>
      <c r="AB4" s="40">
        <f t="shared" si="20"/>
        <v>1.5555555555555556</v>
      </c>
    </row>
    <row r="5" spans="1:28">
      <c r="A5" t="s">
        <v>158</v>
      </c>
      <c r="B5" s="36">
        <f t="shared" si="0"/>
        <v>8</v>
      </c>
      <c r="C5" s="36">
        <f t="shared" si="1"/>
        <v>4</v>
      </c>
      <c r="D5" s="36">
        <f t="shared" si="1"/>
        <v>2</v>
      </c>
      <c r="E5" s="36">
        <f t="shared" si="1"/>
        <v>2</v>
      </c>
      <c r="F5" s="36">
        <f t="shared" si="2"/>
        <v>15</v>
      </c>
      <c r="G5" s="36">
        <f t="shared" si="3"/>
        <v>12</v>
      </c>
      <c r="H5" s="37">
        <f t="shared" si="4"/>
        <v>4</v>
      </c>
      <c r="I5" s="37">
        <f t="shared" si="5"/>
        <v>3</v>
      </c>
      <c r="J5" s="37">
        <f t="shared" si="5"/>
        <v>1</v>
      </c>
      <c r="K5" s="37">
        <f t="shared" si="5"/>
        <v>0</v>
      </c>
      <c r="L5" s="37">
        <f t="shared" si="6"/>
        <v>9</v>
      </c>
      <c r="M5" s="37">
        <f t="shared" si="7"/>
        <v>4</v>
      </c>
      <c r="N5" s="29">
        <f t="shared" si="8"/>
        <v>4</v>
      </c>
      <c r="O5" s="29">
        <f t="shared" si="9"/>
        <v>1</v>
      </c>
      <c r="P5" s="29">
        <f t="shared" si="9"/>
        <v>1</v>
      </c>
      <c r="Q5" s="29">
        <f t="shared" si="9"/>
        <v>2</v>
      </c>
      <c r="R5" s="29">
        <f t="shared" si="10"/>
        <v>6</v>
      </c>
      <c r="S5" s="29">
        <f t="shared" si="11"/>
        <v>8</v>
      </c>
      <c r="T5" s="38">
        <f t="shared" si="12"/>
        <v>0.75</v>
      </c>
      <c r="U5" s="38">
        <f t="shared" si="13"/>
        <v>0.25</v>
      </c>
      <c r="V5" s="38">
        <f t="shared" si="14"/>
        <v>0.5</v>
      </c>
      <c r="W5" s="39">
        <f t="shared" si="15"/>
        <v>2.25</v>
      </c>
      <c r="X5" s="39">
        <f t="shared" si="16"/>
        <v>1.5</v>
      </c>
      <c r="Y5" s="39">
        <f t="shared" si="17"/>
        <v>1.875</v>
      </c>
      <c r="Z5" s="40">
        <f t="shared" si="18"/>
        <v>1</v>
      </c>
      <c r="AA5" s="40">
        <f t="shared" si="19"/>
        <v>2</v>
      </c>
      <c r="AB5" s="40">
        <f t="shared" si="20"/>
        <v>1.5</v>
      </c>
    </row>
    <row r="6" spans="1:28">
      <c r="A6" t="s">
        <v>549</v>
      </c>
      <c r="B6" s="36">
        <f t="shared" si="0"/>
        <v>6</v>
      </c>
      <c r="C6" s="36">
        <f t="shared" si="1"/>
        <v>3</v>
      </c>
      <c r="D6" s="36">
        <f t="shared" si="1"/>
        <v>2</v>
      </c>
      <c r="E6" s="36">
        <f t="shared" si="1"/>
        <v>1</v>
      </c>
      <c r="F6" s="36">
        <f t="shared" si="2"/>
        <v>13</v>
      </c>
      <c r="G6" s="36">
        <f t="shared" si="3"/>
        <v>9</v>
      </c>
      <c r="H6" s="37">
        <f t="shared" si="4"/>
        <v>3</v>
      </c>
      <c r="I6" s="37">
        <f t="shared" si="5"/>
        <v>2</v>
      </c>
      <c r="J6" s="37">
        <f t="shared" si="5"/>
        <v>1</v>
      </c>
      <c r="K6" s="37">
        <f t="shared" si="5"/>
        <v>0</v>
      </c>
      <c r="L6" s="37">
        <f t="shared" si="6"/>
        <v>8</v>
      </c>
      <c r="M6" s="37">
        <f t="shared" si="7"/>
        <v>4</v>
      </c>
      <c r="N6" s="29">
        <f t="shared" si="8"/>
        <v>3</v>
      </c>
      <c r="O6" s="29">
        <f t="shared" si="9"/>
        <v>1</v>
      </c>
      <c r="P6" s="29">
        <f t="shared" si="9"/>
        <v>1</v>
      </c>
      <c r="Q6" s="29">
        <f t="shared" si="9"/>
        <v>1</v>
      </c>
      <c r="R6" s="29">
        <f t="shared" si="10"/>
        <v>5</v>
      </c>
      <c r="S6" s="29">
        <f t="shared" si="11"/>
        <v>5</v>
      </c>
      <c r="T6" s="38">
        <f t="shared" si="12"/>
        <v>0.66666666666666663</v>
      </c>
      <c r="U6" s="38">
        <f t="shared" si="13"/>
        <v>0.33333333333333331</v>
      </c>
      <c r="V6" s="38">
        <f t="shared" si="14"/>
        <v>0.5</v>
      </c>
      <c r="W6" s="39">
        <f t="shared" si="15"/>
        <v>2.6666666666666665</v>
      </c>
      <c r="X6" s="39">
        <f t="shared" si="16"/>
        <v>1.6666666666666667</v>
      </c>
      <c r="Y6" s="39">
        <f t="shared" si="17"/>
        <v>2.1666666666666665</v>
      </c>
      <c r="Z6" s="40">
        <f t="shared" si="18"/>
        <v>1.3333333333333333</v>
      </c>
      <c r="AA6" s="40">
        <f t="shared" si="19"/>
        <v>1.6666666666666667</v>
      </c>
      <c r="AB6" s="40">
        <f t="shared" si="20"/>
        <v>1.5</v>
      </c>
    </row>
    <row r="7" spans="1:28">
      <c r="A7" t="s">
        <v>934</v>
      </c>
      <c r="B7" s="36">
        <f t="shared" si="0"/>
        <v>18</v>
      </c>
      <c r="C7" s="36">
        <f t="shared" si="1"/>
        <v>7</v>
      </c>
      <c r="D7" s="36">
        <f t="shared" si="1"/>
        <v>0</v>
      </c>
      <c r="E7" s="36">
        <f t="shared" si="1"/>
        <v>11</v>
      </c>
      <c r="F7" s="36">
        <f t="shared" si="2"/>
        <v>29</v>
      </c>
      <c r="G7" s="36">
        <f t="shared" si="3"/>
        <v>36</v>
      </c>
      <c r="H7" s="37">
        <f t="shared" si="4"/>
        <v>9</v>
      </c>
      <c r="I7" s="37">
        <f t="shared" si="5"/>
        <v>4</v>
      </c>
      <c r="J7" s="37">
        <f t="shared" si="5"/>
        <v>0</v>
      </c>
      <c r="K7" s="37">
        <f t="shared" si="5"/>
        <v>5</v>
      </c>
      <c r="L7" s="37">
        <f t="shared" si="6"/>
        <v>18</v>
      </c>
      <c r="M7" s="37">
        <f t="shared" si="7"/>
        <v>17</v>
      </c>
      <c r="N7" s="29">
        <f t="shared" si="8"/>
        <v>9</v>
      </c>
      <c r="O7" s="29">
        <f t="shared" si="9"/>
        <v>3</v>
      </c>
      <c r="P7" s="29">
        <f t="shared" si="9"/>
        <v>0</v>
      </c>
      <c r="Q7" s="29">
        <f t="shared" si="9"/>
        <v>6</v>
      </c>
      <c r="R7" s="29">
        <f t="shared" si="10"/>
        <v>11</v>
      </c>
      <c r="S7" s="29">
        <f t="shared" si="11"/>
        <v>19</v>
      </c>
      <c r="T7" s="38">
        <f t="shared" si="12"/>
        <v>0.44444444444444442</v>
      </c>
      <c r="U7" s="38">
        <f t="shared" si="13"/>
        <v>0.33333333333333331</v>
      </c>
      <c r="V7" s="38">
        <f t="shared" si="14"/>
        <v>0.3888888888888889</v>
      </c>
      <c r="W7" s="39">
        <f t="shared" si="15"/>
        <v>2</v>
      </c>
      <c r="X7" s="39">
        <f t="shared" si="16"/>
        <v>1.2222222222222223</v>
      </c>
      <c r="Y7" s="39">
        <f t="shared" si="17"/>
        <v>1.6111111111111112</v>
      </c>
      <c r="Z7" s="40">
        <f t="shared" si="18"/>
        <v>1.8888888888888888</v>
      </c>
      <c r="AA7" s="40">
        <f t="shared" si="19"/>
        <v>2.1111111111111112</v>
      </c>
      <c r="AB7" s="40">
        <f t="shared" si="20"/>
        <v>2</v>
      </c>
    </row>
    <row r="8" spans="1:28">
      <c r="A8" t="s">
        <v>30</v>
      </c>
      <c r="B8" s="36">
        <f t="shared" si="0"/>
        <v>12</v>
      </c>
      <c r="C8" s="36">
        <f t="shared" si="1"/>
        <v>4</v>
      </c>
      <c r="D8" s="36">
        <f t="shared" si="1"/>
        <v>3</v>
      </c>
      <c r="E8" s="36">
        <f t="shared" si="1"/>
        <v>5</v>
      </c>
      <c r="F8" s="36">
        <f t="shared" si="2"/>
        <v>19</v>
      </c>
      <c r="G8" s="36">
        <f t="shared" si="3"/>
        <v>16</v>
      </c>
      <c r="H8" s="37">
        <f t="shared" si="4"/>
        <v>6</v>
      </c>
      <c r="I8" s="37">
        <f t="shared" si="5"/>
        <v>2</v>
      </c>
      <c r="J8" s="37">
        <f t="shared" si="5"/>
        <v>2</v>
      </c>
      <c r="K8" s="37">
        <f t="shared" si="5"/>
        <v>2</v>
      </c>
      <c r="L8" s="37">
        <f t="shared" si="6"/>
        <v>12</v>
      </c>
      <c r="M8" s="37">
        <f t="shared" si="7"/>
        <v>10</v>
      </c>
      <c r="N8" s="29">
        <f t="shared" si="8"/>
        <v>6</v>
      </c>
      <c r="O8" s="29">
        <f t="shared" si="9"/>
        <v>2</v>
      </c>
      <c r="P8" s="29">
        <f t="shared" si="9"/>
        <v>1</v>
      </c>
      <c r="Q8" s="29">
        <f t="shared" si="9"/>
        <v>3</v>
      </c>
      <c r="R8" s="29">
        <f t="shared" si="10"/>
        <v>7</v>
      </c>
      <c r="S8" s="29">
        <f t="shared" si="11"/>
        <v>6</v>
      </c>
      <c r="T8" s="38">
        <f t="shared" si="12"/>
        <v>0.33333333333333331</v>
      </c>
      <c r="U8" s="38">
        <f t="shared" si="13"/>
        <v>0.33333333333333331</v>
      </c>
      <c r="V8" s="38">
        <f t="shared" si="14"/>
        <v>0.33333333333333331</v>
      </c>
      <c r="W8" s="39">
        <f t="shared" si="15"/>
        <v>2</v>
      </c>
      <c r="X8" s="39">
        <f t="shared" si="16"/>
        <v>1.1666666666666667</v>
      </c>
      <c r="Y8" s="39">
        <f t="shared" si="17"/>
        <v>1.5833333333333333</v>
      </c>
      <c r="Z8" s="40">
        <f t="shared" si="18"/>
        <v>1.6666666666666667</v>
      </c>
      <c r="AA8" s="40">
        <f t="shared" si="19"/>
        <v>1</v>
      </c>
      <c r="AB8" s="40">
        <f t="shared" si="20"/>
        <v>1.3333333333333333</v>
      </c>
    </row>
    <row r="9" spans="1:28">
      <c r="A9" t="s">
        <v>887</v>
      </c>
      <c r="B9" s="36">
        <f t="shared" si="0"/>
        <v>4</v>
      </c>
      <c r="C9" s="36">
        <f t="shared" si="1"/>
        <v>3</v>
      </c>
      <c r="D9" s="36">
        <f t="shared" si="1"/>
        <v>1</v>
      </c>
      <c r="E9" s="36">
        <f t="shared" si="1"/>
        <v>0</v>
      </c>
      <c r="F9" s="36">
        <f t="shared" si="2"/>
        <v>7</v>
      </c>
      <c r="G9" s="36">
        <f t="shared" si="3"/>
        <v>3</v>
      </c>
      <c r="H9" s="37">
        <f t="shared" si="4"/>
        <v>2</v>
      </c>
      <c r="I9" s="37">
        <f t="shared" si="5"/>
        <v>2</v>
      </c>
      <c r="J9" s="37">
        <f t="shared" si="5"/>
        <v>0</v>
      </c>
      <c r="K9" s="37">
        <f t="shared" si="5"/>
        <v>0</v>
      </c>
      <c r="L9" s="37">
        <f t="shared" si="6"/>
        <v>4</v>
      </c>
      <c r="M9" s="37">
        <f t="shared" si="7"/>
        <v>2</v>
      </c>
      <c r="N9" s="29">
        <f t="shared" si="8"/>
        <v>2</v>
      </c>
      <c r="O9" s="29">
        <f t="shared" si="9"/>
        <v>1</v>
      </c>
      <c r="P9" s="29">
        <f t="shared" si="9"/>
        <v>1</v>
      </c>
      <c r="Q9" s="29">
        <f t="shared" si="9"/>
        <v>0</v>
      </c>
      <c r="R9" s="29">
        <f t="shared" si="10"/>
        <v>3</v>
      </c>
      <c r="S9" s="29">
        <f t="shared" si="11"/>
        <v>1</v>
      </c>
      <c r="T9" s="38">
        <f t="shared" si="12"/>
        <v>1</v>
      </c>
      <c r="U9" s="38">
        <f t="shared" si="13"/>
        <v>0.5</v>
      </c>
      <c r="V9" s="38">
        <f t="shared" si="14"/>
        <v>0.75</v>
      </c>
      <c r="W9" s="39">
        <f t="shared" si="15"/>
        <v>2</v>
      </c>
      <c r="X9" s="39">
        <f t="shared" si="16"/>
        <v>1.5</v>
      </c>
      <c r="Y9" s="39">
        <f t="shared" si="17"/>
        <v>1.75</v>
      </c>
      <c r="Z9" s="40">
        <f t="shared" si="18"/>
        <v>1</v>
      </c>
      <c r="AA9" s="40">
        <f t="shared" si="19"/>
        <v>0.5</v>
      </c>
      <c r="AB9" s="40">
        <f t="shared" si="20"/>
        <v>0.75</v>
      </c>
    </row>
    <row r="10" spans="1:28">
      <c r="A10" t="s">
        <v>880</v>
      </c>
      <c r="B10" s="36">
        <f t="shared" si="0"/>
        <v>4</v>
      </c>
      <c r="C10" s="36">
        <f t="shared" si="1"/>
        <v>4</v>
      </c>
      <c r="D10" s="36">
        <f t="shared" si="1"/>
        <v>0</v>
      </c>
      <c r="E10" s="36">
        <f t="shared" si="1"/>
        <v>0</v>
      </c>
      <c r="F10" s="36">
        <f t="shared" si="2"/>
        <v>11</v>
      </c>
      <c r="G10" s="36">
        <f t="shared" si="3"/>
        <v>2</v>
      </c>
      <c r="H10" s="37">
        <f t="shared" si="4"/>
        <v>2</v>
      </c>
      <c r="I10" s="37">
        <f t="shared" si="5"/>
        <v>2</v>
      </c>
      <c r="J10" s="37">
        <f t="shared" si="5"/>
        <v>0</v>
      </c>
      <c r="K10" s="37">
        <f t="shared" si="5"/>
        <v>0</v>
      </c>
      <c r="L10" s="37">
        <f t="shared" si="6"/>
        <v>6</v>
      </c>
      <c r="M10" s="37">
        <f t="shared" si="7"/>
        <v>1</v>
      </c>
      <c r="N10" s="29">
        <f t="shared" si="8"/>
        <v>2</v>
      </c>
      <c r="O10" s="29">
        <f t="shared" si="9"/>
        <v>2</v>
      </c>
      <c r="P10" s="29">
        <f t="shared" si="9"/>
        <v>0</v>
      </c>
      <c r="Q10" s="29">
        <f t="shared" si="9"/>
        <v>0</v>
      </c>
      <c r="R10" s="29">
        <f t="shared" si="10"/>
        <v>5</v>
      </c>
      <c r="S10" s="29">
        <f t="shared" si="11"/>
        <v>1</v>
      </c>
      <c r="T10" s="38">
        <f t="shared" si="12"/>
        <v>1</v>
      </c>
      <c r="U10" s="38">
        <f t="shared" si="13"/>
        <v>1</v>
      </c>
      <c r="V10" s="38">
        <f t="shared" si="14"/>
        <v>1</v>
      </c>
      <c r="W10" s="39">
        <f t="shared" si="15"/>
        <v>3</v>
      </c>
      <c r="X10" s="39">
        <f t="shared" si="16"/>
        <v>2.5</v>
      </c>
      <c r="Y10" s="39">
        <f t="shared" si="17"/>
        <v>2.75</v>
      </c>
      <c r="Z10" s="40">
        <f t="shared" si="18"/>
        <v>0.5</v>
      </c>
      <c r="AA10" s="40">
        <f t="shared" si="19"/>
        <v>0.5</v>
      </c>
      <c r="AB10" s="40">
        <f t="shared" si="20"/>
        <v>0.5</v>
      </c>
    </row>
    <row r="11" spans="1:28">
      <c r="A11" t="s">
        <v>378</v>
      </c>
      <c r="B11" s="36">
        <f t="shared" si="0"/>
        <v>28</v>
      </c>
      <c r="C11" s="36">
        <f t="shared" si="1"/>
        <v>5</v>
      </c>
      <c r="D11" s="36">
        <f t="shared" si="1"/>
        <v>8</v>
      </c>
      <c r="E11" s="36">
        <f t="shared" si="1"/>
        <v>15</v>
      </c>
      <c r="F11" s="36">
        <f t="shared" si="2"/>
        <v>29</v>
      </c>
      <c r="G11" s="36">
        <f t="shared" si="3"/>
        <v>53</v>
      </c>
      <c r="H11" s="37">
        <f t="shared" si="4"/>
        <v>14</v>
      </c>
      <c r="I11" s="37">
        <f t="shared" si="5"/>
        <v>2</v>
      </c>
      <c r="J11" s="37">
        <f t="shared" si="5"/>
        <v>5</v>
      </c>
      <c r="K11" s="37">
        <f t="shared" si="5"/>
        <v>7</v>
      </c>
      <c r="L11" s="37">
        <f t="shared" si="6"/>
        <v>17</v>
      </c>
      <c r="M11" s="37">
        <f t="shared" si="7"/>
        <v>22</v>
      </c>
      <c r="N11" s="29">
        <f t="shared" si="8"/>
        <v>14</v>
      </c>
      <c r="O11" s="29">
        <f t="shared" si="9"/>
        <v>3</v>
      </c>
      <c r="P11" s="29">
        <f t="shared" si="9"/>
        <v>3</v>
      </c>
      <c r="Q11" s="29">
        <f t="shared" si="9"/>
        <v>8</v>
      </c>
      <c r="R11" s="29">
        <f t="shared" si="10"/>
        <v>12</v>
      </c>
      <c r="S11" s="29">
        <f t="shared" si="11"/>
        <v>31</v>
      </c>
      <c r="T11" s="38">
        <f t="shared" si="12"/>
        <v>0.14285714285714285</v>
      </c>
      <c r="U11" s="38">
        <f t="shared" si="13"/>
        <v>0.21428571428571427</v>
      </c>
      <c r="V11" s="38">
        <f t="shared" si="14"/>
        <v>0.17857142857142858</v>
      </c>
      <c r="W11" s="39">
        <f t="shared" si="15"/>
        <v>1.2142857142857142</v>
      </c>
      <c r="X11" s="39">
        <f t="shared" si="16"/>
        <v>0.8571428571428571</v>
      </c>
      <c r="Y11" s="39">
        <f t="shared" si="17"/>
        <v>1.0357142857142858</v>
      </c>
      <c r="Z11" s="40">
        <f t="shared" si="18"/>
        <v>1.5714285714285714</v>
      </c>
      <c r="AA11" s="40">
        <f t="shared" si="19"/>
        <v>2.2142857142857144</v>
      </c>
      <c r="AB11" s="40">
        <f t="shared" si="20"/>
        <v>1.8928571428571428</v>
      </c>
    </row>
    <row r="12" spans="1:28">
      <c r="A12" t="s">
        <v>108</v>
      </c>
      <c r="B12" s="36">
        <f t="shared" si="0"/>
        <v>82</v>
      </c>
      <c r="C12" s="36">
        <f t="shared" si="1"/>
        <v>33</v>
      </c>
      <c r="D12" s="36">
        <f t="shared" si="1"/>
        <v>19</v>
      </c>
      <c r="E12" s="36">
        <f t="shared" si="1"/>
        <v>30</v>
      </c>
      <c r="F12" s="36">
        <f t="shared" si="2"/>
        <v>133</v>
      </c>
      <c r="G12" s="36">
        <f t="shared" si="3"/>
        <v>142</v>
      </c>
      <c r="H12" s="37">
        <f t="shared" si="4"/>
        <v>41</v>
      </c>
      <c r="I12" s="37">
        <f t="shared" si="5"/>
        <v>19</v>
      </c>
      <c r="J12" s="37">
        <f t="shared" si="5"/>
        <v>10</v>
      </c>
      <c r="K12" s="37">
        <f t="shared" si="5"/>
        <v>12</v>
      </c>
      <c r="L12" s="37">
        <f t="shared" si="6"/>
        <v>84</v>
      </c>
      <c r="M12" s="37">
        <f t="shared" si="7"/>
        <v>68</v>
      </c>
      <c r="N12" s="29">
        <f t="shared" si="8"/>
        <v>41</v>
      </c>
      <c r="O12" s="29">
        <f t="shared" si="9"/>
        <v>14</v>
      </c>
      <c r="P12" s="29">
        <f t="shared" si="9"/>
        <v>9</v>
      </c>
      <c r="Q12" s="29">
        <f t="shared" si="9"/>
        <v>18</v>
      </c>
      <c r="R12" s="29">
        <f t="shared" si="10"/>
        <v>49</v>
      </c>
      <c r="S12" s="29">
        <f t="shared" si="11"/>
        <v>74</v>
      </c>
      <c r="T12" s="38">
        <f t="shared" si="12"/>
        <v>0.46341463414634149</v>
      </c>
      <c r="U12" s="38">
        <f t="shared" si="13"/>
        <v>0.34146341463414637</v>
      </c>
      <c r="V12" s="38">
        <f t="shared" si="14"/>
        <v>0.40243902439024393</v>
      </c>
      <c r="W12" s="39">
        <f t="shared" si="15"/>
        <v>2.0487804878048781</v>
      </c>
      <c r="X12" s="39">
        <f t="shared" si="16"/>
        <v>1.1951219512195121</v>
      </c>
      <c r="Y12" s="39">
        <f t="shared" si="17"/>
        <v>1.6219512195121952</v>
      </c>
      <c r="Z12" s="40">
        <f t="shared" si="18"/>
        <v>1.6585365853658536</v>
      </c>
      <c r="AA12" s="40">
        <f t="shared" si="19"/>
        <v>1.8048780487804879</v>
      </c>
      <c r="AB12" s="40">
        <f t="shared" si="20"/>
        <v>1.7317073170731707</v>
      </c>
    </row>
    <row r="13" spans="1:28">
      <c r="A13" t="s">
        <v>460</v>
      </c>
      <c r="B13" s="36">
        <f t="shared" si="0"/>
        <v>38</v>
      </c>
      <c r="C13" s="36">
        <f t="shared" si="1"/>
        <v>18</v>
      </c>
      <c r="D13" s="36">
        <f t="shared" si="1"/>
        <v>6</v>
      </c>
      <c r="E13" s="36">
        <f t="shared" si="1"/>
        <v>14</v>
      </c>
      <c r="F13" s="36">
        <f t="shared" si="2"/>
        <v>82</v>
      </c>
      <c r="G13" s="36">
        <f t="shared" si="3"/>
        <v>71</v>
      </c>
      <c r="H13" s="37">
        <f t="shared" si="4"/>
        <v>19</v>
      </c>
      <c r="I13" s="37">
        <f t="shared" si="5"/>
        <v>9</v>
      </c>
      <c r="J13" s="37">
        <f t="shared" si="5"/>
        <v>5</v>
      </c>
      <c r="K13" s="37">
        <f t="shared" si="5"/>
        <v>5</v>
      </c>
      <c r="L13" s="37">
        <f t="shared" si="6"/>
        <v>47</v>
      </c>
      <c r="M13" s="37">
        <f t="shared" si="7"/>
        <v>35</v>
      </c>
      <c r="N13" s="29">
        <f t="shared" si="8"/>
        <v>19</v>
      </c>
      <c r="O13" s="29">
        <f t="shared" si="9"/>
        <v>9</v>
      </c>
      <c r="P13" s="29">
        <f t="shared" si="9"/>
        <v>1</v>
      </c>
      <c r="Q13" s="29">
        <f t="shared" si="9"/>
        <v>9</v>
      </c>
      <c r="R13" s="29">
        <f t="shared" si="10"/>
        <v>35</v>
      </c>
      <c r="S13" s="29">
        <f t="shared" si="11"/>
        <v>36</v>
      </c>
      <c r="T13" s="38">
        <f t="shared" si="12"/>
        <v>0.47368421052631576</v>
      </c>
      <c r="U13" s="38">
        <f t="shared" si="13"/>
        <v>0.47368421052631576</v>
      </c>
      <c r="V13" s="38">
        <f t="shared" si="14"/>
        <v>0.47368421052631576</v>
      </c>
      <c r="W13" s="39">
        <f t="shared" si="15"/>
        <v>2.4736842105263159</v>
      </c>
      <c r="X13" s="39">
        <f t="shared" si="16"/>
        <v>1.8421052631578947</v>
      </c>
      <c r="Y13" s="39">
        <f t="shared" si="17"/>
        <v>2.1578947368421053</v>
      </c>
      <c r="Z13" s="40">
        <f t="shared" si="18"/>
        <v>1.8421052631578947</v>
      </c>
      <c r="AA13" s="40">
        <f t="shared" si="19"/>
        <v>1.8947368421052631</v>
      </c>
      <c r="AB13" s="40">
        <f t="shared" si="20"/>
        <v>1.868421052631579</v>
      </c>
    </row>
    <row r="14" spans="1:28">
      <c r="A14" t="s">
        <v>312</v>
      </c>
      <c r="B14" s="36">
        <f t="shared" si="0"/>
        <v>66</v>
      </c>
      <c r="C14" s="36">
        <f t="shared" si="1"/>
        <v>15</v>
      </c>
      <c r="D14" s="36">
        <f t="shared" si="1"/>
        <v>18</v>
      </c>
      <c r="E14" s="36">
        <f t="shared" si="1"/>
        <v>33</v>
      </c>
      <c r="F14" s="36">
        <f t="shared" si="2"/>
        <v>83</v>
      </c>
      <c r="G14" s="36">
        <f t="shared" si="3"/>
        <v>141</v>
      </c>
      <c r="H14" s="37">
        <f t="shared" si="4"/>
        <v>33</v>
      </c>
      <c r="I14" s="37">
        <f t="shared" si="5"/>
        <v>9</v>
      </c>
      <c r="J14" s="37">
        <f t="shared" si="5"/>
        <v>10</v>
      </c>
      <c r="K14" s="37">
        <f t="shared" si="5"/>
        <v>14</v>
      </c>
      <c r="L14" s="37">
        <f t="shared" si="6"/>
        <v>41</v>
      </c>
      <c r="M14" s="37">
        <f t="shared" si="7"/>
        <v>59</v>
      </c>
      <c r="N14" s="29">
        <f t="shared" si="8"/>
        <v>33</v>
      </c>
      <c r="O14" s="29">
        <f t="shared" si="9"/>
        <v>6</v>
      </c>
      <c r="P14" s="29">
        <f t="shared" si="9"/>
        <v>8</v>
      </c>
      <c r="Q14" s="29">
        <f t="shared" si="9"/>
        <v>19</v>
      </c>
      <c r="R14" s="29">
        <f t="shared" si="10"/>
        <v>42</v>
      </c>
      <c r="S14" s="29">
        <f t="shared" si="11"/>
        <v>82</v>
      </c>
      <c r="T14" s="38">
        <f t="shared" si="12"/>
        <v>0.27272727272727271</v>
      </c>
      <c r="U14" s="38">
        <f t="shared" si="13"/>
        <v>0.18181818181818182</v>
      </c>
      <c r="V14" s="38">
        <f t="shared" si="14"/>
        <v>0.22727272727272727</v>
      </c>
      <c r="W14" s="39">
        <f t="shared" si="15"/>
        <v>1.2424242424242424</v>
      </c>
      <c r="X14" s="39">
        <f t="shared" si="16"/>
        <v>1.2727272727272727</v>
      </c>
      <c r="Y14" s="39">
        <f t="shared" si="17"/>
        <v>1.2575757575757576</v>
      </c>
      <c r="Z14" s="40">
        <f t="shared" si="18"/>
        <v>1.7878787878787878</v>
      </c>
      <c r="AA14" s="40">
        <f t="shared" si="19"/>
        <v>2.4848484848484849</v>
      </c>
      <c r="AB14" s="40">
        <f t="shared" si="20"/>
        <v>2.1363636363636362</v>
      </c>
    </row>
    <row r="15" spans="1:28">
      <c r="A15" t="s">
        <v>32</v>
      </c>
      <c r="B15" s="36">
        <f t="shared" si="0"/>
        <v>43</v>
      </c>
      <c r="C15" s="36">
        <f t="shared" si="1"/>
        <v>19</v>
      </c>
      <c r="D15" s="36">
        <f t="shared" si="1"/>
        <v>11</v>
      </c>
      <c r="E15" s="36">
        <f t="shared" si="1"/>
        <v>13</v>
      </c>
      <c r="F15" s="36">
        <f t="shared" si="2"/>
        <v>73</v>
      </c>
      <c r="G15" s="36">
        <f t="shared" si="3"/>
        <v>61</v>
      </c>
      <c r="H15" s="37">
        <f t="shared" si="4"/>
        <v>22</v>
      </c>
      <c r="I15" s="37">
        <f t="shared" si="5"/>
        <v>9</v>
      </c>
      <c r="J15" s="37">
        <f t="shared" si="5"/>
        <v>5</v>
      </c>
      <c r="K15" s="37">
        <f t="shared" si="5"/>
        <v>8</v>
      </c>
      <c r="L15" s="37">
        <f t="shared" si="6"/>
        <v>26</v>
      </c>
      <c r="M15" s="37">
        <f t="shared" si="7"/>
        <v>30</v>
      </c>
      <c r="N15" s="29">
        <f t="shared" si="8"/>
        <v>21</v>
      </c>
      <c r="O15" s="29">
        <f t="shared" si="9"/>
        <v>10</v>
      </c>
      <c r="P15" s="29">
        <f t="shared" si="9"/>
        <v>6</v>
      </c>
      <c r="Q15" s="29">
        <f t="shared" si="9"/>
        <v>5</v>
      </c>
      <c r="R15" s="29">
        <f t="shared" si="10"/>
        <v>47</v>
      </c>
      <c r="S15" s="29">
        <f t="shared" si="11"/>
        <v>31</v>
      </c>
      <c r="T15" s="38">
        <f t="shared" si="12"/>
        <v>0.40909090909090912</v>
      </c>
      <c r="U15" s="38">
        <f t="shared" si="13"/>
        <v>0.47619047619047616</v>
      </c>
      <c r="V15" s="38">
        <f t="shared" si="14"/>
        <v>0.44186046511627908</v>
      </c>
      <c r="W15" s="39">
        <f t="shared" si="15"/>
        <v>1.1818181818181819</v>
      </c>
      <c r="X15" s="39">
        <f t="shared" si="16"/>
        <v>2.2380952380952381</v>
      </c>
      <c r="Y15" s="39">
        <f t="shared" si="17"/>
        <v>1.6976744186046511</v>
      </c>
      <c r="Z15" s="40">
        <f t="shared" si="18"/>
        <v>1.3636363636363635</v>
      </c>
      <c r="AA15" s="40">
        <f t="shared" si="19"/>
        <v>1.4761904761904763</v>
      </c>
      <c r="AB15" s="40">
        <f t="shared" si="20"/>
        <v>1.4186046511627908</v>
      </c>
    </row>
    <row r="16" spans="1:28">
      <c r="A16" t="s">
        <v>85</v>
      </c>
      <c r="B16" s="36">
        <f t="shared" si="0"/>
        <v>11</v>
      </c>
      <c r="C16" s="36">
        <f t="shared" si="1"/>
        <v>7</v>
      </c>
      <c r="D16" s="36">
        <f t="shared" si="1"/>
        <v>0</v>
      </c>
      <c r="E16" s="36">
        <f t="shared" si="1"/>
        <v>4</v>
      </c>
      <c r="F16" s="36">
        <f t="shared" si="2"/>
        <v>19</v>
      </c>
      <c r="G16" s="36">
        <f t="shared" si="3"/>
        <v>17</v>
      </c>
      <c r="H16" s="37">
        <f t="shared" si="4"/>
        <v>5</v>
      </c>
      <c r="I16" s="37">
        <f t="shared" si="5"/>
        <v>4</v>
      </c>
      <c r="J16" s="37">
        <f t="shared" si="5"/>
        <v>0</v>
      </c>
      <c r="K16" s="37">
        <f t="shared" si="5"/>
        <v>1</v>
      </c>
      <c r="L16" s="37">
        <f t="shared" si="6"/>
        <v>8</v>
      </c>
      <c r="M16" s="37">
        <f t="shared" si="7"/>
        <v>3</v>
      </c>
      <c r="N16" s="29">
        <f t="shared" si="8"/>
        <v>6</v>
      </c>
      <c r="O16" s="29">
        <f t="shared" si="9"/>
        <v>3</v>
      </c>
      <c r="P16" s="29">
        <f t="shared" si="9"/>
        <v>0</v>
      </c>
      <c r="Q16" s="29">
        <f t="shared" si="9"/>
        <v>3</v>
      </c>
      <c r="R16" s="29">
        <f t="shared" si="10"/>
        <v>11</v>
      </c>
      <c r="S16" s="29">
        <f t="shared" si="11"/>
        <v>14</v>
      </c>
      <c r="T16" s="38">
        <f t="shared" si="12"/>
        <v>0.8</v>
      </c>
      <c r="U16" s="38">
        <f t="shared" si="13"/>
        <v>0.5</v>
      </c>
      <c r="V16" s="38">
        <f t="shared" si="14"/>
        <v>0.63636363636363635</v>
      </c>
      <c r="W16" s="39">
        <f t="shared" si="15"/>
        <v>1.6</v>
      </c>
      <c r="X16" s="39">
        <f t="shared" si="16"/>
        <v>1.8333333333333333</v>
      </c>
      <c r="Y16" s="39">
        <f t="shared" si="17"/>
        <v>1.7272727272727273</v>
      </c>
      <c r="Z16" s="40">
        <f t="shared" si="18"/>
        <v>0.6</v>
      </c>
      <c r="AA16" s="40">
        <f t="shared" si="19"/>
        <v>2.3333333333333335</v>
      </c>
      <c r="AB16" s="40">
        <f t="shared" si="20"/>
        <v>1.5454545454545454</v>
      </c>
    </row>
    <row r="17" spans="1:28">
      <c r="A17" t="s">
        <v>62</v>
      </c>
      <c r="B17" s="36">
        <f t="shared" si="0"/>
        <v>22</v>
      </c>
      <c r="C17" s="36">
        <f t="shared" si="1"/>
        <v>8</v>
      </c>
      <c r="D17" s="36">
        <f t="shared" si="1"/>
        <v>3</v>
      </c>
      <c r="E17" s="36">
        <f t="shared" si="1"/>
        <v>11</v>
      </c>
      <c r="F17" s="36">
        <f t="shared" si="2"/>
        <v>24</v>
      </c>
      <c r="G17" s="36">
        <f t="shared" si="3"/>
        <v>39</v>
      </c>
      <c r="H17" s="37">
        <f t="shared" si="4"/>
        <v>11</v>
      </c>
      <c r="I17" s="37">
        <f t="shared" si="5"/>
        <v>5</v>
      </c>
      <c r="J17" s="37">
        <f t="shared" si="5"/>
        <v>2</v>
      </c>
      <c r="K17" s="37">
        <f t="shared" si="5"/>
        <v>4</v>
      </c>
      <c r="L17" s="37">
        <f t="shared" si="6"/>
        <v>14</v>
      </c>
      <c r="M17" s="37">
        <f t="shared" si="7"/>
        <v>16</v>
      </c>
      <c r="N17" s="29">
        <f t="shared" si="8"/>
        <v>11</v>
      </c>
      <c r="O17" s="29">
        <f t="shared" si="9"/>
        <v>3</v>
      </c>
      <c r="P17" s="29">
        <f t="shared" si="9"/>
        <v>1</v>
      </c>
      <c r="Q17" s="29">
        <f t="shared" si="9"/>
        <v>7</v>
      </c>
      <c r="R17" s="29">
        <f t="shared" si="10"/>
        <v>10</v>
      </c>
      <c r="S17" s="29">
        <f t="shared" si="11"/>
        <v>23</v>
      </c>
      <c r="T17" s="38">
        <f t="shared" si="12"/>
        <v>0.45454545454545453</v>
      </c>
      <c r="U17" s="38">
        <f t="shared" si="13"/>
        <v>0.27272727272727271</v>
      </c>
      <c r="V17" s="38">
        <f t="shared" si="14"/>
        <v>0.36363636363636365</v>
      </c>
      <c r="W17" s="39">
        <f t="shared" si="15"/>
        <v>1.2727272727272727</v>
      </c>
      <c r="X17" s="39">
        <f t="shared" si="16"/>
        <v>0.90909090909090906</v>
      </c>
      <c r="Y17" s="39">
        <f t="shared" si="17"/>
        <v>1.0909090909090908</v>
      </c>
      <c r="Z17" s="40">
        <f t="shared" si="18"/>
        <v>1.4545454545454546</v>
      </c>
      <c r="AA17" s="40">
        <f t="shared" si="19"/>
        <v>2.0909090909090908</v>
      </c>
      <c r="AB17" s="40">
        <f t="shared" si="20"/>
        <v>1.7727272727272727</v>
      </c>
    </row>
    <row r="18" spans="1:28">
      <c r="A18" t="s">
        <v>119</v>
      </c>
      <c r="B18" s="36">
        <f t="shared" si="0"/>
        <v>8</v>
      </c>
      <c r="C18" s="36">
        <f t="shared" si="1"/>
        <v>0</v>
      </c>
      <c r="D18" s="36">
        <f t="shared" si="1"/>
        <v>3</v>
      </c>
      <c r="E18" s="36">
        <f t="shared" si="1"/>
        <v>5</v>
      </c>
      <c r="F18" s="36">
        <f t="shared" si="2"/>
        <v>10</v>
      </c>
      <c r="G18" s="36">
        <f t="shared" si="3"/>
        <v>30</v>
      </c>
      <c r="H18" s="37">
        <f t="shared" si="4"/>
        <v>4</v>
      </c>
      <c r="I18" s="37">
        <f t="shared" si="5"/>
        <v>0</v>
      </c>
      <c r="J18" s="37">
        <f t="shared" si="5"/>
        <v>2</v>
      </c>
      <c r="K18" s="37">
        <f t="shared" si="5"/>
        <v>2</v>
      </c>
      <c r="L18" s="37">
        <f t="shared" si="6"/>
        <v>6</v>
      </c>
      <c r="M18" s="37">
        <f t="shared" si="7"/>
        <v>15</v>
      </c>
      <c r="N18" s="29">
        <f t="shared" si="8"/>
        <v>4</v>
      </c>
      <c r="O18" s="29">
        <f t="shared" si="9"/>
        <v>0</v>
      </c>
      <c r="P18" s="29">
        <f t="shared" si="9"/>
        <v>1</v>
      </c>
      <c r="Q18" s="29">
        <f t="shared" si="9"/>
        <v>3</v>
      </c>
      <c r="R18" s="29">
        <f t="shared" si="10"/>
        <v>4</v>
      </c>
      <c r="S18" s="29">
        <f t="shared" si="11"/>
        <v>15</v>
      </c>
      <c r="T18" s="38">
        <f t="shared" si="12"/>
        <v>0</v>
      </c>
      <c r="U18" s="38">
        <f t="shared" si="13"/>
        <v>0</v>
      </c>
      <c r="V18" s="38">
        <f t="shared" si="14"/>
        <v>0</v>
      </c>
      <c r="W18" s="39">
        <f t="shared" si="15"/>
        <v>1.5</v>
      </c>
      <c r="X18" s="39">
        <f t="shared" si="16"/>
        <v>1</v>
      </c>
      <c r="Y18" s="39">
        <f t="shared" si="17"/>
        <v>1.25</v>
      </c>
      <c r="Z18" s="40">
        <f t="shared" si="18"/>
        <v>3.75</v>
      </c>
      <c r="AA18" s="40">
        <f t="shared" si="19"/>
        <v>3.75</v>
      </c>
      <c r="AB18" s="40">
        <f t="shared" si="20"/>
        <v>3.75</v>
      </c>
    </row>
    <row r="19" spans="1:28">
      <c r="A19" t="s">
        <v>94</v>
      </c>
      <c r="B19" s="36">
        <f t="shared" si="0"/>
        <v>62</v>
      </c>
      <c r="C19" s="36">
        <f t="shared" si="1"/>
        <v>15</v>
      </c>
      <c r="D19" s="36">
        <f t="shared" si="1"/>
        <v>11</v>
      </c>
      <c r="E19" s="36">
        <f t="shared" si="1"/>
        <v>36</v>
      </c>
      <c r="F19" s="36">
        <f t="shared" si="2"/>
        <v>76</v>
      </c>
      <c r="G19" s="36">
        <f t="shared" si="3"/>
        <v>122</v>
      </c>
      <c r="H19" s="37">
        <f t="shared" si="4"/>
        <v>31</v>
      </c>
      <c r="I19" s="37">
        <f t="shared" si="5"/>
        <v>12</v>
      </c>
      <c r="J19" s="37">
        <f t="shared" si="5"/>
        <v>8</v>
      </c>
      <c r="K19" s="37">
        <f t="shared" si="5"/>
        <v>11</v>
      </c>
      <c r="L19" s="37">
        <f t="shared" si="6"/>
        <v>43</v>
      </c>
      <c r="M19" s="37">
        <f t="shared" si="7"/>
        <v>36</v>
      </c>
      <c r="N19" s="29">
        <f t="shared" si="8"/>
        <v>31</v>
      </c>
      <c r="O19" s="29">
        <f t="shared" si="9"/>
        <v>3</v>
      </c>
      <c r="P19" s="29">
        <f t="shared" si="9"/>
        <v>3</v>
      </c>
      <c r="Q19" s="29">
        <f t="shared" si="9"/>
        <v>25</v>
      </c>
      <c r="R19" s="29">
        <f t="shared" si="10"/>
        <v>33</v>
      </c>
      <c r="S19" s="29">
        <f t="shared" si="11"/>
        <v>86</v>
      </c>
      <c r="T19" s="38">
        <f t="shared" si="12"/>
        <v>0.38709677419354838</v>
      </c>
      <c r="U19" s="38">
        <f t="shared" si="13"/>
        <v>9.6774193548387094E-2</v>
      </c>
      <c r="V19" s="38">
        <f t="shared" si="14"/>
        <v>0.24193548387096775</v>
      </c>
      <c r="W19" s="39">
        <f t="shared" si="15"/>
        <v>1.3870967741935485</v>
      </c>
      <c r="X19" s="39">
        <f t="shared" si="16"/>
        <v>1.064516129032258</v>
      </c>
      <c r="Y19" s="39">
        <f t="shared" si="17"/>
        <v>1.2258064516129032</v>
      </c>
      <c r="Z19" s="40">
        <f t="shared" si="18"/>
        <v>1.1612903225806452</v>
      </c>
      <c r="AA19" s="40">
        <f t="shared" si="19"/>
        <v>2.774193548387097</v>
      </c>
      <c r="AB19" s="40">
        <f t="shared" si="20"/>
        <v>1.967741935483871</v>
      </c>
    </row>
    <row r="20" spans="1:28">
      <c r="A20" t="s">
        <v>125</v>
      </c>
      <c r="B20" s="36">
        <f t="shared" si="0"/>
        <v>58</v>
      </c>
      <c r="C20" s="36">
        <f t="shared" si="1"/>
        <v>22</v>
      </c>
      <c r="D20" s="36">
        <f t="shared" si="1"/>
        <v>17</v>
      </c>
      <c r="E20" s="36">
        <f t="shared" si="1"/>
        <v>19</v>
      </c>
      <c r="F20" s="36">
        <f t="shared" si="2"/>
        <v>103</v>
      </c>
      <c r="G20" s="36">
        <f t="shared" si="3"/>
        <v>84</v>
      </c>
      <c r="H20" s="37">
        <f t="shared" si="4"/>
        <v>29</v>
      </c>
      <c r="I20" s="37">
        <f t="shared" si="5"/>
        <v>13</v>
      </c>
      <c r="J20" s="37">
        <f t="shared" si="5"/>
        <v>8</v>
      </c>
      <c r="K20" s="37">
        <f t="shared" si="5"/>
        <v>8</v>
      </c>
      <c r="L20" s="37">
        <f t="shared" si="6"/>
        <v>61</v>
      </c>
      <c r="M20" s="37">
        <f t="shared" si="7"/>
        <v>39</v>
      </c>
      <c r="N20" s="29">
        <f t="shared" si="8"/>
        <v>29</v>
      </c>
      <c r="O20" s="29">
        <f t="shared" si="9"/>
        <v>9</v>
      </c>
      <c r="P20" s="29">
        <f t="shared" si="9"/>
        <v>9</v>
      </c>
      <c r="Q20" s="29">
        <f t="shared" si="9"/>
        <v>11</v>
      </c>
      <c r="R20" s="29">
        <f t="shared" si="10"/>
        <v>42</v>
      </c>
      <c r="S20" s="29">
        <f t="shared" si="11"/>
        <v>45</v>
      </c>
      <c r="T20" s="38">
        <f t="shared" si="12"/>
        <v>0.44827586206896552</v>
      </c>
      <c r="U20" s="38">
        <f t="shared" si="13"/>
        <v>0.31034482758620691</v>
      </c>
      <c r="V20" s="38">
        <f t="shared" si="14"/>
        <v>0.37931034482758619</v>
      </c>
      <c r="W20" s="39">
        <f t="shared" si="15"/>
        <v>2.103448275862069</v>
      </c>
      <c r="X20" s="39">
        <f t="shared" si="16"/>
        <v>1.4482758620689655</v>
      </c>
      <c r="Y20" s="39">
        <f t="shared" si="17"/>
        <v>1.7758620689655173</v>
      </c>
      <c r="Z20" s="40">
        <f t="shared" si="18"/>
        <v>1.3448275862068966</v>
      </c>
      <c r="AA20" s="40">
        <f t="shared" si="19"/>
        <v>1.5517241379310345</v>
      </c>
      <c r="AB20" s="40">
        <f t="shared" si="20"/>
        <v>1.4482758620689655</v>
      </c>
    </row>
    <row r="21" spans="1:28">
      <c r="A21" t="s">
        <v>112</v>
      </c>
      <c r="B21" s="36">
        <f t="shared" si="0"/>
        <v>30</v>
      </c>
      <c r="C21" s="36">
        <f t="shared" si="1"/>
        <v>5</v>
      </c>
      <c r="D21" s="36">
        <f t="shared" si="1"/>
        <v>10</v>
      </c>
      <c r="E21" s="36">
        <f t="shared" si="1"/>
        <v>15</v>
      </c>
      <c r="F21" s="36">
        <f t="shared" si="2"/>
        <v>25</v>
      </c>
      <c r="G21" s="36">
        <f t="shared" si="3"/>
        <v>47</v>
      </c>
      <c r="H21" s="37">
        <f t="shared" si="4"/>
        <v>15</v>
      </c>
      <c r="I21" s="37">
        <f t="shared" si="5"/>
        <v>0</v>
      </c>
      <c r="J21" s="37">
        <f t="shared" si="5"/>
        <v>9</v>
      </c>
      <c r="K21" s="37">
        <f t="shared" si="5"/>
        <v>6</v>
      </c>
      <c r="L21" s="37">
        <f t="shared" si="6"/>
        <v>10</v>
      </c>
      <c r="M21" s="37">
        <f t="shared" si="7"/>
        <v>20</v>
      </c>
      <c r="N21" s="29">
        <f t="shared" si="8"/>
        <v>15</v>
      </c>
      <c r="O21" s="29">
        <f t="shared" si="9"/>
        <v>5</v>
      </c>
      <c r="P21" s="29">
        <f t="shared" si="9"/>
        <v>1</v>
      </c>
      <c r="Q21" s="29">
        <f t="shared" si="9"/>
        <v>9</v>
      </c>
      <c r="R21" s="29">
        <f t="shared" si="10"/>
        <v>15</v>
      </c>
      <c r="S21" s="29">
        <f t="shared" si="11"/>
        <v>27</v>
      </c>
      <c r="T21" s="38">
        <f t="shared" si="12"/>
        <v>0</v>
      </c>
      <c r="U21" s="38">
        <f t="shared" si="13"/>
        <v>0.33333333333333331</v>
      </c>
      <c r="V21" s="38">
        <f t="shared" si="14"/>
        <v>0.16666666666666666</v>
      </c>
      <c r="W21" s="39">
        <f t="shared" si="15"/>
        <v>0.66666666666666663</v>
      </c>
      <c r="X21" s="39">
        <f t="shared" si="16"/>
        <v>1</v>
      </c>
      <c r="Y21" s="39">
        <f t="shared" si="17"/>
        <v>0.83333333333333337</v>
      </c>
      <c r="Z21" s="40">
        <f t="shared" si="18"/>
        <v>1.3333333333333333</v>
      </c>
      <c r="AA21" s="40">
        <f t="shared" si="19"/>
        <v>1.8</v>
      </c>
      <c r="AB21" s="40">
        <f t="shared" si="20"/>
        <v>1.5666666666666667</v>
      </c>
    </row>
    <row r="22" spans="1:28">
      <c r="A22" t="s">
        <v>901</v>
      </c>
      <c r="B22" s="36">
        <f t="shared" si="0"/>
        <v>20</v>
      </c>
      <c r="C22" s="36">
        <f t="shared" si="1"/>
        <v>11</v>
      </c>
      <c r="D22" s="36">
        <f t="shared" si="1"/>
        <v>5</v>
      </c>
      <c r="E22" s="36">
        <f t="shared" si="1"/>
        <v>4</v>
      </c>
      <c r="F22" s="36">
        <f t="shared" si="2"/>
        <v>33</v>
      </c>
      <c r="G22" s="36">
        <f t="shared" si="3"/>
        <v>23</v>
      </c>
      <c r="H22" s="37">
        <f t="shared" si="4"/>
        <v>9</v>
      </c>
      <c r="I22" s="37">
        <f t="shared" si="5"/>
        <v>4</v>
      </c>
      <c r="J22" s="37">
        <f t="shared" si="5"/>
        <v>3</v>
      </c>
      <c r="K22" s="37">
        <f t="shared" si="5"/>
        <v>2</v>
      </c>
      <c r="L22" s="37">
        <f t="shared" si="6"/>
        <v>11</v>
      </c>
      <c r="M22" s="37">
        <f t="shared" si="7"/>
        <v>6</v>
      </c>
      <c r="N22" s="29">
        <f t="shared" si="8"/>
        <v>11</v>
      </c>
      <c r="O22" s="29">
        <f t="shared" si="9"/>
        <v>7</v>
      </c>
      <c r="P22" s="29">
        <f t="shared" si="9"/>
        <v>2</v>
      </c>
      <c r="Q22" s="29">
        <f t="shared" si="9"/>
        <v>2</v>
      </c>
      <c r="R22" s="29">
        <f t="shared" si="10"/>
        <v>22</v>
      </c>
      <c r="S22" s="29">
        <f t="shared" si="11"/>
        <v>17</v>
      </c>
      <c r="T22" s="38">
        <f t="shared" si="12"/>
        <v>0.44444444444444442</v>
      </c>
      <c r="U22" s="38">
        <f t="shared" si="13"/>
        <v>0.63636363636363635</v>
      </c>
      <c r="V22" s="38">
        <f t="shared" si="14"/>
        <v>0.55000000000000004</v>
      </c>
      <c r="W22" s="39">
        <f t="shared" si="15"/>
        <v>1.2222222222222223</v>
      </c>
      <c r="X22" s="39">
        <f t="shared" si="16"/>
        <v>2</v>
      </c>
      <c r="Y22" s="39">
        <f t="shared" si="17"/>
        <v>1.65</v>
      </c>
      <c r="Z22" s="40">
        <f t="shared" si="18"/>
        <v>0.66666666666666663</v>
      </c>
      <c r="AA22" s="40">
        <f t="shared" si="19"/>
        <v>1.5454545454545454</v>
      </c>
      <c r="AB22" s="40">
        <f t="shared" si="20"/>
        <v>1.1499999999999999</v>
      </c>
    </row>
    <row r="23" spans="1:28">
      <c r="A23" t="s">
        <v>1030</v>
      </c>
      <c r="B23" s="36">
        <f t="shared" si="0"/>
        <v>12</v>
      </c>
      <c r="C23" s="36">
        <f t="shared" ref="C23:E42" si="21">COUNTIFS(competition,"*WL*",opponent,$A23,outcome,C$2)</f>
        <v>2</v>
      </c>
      <c r="D23" s="36">
        <f t="shared" si="21"/>
        <v>3</v>
      </c>
      <c r="E23" s="36">
        <f t="shared" si="21"/>
        <v>7</v>
      </c>
      <c r="F23" s="36">
        <f t="shared" si="2"/>
        <v>20</v>
      </c>
      <c r="G23" s="36">
        <f t="shared" si="3"/>
        <v>25</v>
      </c>
      <c r="H23" s="37">
        <f t="shared" si="4"/>
        <v>6</v>
      </c>
      <c r="I23" s="37">
        <f t="shared" ref="I23:K42" si="22">COUNTIFS(competition,"*WL*",opponent,$A23,outcome,I$2,venue,$H$1)</f>
        <v>2</v>
      </c>
      <c r="J23" s="37">
        <f t="shared" si="22"/>
        <v>2</v>
      </c>
      <c r="K23" s="37">
        <f t="shared" si="22"/>
        <v>2</v>
      </c>
      <c r="L23" s="37">
        <f t="shared" si="6"/>
        <v>18</v>
      </c>
      <c r="M23" s="37">
        <f t="shared" si="7"/>
        <v>13</v>
      </c>
      <c r="N23" s="29">
        <f t="shared" si="8"/>
        <v>6</v>
      </c>
      <c r="O23" s="29">
        <f t="shared" ref="O23:Q42" si="23">COUNTIFS(competition,"*WL*",opponent,$A23,outcome,O$2,venue,$N$1)</f>
        <v>0</v>
      </c>
      <c r="P23" s="29">
        <f t="shared" si="23"/>
        <v>1</v>
      </c>
      <c r="Q23" s="29">
        <f t="shared" si="23"/>
        <v>5</v>
      </c>
      <c r="R23" s="29">
        <f t="shared" si="10"/>
        <v>2</v>
      </c>
      <c r="S23" s="29">
        <f t="shared" si="11"/>
        <v>12</v>
      </c>
      <c r="T23" s="38">
        <f t="shared" si="12"/>
        <v>0.33333333333333331</v>
      </c>
      <c r="U23" s="38">
        <f t="shared" si="13"/>
        <v>0</v>
      </c>
      <c r="V23" s="38">
        <f t="shared" si="14"/>
        <v>0.16666666666666666</v>
      </c>
      <c r="W23" s="39">
        <f t="shared" si="15"/>
        <v>3</v>
      </c>
      <c r="X23" s="39">
        <f t="shared" si="16"/>
        <v>0.33333333333333331</v>
      </c>
      <c r="Y23" s="39">
        <f t="shared" si="17"/>
        <v>1.6666666666666667</v>
      </c>
      <c r="Z23" s="40">
        <f t="shared" si="18"/>
        <v>2.1666666666666665</v>
      </c>
      <c r="AA23" s="40">
        <f t="shared" si="19"/>
        <v>2</v>
      </c>
      <c r="AB23" s="40">
        <f t="shared" si="20"/>
        <v>2.0833333333333335</v>
      </c>
    </row>
    <row r="24" spans="1:28">
      <c r="A24" t="s">
        <v>114</v>
      </c>
      <c r="B24" s="36">
        <f t="shared" si="0"/>
        <v>30</v>
      </c>
      <c r="C24" s="36">
        <f t="shared" si="21"/>
        <v>2</v>
      </c>
      <c r="D24" s="36">
        <f t="shared" si="21"/>
        <v>8</v>
      </c>
      <c r="E24" s="36">
        <f t="shared" si="21"/>
        <v>20</v>
      </c>
      <c r="F24" s="36">
        <f t="shared" si="2"/>
        <v>28</v>
      </c>
      <c r="G24" s="36">
        <f t="shared" si="3"/>
        <v>58</v>
      </c>
      <c r="H24" s="37">
        <f t="shared" si="4"/>
        <v>15</v>
      </c>
      <c r="I24" s="37">
        <f t="shared" si="22"/>
        <v>2</v>
      </c>
      <c r="J24" s="37">
        <f t="shared" si="22"/>
        <v>2</v>
      </c>
      <c r="K24" s="37">
        <f t="shared" si="22"/>
        <v>11</v>
      </c>
      <c r="L24" s="37">
        <f t="shared" si="6"/>
        <v>16</v>
      </c>
      <c r="M24" s="37">
        <f t="shared" si="7"/>
        <v>30</v>
      </c>
      <c r="N24" s="29">
        <f t="shared" si="8"/>
        <v>15</v>
      </c>
      <c r="O24" s="29">
        <f t="shared" si="23"/>
        <v>0</v>
      </c>
      <c r="P24" s="29">
        <f t="shared" si="23"/>
        <v>6</v>
      </c>
      <c r="Q24" s="29">
        <f t="shared" si="23"/>
        <v>9</v>
      </c>
      <c r="R24" s="29">
        <f t="shared" si="10"/>
        <v>12</v>
      </c>
      <c r="S24" s="29">
        <f t="shared" si="11"/>
        <v>28</v>
      </c>
      <c r="T24" s="38">
        <f t="shared" si="12"/>
        <v>0.13333333333333333</v>
      </c>
      <c r="U24" s="38">
        <f t="shared" si="13"/>
        <v>0</v>
      </c>
      <c r="V24" s="38">
        <f t="shared" si="14"/>
        <v>6.6666666666666666E-2</v>
      </c>
      <c r="W24" s="39">
        <f t="shared" si="15"/>
        <v>1.0666666666666667</v>
      </c>
      <c r="X24" s="39">
        <f t="shared" si="16"/>
        <v>0.8</v>
      </c>
      <c r="Y24" s="39">
        <f t="shared" si="17"/>
        <v>0.93333333333333335</v>
      </c>
      <c r="Z24" s="40">
        <f t="shared" si="18"/>
        <v>2</v>
      </c>
      <c r="AA24" s="40">
        <f t="shared" si="19"/>
        <v>1.8666666666666667</v>
      </c>
      <c r="AB24" s="40">
        <f t="shared" si="20"/>
        <v>1.9333333333333333</v>
      </c>
    </row>
    <row r="25" spans="1:28">
      <c r="A25" t="s">
        <v>63</v>
      </c>
      <c r="B25" s="36">
        <f t="shared" si="0"/>
        <v>8</v>
      </c>
      <c r="C25" s="36">
        <f t="shared" si="21"/>
        <v>5</v>
      </c>
      <c r="D25" s="36">
        <f t="shared" si="21"/>
        <v>0</v>
      </c>
      <c r="E25" s="36">
        <f t="shared" si="21"/>
        <v>3</v>
      </c>
      <c r="F25" s="36">
        <f t="shared" si="2"/>
        <v>25</v>
      </c>
      <c r="G25" s="36">
        <f t="shared" si="3"/>
        <v>11</v>
      </c>
      <c r="H25" s="37">
        <f t="shared" si="4"/>
        <v>4</v>
      </c>
      <c r="I25" s="37">
        <f t="shared" si="22"/>
        <v>2</v>
      </c>
      <c r="J25" s="37">
        <f t="shared" si="22"/>
        <v>0</v>
      </c>
      <c r="K25" s="37">
        <f t="shared" si="22"/>
        <v>2</v>
      </c>
      <c r="L25" s="37">
        <f t="shared" si="6"/>
        <v>11</v>
      </c>
      <c r="M25" s="37">
        <f t="shared" si="7"/>
        <v>3</v>
      </c>
      <c r="N25" s="29">
        <f t="shared" si="8"/>
        <v>4</v>
      </c>
      <c r="O25" s="29">
        <f t="shared" si="23"/>
        <v>3</v>
      </c>
      <c r="P25" s="29">
        <f t="shared" si="23"/>
        <v>0</v>
      </c>
      <c r="Q25" s="29">
        <f t="shared" si="23"/>
        <v>1</v>
      </c>
      <c r="R25" s="29">
        <f t="shared" si="10"/>
        <v>14</v>
      </c>
      <c r="S25" s="29">
        <f t="shared" si="11"/>
        <v>8</v>
      </c>
      <c r="T25" s="38">
        <f t="shared" si="12"/>
        <v>0.5</v>
      </c>
      <c r="U25" s="38">
        <f t="shared" si="13"/>
        <v>0.75</v>
      </c>
      <c r="V25" s="38">
        <f t="shared" si="14"/>
        <v>0.625</v>
      </c>
      <c r="W25" s="39">
        <f t="shared" si="15"/>
        <v>2.75</v>
      </c>
      <c r="X25" s="39">
        <f t="shared" si="16"/>
        <v>3.5</v>
      </c>
      <c r="Y25" s="39">
        <f t="shared" si="17"/>
        <v>3.125</v>
      </c>
      <c r="Z25" s="40">
        <f t="shared" si="18"/>
        <v>0.75</v>
      </c>
      <c r="AA25" s="40">
        <f t="shared" si="19"/>
        <v>2</v>
      </c>
      <c r="AB25" s="40">
        <f t="shared" si="20"/>
        <v>1.375</v>
      </c>
    </row>
    <row r="26" spans="1:28">
      <c r="A26" t="s">
        <v>131</v>
      </c>
      <c r="B26" s="36">
        <f t="shared" si="0"/>
        <v>2</v>
      </c>
      <c r="C26" s="36">
        <f t="shared" si="21"/>
        <v>0</v>
      </c>
      <c r="D26" s="36">
        <f t="shared" si="21"/>
        <v>1</v>
      </c>
      <c r="E26" s="36">
        <f t="shared" si="21"/>
        <v>1</v>
      </c>
      <c r="F26" s="36">
        <f t="shared" si="2"/>
        <v>3</v>
      </c>
      <c r="G26" s="36">
        <f t="shared" si="3"/>
        <v>6</v>
      </c>
      <c r="H26" s="37">
        <f t="shared" si="4"/>
        <v>1</v>
      </c>
      <c r="I26" s="37">
        <f t="shared" si="22"/>
        <v>0</v>
      </c>
      <c r="J26" s="37">
        <f t="shared" si="22"/>
        <v>1</v>
      </c>
      <c r="K26" s="37">
        <f t="shared" si="22"/>
        <v>0</v>
      </c>
      <c r="L26" s="37">
        <f t="shared" si="6"/>
        <v>2</v>
      </c>
      <c r="M26" s="37">
        <f t="shared" si="7"/>
        <v>2</v>
      </c>
      <c r="N26" s="29">
        <f t="shared" si="8"/>
        <v>1</v>
      </c>
      <c r="O26" s="29">
        <f t="shared" si="23"/>
        <v>0</v>
      </c>
      <c r="P26" s="29">
        <f t="shared" si="23"/>
        <v>0</v>
      </c>
      <c r="Q26" s="29">
        <f t="shared" si="23"/>
        <v>1</v>
      </c>
      <c r="R26" s="29">
        <f t="shared" si="10"/>
        <v>1</v>
      </c>
      <c r="S26" s="29">
        <f t="shared" si="11"/>
        <v>4</v>
      </c>
      <c r="T26" s="38">
        <f t="shared" si="12"/>
        <v>0</v>
      </c>
      <c r="U26" s="38">
        <f t="shared" si="13"/>
        <v>0</v>
      </c>
      <c r="V26" s="38">
        <f t="shared" si="14"/>
        <v>0</v>
      </c>
      <c r="W26" s="39">
        <f t="shared" si="15"/>
        <v>2</v>
      </c>
      <c r="X26" s="39">
        <f t="shared" si="16"/>
        <v>1</v>
      </c>
      <c r="Y26" s="39">
        <f t="shared" si="17"/>
        <v>1.5</v>
      </c>
      <c r="Z26" s="40">
        <f t="shared" si="18"/>
        <v>2</v>
      </c>
      <c r="AA26" s="40">
        <f t="shared" si="19"/>
        <v>4</v>
      </c>
      <c r="AB26" s="40">
        <f t="shared" si="20"/>
        <v>3</v>
      </c>
    </row>
    <row r="27" spans="1:28">
      <c r="A27" t="s">
        <v>116</v>
      </c>
      <c r="B27" s="36">
        <f t="shared" si="0"/>
        <v>4</v>
      </c>
      <c r="C27" s="36">
        <f t="shared" si="21"/>
        <v>0</v>
      </c>
      <c r="D27" s="36">
        <f t="shared" si="21"/>
        <v>1</v>
      </c>
      <c r="E27" s="36">
        <f t="shared" si="21"/>
        <v>3</v>
      </c>
      <c r="F27" s="36">
        <f t="shared" si="2"/>
        <v>5</v>
      </c>
      <c r="G27" s="36">
        <f t="shared" si="3"/>
        <v>10</v>
      </c>
      <c r="H27" s="37">
        <f t="shared" si="4"/>
        <v>2</v>
      </c>
      <c r="I27" s="37">
        <f t="shared" si="22"/>
        <v>0</v>
      </c>
      <c r="J27" s="37">
        <f t="shared" si="22"/>
        <v>1</v>
      </c>
      <c r="K27" s="37">
        <f t="shared" si="22"/>
        <v>1</v>
      </c>
      <c r="L27" s="37">
        <f t="shared" si="6"/>
        <v>4</v>
      </c>
      <c r="M27" s="37">
        <f t="shared" si="7"/>
        <v>7</v>
      </c>
      <c r="N27" s="29">
        <f t="shared" si="8"/>
        <v>2</v>
      </c>
      <c r="O27" s="29">
        <f t="shared" si="23"/>
        <v>0</v>
      </c>
      <c r="P27" s="29">
        <f t="shared" si="23"/>
        <v>0</v>
      </c>
      <c r="Q27" s="29">
        <f t="shared" si="23"/>
        <v>2</v>
      </c>
      <c r="R27" s="29">
        <f t="shared" si="10"/>
        <v>1</v>
      </c>
      <c r="S27" s="29">
        <f t="shared" si="11"/>
        <v>3</v>
      </c>
      <c r="T27" s="38">
        <f t="shared" si="12"/>
        <v>0</v>
      </c>
      <c r="U27" s="38">
        <f t="shared" si="13"/>
        <v>0</v>
      </c>
      <c r="V27" s="38">
        <f t="shared" si="14"/>
        <v>0</v>
      </c>
      <c r="W27" s="39">
        <f t="shared" si="15"/>
        <v>2</v>
      </c>
      <c r="X27" s="39">
        <f t="shared" si="16"/>
        <v>0.5</v>
      </c>
      <c r="Y27" s="39">
        <f t="shared" si="17"/>
        <v>1.25</v>
      </c>
      <c r="Z27" s="40">
        <f t="shared" si="18"/>
        <v>3.5</v>
      </c>
      <c r="AA27" s="40">
        <f t="shared" si="19"/>
        <v>1.5</v>
      </c>
      <c r="AB27" s="40">
        <f t="shared" si="20"/>
        <v>2.5</v>
      </c>
    </row>
    <row r="28" spans="1:28">
      <c r="A28" t="s">
        <v>47</v>
      </c>
      <c r="B28" s="36">
        <f t="shared" si="0"/>
        <v>34</v>
      </c>
      <c r="C28" s="36">
        <f t="shared" si="21"/>
        <v>17</v>
      </c>
      <c r="D28" s="36">
        <f t="shared" si="21"/>
        <v>7</v>
      </c>
      <c r="E28" s="36">
        <f t="shared" si="21"/>
        <v>10</v>
      </c>
      <c r="F28" s="36">
        <f t="shared" si="2"/>
        <v>61</v>
      </c>
      <c r="G28" s="36">
        <f t="shared" si="3"/>
        <v>43</v>
      </c>
      <c r="H28" s="37">
        <f t="shared" si="4"/>
        <v>17</v>
      </c>
      <c r="I28" s="37">
        <f t="shared" si="22"/>
        <v>7</v>
      </c>
      <c r="J28" s="37">
        <f t="shared" si="22"/>
        <v>4</v>
      </c>
      <c r="K28" s="37">
        <f t="shared" si="22"/>
        <v>6</v>
      </c>
      <c r="L28" s="37">
        <f t="shared" si="6"/>
        <v>37</v>
      </c>
      <c r="M28" s="37">
        <f t="shared" si="7"/>
        <v>26</v>
      </c>
      <c r="N28" s="29">
        <f t="shared" si="8"/>
        <v>17</v>
      </c>
      <c r="O28" s="29">
        <f t="shared" si="23"/>
        <v>10</v>
      </c>
      <c r="P28" s="29">
        <f t="shared" si="23"/>
        <v>3</v>
      </c>
      <c r="Q28" s="29">
        <f t="shared" si="23"/>
        <v>4</v>
      </c>
      <c r="R28" s="29">
        <f t="shared" si="10"/>
        <v>24</v>
      </c>
      <c r="S28" s="29">
        <f t="shared" si="11"/>
        <v>17</v>
      </c>
      <c r="T28" s="38">
        <f t="shared" si="12"/>
        <v>0.41176470588235292</v>
      </c>
      <c r="U28" s="38">
        <f t="shared" si="13"/>
        <v>0.58823529411764708</v>
      </c>
      <c r="V28" s="38">
        <f t="shared" si="14"/>
        <v>0.5</v>
      </c>
      <c r="W28" s="39">
        <f t="shared" si="15"/>
        <v>2.1764705882352939</v>
      </c>
      <c r="X28" s="39">
        <f t="shared" si="16"/>
        <v>1.411764705882353</v>
      </c>
      <c r="Y28" s="39">
        <f t="shared" si="17"/>
        <v>1.7941176470588236</v>
      </c>
      <c r="Z28" s="40">
        <f t="shared" si="18"/>
        <v>1.5294117647058822</v>
      </c>
      <c r="AA28" s="40">
        <f t="shared" si="19"/>
        <v>1</v>
      </c>
      <c r="AB28" s="40">
        <f t="shared" si="20"/>
        <v>1.2647058823529411</v>
      </c>
    </row>
    <row r="29" spans="1:28">
      <c r="A29" t="s">
        <v>54</v>
      </c>
      <c r="B29" s="36">
        <f t="shared" si="0"/>
        <v>44</v>
      </c>
      <c r="C29" s="36">
        <f t="shared" si="21"/>
        <v>15</v>
      </c>
      <c r="D29" s="36">
        <f t="shared" si="21"/>
        <v>13</v>
      </c>
      <c r="E29" s="36">
        <f t="shared" si="21"/>
        <v>16</v>
      </c>
      <c r="F29" s="36">
        <f t="shared" si="2"/>
        <v>62</v>
      </c>
      <c r="G29" s="36">
        <f t="shared" si="3"/>
        <v>58</v>
      </c>
      <c r="H29" s="37">
        <f t="shared" si="4"/>
        <v>22</v>
      </c>
      <c r="I29" s="37">
        <f t="shared" si="22"/>
        <v>9</v>
      </c>
      <c r="J29" s="37">
        <f t="shared" si="22"/>
        <v>7</v>
      </c>
      <c r="K29" s="37">
        <f t="shared" si="22"/>
        <v>6</v>
      </c>
      <c r="L29" s="37">
        <f t="shared" si="6"/>
        <v>42</v>
      </c>
      <c r="M29" s="37">
        <f t="shared" si="7"/>
        <v>29</v>
      </c>
      <c r="N29" s="29">
        <f t="shared" si="8"/>
        <v>22</v>
      </c>
      <c r="O29" s="29">
        <f t="shared" si="23"/>
        <v>6</v>
      </c>
      <c r="P29" s="29">
        <f t="shared" si="23"/>
        <v>6</v>
      </c>
      <c r="Q29" s="29">
        <f t="shared" si="23"/>
        <v>10</v>
      </c>
      <c r="R29" s="29">
        <f t="shared" si="10"/>
        <v>20</v>
      </c>
      <c r="S29" s="29">
        <f t="shared" si="11"/>
        <v>29</v>
      </c>
      <c r="T29" s="38">
        <f t="shared" si="12"/>
        <v>0.40909090909090912</v>
      </c>
      <c r="U29" s="38">
        <f t="shared" si="13"/>
        <v>0.27272727272727271</v>
      </c>
      <c r="V29" s="38">
        <f t="shared" si="14"/>
        <v>0.34090909090909088</v>
      </c>
      <c r="W29" s="39">
        <f t="shared" si="15"/>
        <v>1.9090909090909092</v>
      </c>
      <c r="X29" s="39">
        <f t="shared" si="16"/>
        <v>0.90909090909090906</v>
      </c>
      <c r="Y29" s="39">
        <f t="shared" si="17"/>
        <v>1.4090909090909092</v>
      </c>
      <c r="Z29" s="40">
        <f t="shared" si="18"/>
        <v>1.3181818181818181</v>
      </c>
      <c r="AA29" s="40">
        <f t="shared" si="19"/>
        <v>1.3181818181818181</v>
      </c>
      <c r="AB29" s="40">
        <f t="shared" si="20"/>
        <v>1.3181818181818181</v>
      </c>
    </row>
    <row r="30" spans="1:28">
      <c r="A30" t="s">
        <v>28</v>
      </c>
      <c r="B30" s="36">
        <f t="shared" si="0"/>
        <v>17</v>
      </c>
      <c r="C30" s="36">
        <f t="shared" si="21"/>
        <v>9</v>
      </c>
      <c r="D30" s="36">
        <f t="shared" si="21"/>
        <v>2</v>
      </c>
      <c r="E30" s="36">
        <f t="shared" si="21"/>
        <v>6</v>
      </c>
      <c r="F30" s="36">
        <f t="shared" si="2"/>
        <v>32</v>
      </c>
      <c r="G30" s="36">
        <f t="shared" si="3"/>
        <v>26</v>
      </c>
      <c r="H30" s="37">
        <f t="shared" si="4"/>
        <v>8</v>
      </c>
      <c r="I30" s="37">
        <f t="shared" si="22"/>
        <v>5</v>
      </c>
      <c r="J30" s="37">
        <f t="shared" si="22"/>
        <v>0</v>
      </c>
      <c r="K30" s="37">
        <f t="shared" si="22"/>
        <v>3</v>
      </c>
      <c r="L30" s="37">
        <f t="shared" si="6"/>
        <v>14</v>
      </c>
      <c r="M30" s="37">
        <f t="shared" si="7"/>
        <v>9</v>
      </c>
      <c r="N30" s="29">
        <f t="shared" si="8"/>
        <v>9</v>
      </c>
      <c r="O30" s="29">
        <f t="shared" si="23"/>
        <v>4</v>
      </c>
      <c r="P30" s="29">
        <f t="shared" si="23"/>
        <v>2</v>
      </c>
      <c r="Q30" s="29">
        <f t="shared" si="23"/>
        <v>3</v>
      </c>
      <c r="R30" s="29">
        <f t="shared" si="10"/>
        <v>18</v>
      </c>
      <c r="S30" s="29">
        <f t="shared" si="11"/>
        <v>17</v>
      </c>
      <c r="T30" s="38">
        <f t="shared" si="12"/>
        <v>0.625</v>
      </c>
      <c r="U30" s="38">
        <f t="shared" si="13"/>
        <v>0.44444444444444442</v>
      </c>
      <c r="V30" s="38">
        <f t="shared" si="14"/>
        <v>0.52941176470588236</v>
      </c>
      <c r="W30" s="39">
        <f t="shared" si="15"/>
        <v>1.75</v>
      </c>
      <c r="X30" s="39">
        <f t="shared" si="16"/>
        <v>2</v>
      </c>
      <c r="Y30" s="39">
        <f t="shared" si="17"/>
        <v>1.8823529411764706</v>
      </c>
      <c r="Z30" s="40">
        <f t="shared" si="18"/>
        <v>1.125</v>
      </c>
      <c r="AA30" s="40">
        <f t="shared" si="19"/>
        <v>1.8888888888888888</v>
      </c>
      <c r="AB30" s="40">
        <f t="shared" si="20"/>
        <v>1.5294117647058822</v>
      </c>
    </row>
    <row r="31" spans="1:28">
      <c r="A31" t="s">
        <v>59</v>
      </c>
      <c r="B31" s="36">
        <f t="shared" si="0"/>
        <v>10</v>
      </c>
      <c r="C31" s="36">
        <f t="shared" si="21"/>
        <v>5</v>
      </c>
      <c r="D31" s="36">
        <f t="shared" si="21"/>
        <v>2</v>
      </c>
      <c r="E31" s="36">
        <f t="shared" si="21"/>
        <v>3</v>
      </c>
      <c r="F31" s="36">
        <f t="shared" si="2"/>
        <v>17</v>
      </c>
      <c r="G31" s="36">
        <f t="shared" si="3"/>
        <v>13</v>
      </c>
      <c r="H31" s="37">
        <f t="shared" si="4"/>
        <v>5</v>
      </c>
      <c r="I31" s="37">
        <f t="shared" si="22"/>
        <v>4</v>
      </c>
      <c r="J31" s="37">
        <f t="shared" si="22"/>
        <v>0</v>
      </c>
      <c r="K31" s="37">
        <f t="shared" si="22"/>
        <v>1</v>
      </c>
      <c r="L31" s="37">
        <f t="shared" si="6"/>
        <v>14</v>
      </c>
      <c r="M31" s="37">
        <f t="shared" si="7"/>
        <v>8</v>
      </c>
      <c r="N31" s="29">
        <f t="shared" si="8"/>
        <v>5</v>
      </c>
      <c r="O31" s="29">
        <f t="shared" si="23"/>
        <v>1</v>
      </c>
      <c r="P31" s="29">
        <f t="shared" si="23"/>
        <v>2</v>
      </c>
      <c r="Q31" s="29">
        <f t="shared" si="23"/>
        <v>2</v>
      </c>
      <c r="R31" s="29">
        <f t="shared" si="10"/>
        <v>3</v>
      </c>
      <c r="S31" s="29">
        <f t="shared" si="11"/>
        <v>5</v>
      </c>
      <c r="T31" s="38">
        <f t="shared" si="12"/>
        <v>0.8</v>
      </c>
      <c r="U31" s="38">
        <f t="shared" si="13"/>
        <v>0.2</v>
      </c>
      <c r="V31" s="38">
        <f t="shared" si="14"/>
        <v>0.5</v>
      </c>
      <c r="W31" s="39">
        <f t="shared" si="15"/>
        <v>2.8</v>
      </c>
      <c r="X31" s="39">
        <f t="shared" si="16"/>
        <v>0.6</v>
      </c>
      <c r="Y31" s="39">
        <f t="shared" si="17"/>
        <v>1.7</v>
      </c>
      <c r="Z31" s="40">
        <f t="shared" si="18"/>
        <v>1.6</v>
      </c>
      <c r="AA31" s="40">
        <f t="shared" si="19"/>
        <v>1</v>
      </c>
      <c r="AB31" s="40">
        <f t="shared" si="20"/>
        <v>1.3</v>
      </c>
    </row>
    <row r="32" spans="1:28">
      <c r="A32" t="s">
        <v>506</v>
      </c>
      <c r="B32" s="36">
        <f t="shared" si="0"/>
        <v>28</v>
      </c>
      <c r="C32" s="36">
        <f t="shared" si="21"/>
        <v>15</v>
      </c>
      <c r="D32" s="36">
        <f t="shared" si="21"/>
        <v>2</v>
      </c>
      <c r="E32" s="36">
        <f t="shared" si="21"/>
        <v>11</v>
      </c>
      <c r="F32" s="36">
        <f t="shared" si="2"/>
        <v>45</v>
      </c>
      <c r="G32" s="36">
        <f t="shared" si="3"/>
        <v>39</v>
      </c>
      <c r="H32" s="37">
        <f t="shared" si="4"/>
        <v>14</v>
      </c>
      <c r="I32" s="37">
        <f t="shared" si="22"/>
        <v>9</v>
      </c>
      <c r="J32" s="37">
        <f t="shared" si="22"/>
        <v>2</v>
      </c>
      <c r="K32" s="37">
        <f t="shared" si="22"/>
        <v>3</v>
      </c>
      <c r="L32" s="37">
        <f t="shared" si="6"/>
        <v>24</v>
      </c>
      <c r="M32" s="37">
        <f t="shared" si="7"/>
        <v>12</v>
      </c>
      <c r="N32" s="29">
        <f t="shared" si="8"/>
        <v>14</v>
      </c>
      <c r="O32" s="29">
        <f t="shared" si="23"/>
        <v>6</v>
      </c>
      <c r="P32" s="29">
        <f t="shared" si="23"/>
        <v>0</v>
      </c>
      <c r="Q32" s="29">
        <f t="shared" si="23"/>
        <v>8</v>
      </c>
      <c r="R32" s="29">
        <f t="shared" si="10"/>
        <v>21</v>
      </c>
      <c r="S32" s="29">
        <f t="shared" si="11"/>
        <v>27</v>
      </c>
      <c r="T32" s="38">
        <f t="shared" si="12"/>
        <v>0.6428571428571429</v>
      </c>
      <c r="U32" s="38">
        <f t="shared" si="13"/>
        <v>0.42857142857142855</v>
      </c>
      <c r="V32" s="38">
        <f t="shared" si="14"/>
        <v>0.5357142857142857</v>
      </c>
      <c r="W32" s="39">
        <f t="shared" si="15"/>
        <v>1.7142857142857142</v>
      </c>
      <c r="X32" s="39">
        <f t="shared" si="16"/>
        <v>1.5</v>
      </c>
      <c r="Y32" s="39">
        <f t="shared" si="17"/>
        <v>1.6071428571428572</v>
      </c>
      <c r="Z32" s="40">
        <f t="shared" si="18"/>
        <v>0.8571428571428571</v>
      </c>
      <c r="AA32" s="40">
        <f t="shared" si="19"/>
        <v>1.9285714285714286</v>
      </c>
      <c r="AB32" s="40">
        <f t="shared" si="20"/>
        <v>1.3928571428571428</v>
      </c>
    </row>
    <row r="33" spans="1:28">
      <c r="A33" t="s">
        <v>710</v>
      </c>
      <c r="B33" s="36">
        <f t="shared" si="0"/>
        <v>20</v>
      </c>
      <c r="C33" s="36">
        <f t="shared" si="21"/>
        <v>8</v>
      </c>
      <c r="D33" s="36">
        <f t="shared" si="21"/>
        <v>3</v>
      </c>
      <c r="E33" s="36">
        <f t="shared" si="21"/>
        <v>9</v>
      </c>
      <c r="F33" s="36">
        <f t="shared" si="2"/>
        <v>41</v>
      </c>
      <c r="G33" s="36">
        <f t="shared" si="3"/>
        <v>37</v>
      </c>
      <c r="H33" s="37">
        <f t="shared" si="4"/>
        <v>11</v>
      </c>
      <c r="I33" s="37">
        <f t="shared" si="22"/>
        <v>3</v>
      </c>
      <c r="J33" s="37">
        <f t="shared" si="22"/>
        <v>3</v>
      </c>
      <c r="K33" s="37">
        <f t="shared" si="22"/>
        <v>5</v>
      </c>
      <c r="L33" s="37">
        <f t="shared" si="6"/>
        <v>24</v>
      </c>
      <c r="M33" s="37">
        <f t="shared" si="7"/>
        <v>19</v>
      </c>
      <c r="N33" s="29">
        <f t="shared" si="8"/>
        <v>9</v>
      </c>
      <c r="O33" s="29">
        <f t="shared" si="23"/>
        <v>5</v>
      </c>
      <c r="P33" s="29">
        <f t="shared" si="23"/>
        <v>0</v>
      </c>
      <c r="Q33" s="29">
        <f t="shared" si="23"/>
        <v>4</v>
      </c>
      <c r="R33" s="29">
        <f t="shared" si="10"/>
        <v>17</v>
      </c>
      <c r="S33" s="29">
        <f t="shared" si="11"/>
        <v>18</v>
      </c>
      <c r="T33" s="38">
        <f t="shared" si="12"/>
        <v>0.27272727272727271</v>
      </c>
      <c r="U33" s="38">
        <f t="shared" si="13"/>
        <v>0.55555555555555558</v>
      </c>
      <c r="V33" s="38">
        <f t="shared" si="14"/>
        <v>0.4</v>
      </c>
      <c r="W33" s="39">
        <f t="shared" si="15"/>
        <v>2.1818181818181817</v>
      </c>
      <c r="X33" s="39">
        <f t="shared" si="16"/>
        <v>1.8888888888888888</v>
      </c>
      <c r="Y33" s="39">
        <f t="shared" si="17"/>
        <v>2.0499999999999998</v>
      </c>
      <c r="Z33" s="40">
        <f t="shared" si="18"/>
        <v>1.7272727272727273</v>
      </c>
      <c r="AA33" s="40">
        <f t="shared" si="19"/>
        <v>2</v>
      </c>
      <c r="AB33" s="40">
        <f t="shared" si="20"/>
        <v>1.85</v>
      </c>
    </row>
    <row r="34" spans="1:28">
      <c r="A34" t="s">
        <v>682</v>
      </c>
      <c r="B34" s="36">
        <f t="shared" si="0"/>
        <v>20</v>
      </c>
      <c r="C34" s="36">
        <f t="shared" si="21"/>
        <v>6</v>
      </c>
      <c r="D34" s="36">
        <f t="shared" si="21"/>
        <v>4</v>
      </c>
      <c r="E34" s="36">
        <f t="shared" si="21"/>
        <v>10</v>
      </c>
      <c r="F34" s="36">
        <f t="shared" si="2"/>
        <v>35</v>
      </c>
      <c r="G34" s="36">
        <f t="shared" si="3"/>
        <v>38</v>
      </c>
      <c r="H34" s="37">
        <f t="shared" si="4"/>
        <v>11</v>
      </c>
      <c r="I34" s="37">
        <f t="shared" si="22"/>
        <v>4</v>
      </c>
      <c r="J34" s="37">
        <f t="shared" si="22"/>
        <v>3</v>
      </c>
      <c r="K34" s="37">
        <f t="shared" si="22"/>
        <v>4</v>
      </c>
      <c r="L34" s="37">
        <f t="shared" si="6"/>
        <v>21</v>
      </c>
      <c r="M34" s="37">
        <f t="shared" si="7"/>
        <v>17</v>
      </c>
      <c r="N34" s="29">
        <f t="shared" si="8"/>
        <v>9</v>
      </c>
      <c r="O34" s="29">
        <f t="shared" si="23"/>
        <v>2</v>
      </c>
      <c r="P34" s="29">
        <f t="shared" si="23"/>
        <v>1</v>
      </c>
      <c r="Q34" s="29">
        <f t="shared" si="23"/>
        <v>6</v>
      </c>
      <c r="R34" s="29">
        <f t="shared" si="10"/>
        <v>14</v>
      </c>
      <c r="S34" s="29">
        <f t="shared" si="11"/>
        <v>21</v>
      </c>
      <c r="T34" s="38">
        <f t="shared" si="12"/>
        <v>0.36363636363636365</v>
      </c>
      <c r="U34" s="38">
        <f t="shared" si="13"/>
        <v>0.22222222222222221</v>
      </c>
      <c r="V34" s="38">
        <f t="shared" si="14"/>
        <v>0.3</v>
      </c>
      <c r="W34" s="39">
        <f t="shared" si="15"/>
        <v>1.9090909090909092</v>
      </c>
      <c r="X34" s="39">
        <f t="shared" si="16"/>
        <v>1.5555555555555556</v>
      </c>
      <c r="Y34" s="39">
        <f t="shared" si="17"/>
        <v>1.75</v>
      </c>
      <c r="Z34" s="40">
        <f t="shared" si="18"/>
        <v>1.5454545454545454</v>
      </c>
      <c r="AA34" s="40">
        <f t="shared" si="19"/>
        <v>2.3333333333333335</v>
      </c>
      <c r="AB34" s="40">
        <f t="shared" si="20"/>
        <v>1.9</v>
      </c>
    </row>
    <row r="35" spans="1:28">
      <c r="A35" t="s">
        <v>110</v>
      </c>
      <c r="B35" s="36">
        <f t="shared" ref="B35:B66" si="24">SUM(C35:E35)</f>
        <v>18</v>
      </c>
      <c r="C35" s="36">
        <f t="shared" si="21"/>
        <v>2</v>
      </c>
      <c r="D35" s="36">
        <f t="shared" si="21"/>
        <v>5</v>
      </c>
      <c r="E35" s="36">
        <f t="shared" si="21"/>
        <v>11</v>
      </c>
      <c r="F35" s="36">
        <f t="shared" ref="F35:F66" si="25">SUMIFS(goals_for,opponent,$A35,competition,"*WL*")</f>
        <v>20</v>
      </c>
      <c r="G35" s="36">
        <f t="shared" ref="G35:G66" si="26">SUMIFS(goals_against,opponent,$A35,competition,"*WL*")</f>
        <v>40</v>
      </c>
      <c r="H35" s="37">
        <f t="shared" ref="H35:H66" si="27">SUM(I35:K35)</f>
        <v>8</v>
      </c>
      <c r="I35" s="37">
        <f t="shared" si="22"/>
        <v>2</v>
      </c>
      <c r="J35" s="37">
        <f t="shared" si="22"/>
        <v>3</v>
      </c>
      <c r="K35" s="37">
        <f t="shared" si="22"/>
        <v>3</v>
      </c>
      <c r="L35" s="37">
        <f t="shared" ref="L35:L66" si="28">SUMIFS(goals_for,opponent,$A35,competition,"*WL*",venue,$H$1)</f>
        <v>12</v>
      </c>
      <c r="M35" s="37">
        <f t="shared" ref="M35:M66" si="29">SUMIFS(goals_against,opponent,$A35,competition,"*WL*",venue,$H$1)</f>
        <v>17</v>
      </c>
      <c r="N35" s="29">
        <f t="shared" ref="N35:N66" si="30">SUM(O35:Q35)</f>
        <v>10</v>
      </c>
      <c r="O35" s="29">
        <f t="shared" si="23"/>
        <v>0</v>
      </c>
      <c r="P35" s="29">
        <f t="shared" si="23"/>
        <v>2</v>
      </c>
      <c r="Q35" s="29">
        <f t="shared" si="23"/>
        <v>8</v>
      </c>
      <c r="R35" s="29">
        <f t="shared" ref="R35:R66" si="31">SUMIFS(goals_for,opponent,$A35,competition,"*WL*",venue,$N$1)</f>
        <v>8</v>
      </c>
      <c r="S35" s="29">
        <f t="shared" ref="S35:S66" si="32">SUMIFS(goals_against,opponent,$A35,competition,"*WL*",venue,$N$1)</f>
        <v>23</v>
      </c>
      <c r="T35" s="38">
        <f t="shared" ref="T35:T66" si="33">SUM(I35/H35)</f>
        <v>0.25</v>
      </c>
      <c r="U35" s="38">
        <f t="shared" ref="U35:U66" si="34">SUM(O35/N35)</f>
        <v>0</v>
      </c>
      <c r="V35" s="38">
        <f t="shared" ref="V35:V66" si="35">SUM(C35/B35)</f>
        <v>0.1111111111111111</v>
      </c>
      <c r="W35" s="39">
        <f t="shared" ref="W35:W66" si="36">SUM(L35/H35)</f>
        <v>1.5</v>
      </c>
      <c r="X35" s="39">
        <f t="shared" ref="X35:X66" si="37">SUM(R35/N35)</f>
        <v>0.8</v>
      </c>
      <c r="Y35" s="39">
        <f t="shared" ref="Y35:Y66" si="38">SUM(F35/B35)</f>
        <v>1.1111111111111112</v>
      </c>
      <c r="Z35" s="40">
        <f t="shared" ref="Z35:Z66" si="39">SUM(M35/H35)</f>
        <v>2.125</v>
      </c>
      <c r="AA35" s="40">
        <f t="shared" ref="AA35:AA66" si="40">SUM(S35/N35)</f>
        <v>2.2999999999999998</v>
      </c>
      <c r="AB35" s="40">
        <f t="shared" ref="AB35:AB66" si="41">SUM(G35/B35)</f>
        <v>2.2222222222222223</v>
      </c>
    </row>
    <row r="36" spans="1:28">
      <c r="A36" t="s">
        <v>426</v>
      </c>
      <c r="B36" s="36">
        <f t="shared" si="24"/>
        <v>18</v>
      </c>
      <c r="C36" s="36">
        <f t="shared" si="21"/>
        <v>6</v>
      </c>
      <c r="D36" s="36">
        <f t="shared" si="21"/>
        <v>4</v>
      </c>
      <c r="E36" s="36">
        <f t="shared" si="21"/>
        <v>8</v>
      </c>
      <c r="F36" s="36">
        <f t="shared" si="25"/>
        <v>24</v>
      </c>
      <c r="G36" s="36">
        <f t="shared" si="26"/>
        <v>32</v>
      </c>
      <c r="H36" s="37">
        <f t="shared" si="27"/>
        <v>9</v>
      </c>
      <c r="I36" s="37">
        <f t="shared" si="22"/>
        <v>4</v>
      </c>
      <c r="J36" s="37">
        <f t="shared" si="22"/>
        <v>1</v>
      </c>
      <c r="K36" s="37">
        <f t="shared" si="22"/>
        <v>4</v>
      </c>
      <c r="L36" s="37">
        <f t="shared" si="28"/>
        <v>15</v>
      </c>
      <c r="M36" s="37">
        <f t="shared" si="29"/>
        <v>9</v>
      </c>
      <c r="N36" s="29">
        <f t="shared" si="30"/>
        <v>9</v>
      </c>
      <c r="O36" s="29">
        <f t="shared" si="23"/>
        <v>2</v>
      </c>
      <c r="P36" s="29">
        <f t="shared" si="23"/>
        <v>3</v>
      </c>
      <c r="Q36" s="29">
        <f t="shared" si="23"/>
        <v>4</v>
      </c>
      <c r="R36" s="29">
        <f t="shared" si="31"/>
        <v>9</v>
      </c>
      <c r="S36" s="29">
        <f t="shared" si="32"/>
        <v>23</v>
      </c>
      <c r="T36" s="38">
        <f t="shared" si="33"/>
        <v>0.44444444444444442</v>
      </c>
      <c r="U36" s="38">
        <f t="shared" si="34"/>
        <v>0.22222222222222221</v>
      </c>
      <c r="V36" s="38">
        <f t="shared" si="35"/>
        <v>0.33333333333333331</v>
      </c>
      <c r="W36" s="39">
        <f t="shared" si="36"/>
        <v>1.6666666666666667</v>
      </c>
      <c r="X36" s="39">
        <f t="shared" si="37"/>
        <v>1</v>
      </c>
      <c r="Y36" s="39">
        <f t="shared" si="38"/>
        <v>1.3333333333333333</v>
      </c>
      <c r="Z36" s="40">
        <f t="shared" si="39"/>
        <v>1</v>
      </c>
      <c r="AA36" s="40">
        <f t="shared" si="40"/>
        <v>2.5555555555555554</v>
      </c>
      <c r="AB36" s="40">
        <f t="shared" si="41"/>
        <v>1.7777777777777777</v>
      </c>
    </row>
    <row r="37" spans="1:28">
      <c r="A37" t="s">
        <v>43</v>
      </c>
      <c r="B37" s="36">
        <f t="shared" si="24"/>
        <v>31</v>
      </c>
      <c r="C37" s="36">
        <f t="shared" si="21"/>
        <v>9</v>
      </c>
      <c r="D37" s="36">
        <f t="shared" si="21"/>
        <v>9</v>
      </c>
      <c r="E37" s="36">
        <f t="shared" si="21"/>
        <v>13</v>
      </c>
      <c r="F37" s="36">
        <f t="shared" si="25"/>
        <v>32</v>
      </c>
      <c r="G37" s="36">
        <f t="shared" si="26"/>
        <v>35</v>
      </c>
      <c r="H37" s="37">
        <f t="shared" si="27"/>
        <v>15</v>
      </c>
      <c r="I37" s="37">
        <f t="shared" si="22"/>
        <v>5</v>
      </c>
      <c r="J37" s="37">
        <f t="shared" si="22"/>
        <v>4</v>
      </c>
      <c r="K37" s="37">
        <f t="shared" si="22"/>
        <v>6</v>
      </c>
      <c r="L37" s="37">
        <f t="shared" si="28"/>
        <v>17</v>
      </c>
      <c r="M37" s="37">
        <f t="shared" si="29"/>
        <v>17</v>
      </c>
      <c r="N37" s="29">
        <f t="shared" si="30"/>
        <v>16</v>
      </c>
      <c r="O37" s="29">
        <f t="shared" si="23"/>
        <v>4</v>
      </c>
      <c r="P37" s="29">
        <f t="shared" si="23"/>
        <v>5</v>
      </c>
      <c r="Q37" s="29">
        <f t="shared" si="23"/>
        <v>7</v>
      </c>
      <c r="R37" s="29">
        <f t="shared" si="31"/>
        <v>15</v>
      </c>
      <c r="S37" s="29">
        <f t="shared" si="32"/>
        <v>18</v>
      </c>
      <c r="T37" s="38">
        <f t="shared" si="33"/>
        <v>0.33333333333333331</v>
      </c>
      <c r="U37" s="38">
        <f t="shared" si="34"/>
        <v>0.25</v>
      </c>
      <c r="V37" s="38">
        <f t="shared" si="35"/>
        <v>0.29032258064516131</v>
      </c>
      <c r="W37" s="39">
        <f t="shared" si="36"/>
        <v>1.1333333333333333</v>
      </c>
      <c r="X37" s="39">
        <f t="shared" si="37"/>
        <v>0.9375</v>
      </c>
      <c r="Y37" s="39">
        <f t="shared" si="38"/>
        <v>1.032258064516129</v>
      </c>
      <c r="Z37" s="40">
        <f t="shared" si="39"/>
        <v>1.1333333333333333</v>
      </c>
      <c r="AA37" s="40">
        <f t="shared" si="40"/>
        <v>1.125</v>
      </c>
      <c r="AB37" s="40">
        <f t="shared" si="41"/>
        <v>1.1290322580645162</v>
      </c>
    </row>
    <row r="38" spans="1:28">
      <c r="A38" t="s">
        <v>532</v>
      </c>
      <c r="B38" s="36">
        <f t="shared" si="24"/>
        <v>6</v>
      </c>
      <c r="C38" s="36">
        <f t="shared" si="21"/>
        <v>1</v>
      </c>
      <c r="D38" s="36">
        <f t="shared" si="21"/>
        <v>2</v>
      </c>
      <c r="E38" s="36">
        <f t="shared" si="21"/>
        <v>3</v>
      </c>
      <c r="F38" s="36">
        <f t="shared" si="25"/>
        <v>11</v>
      </c>
      <c r="G38" s="36">
        <f t="shared" si="26"/>
        <v>10</v>
      </c>
      <c r="H38" s="37">
        <f t="shared" si="27"/>
        <v>3</v>
      </c>
      <c r="I38" s="37">
        <f t="shared" si="22"/>
        <v>0</v>
      </c>
      <c r="J38" s="37">
        <f t="shared" si="22"/>
        <v>1</v>
      </c>
      <c r="K38" s="37">
        <f t="shared" si="22"/>
        <v>2</v>
      </c>
      <c r="L38" s="37">
        <f t="shared" si="28"/>
        <v>2</v>
      </c>
      <c r="M38" s="37">
        <f t="shared" si="29"/>
        <v>5</v>
      </c>
      <c r="N38" s="29">
        <f t="shared" si="30"/>
        <v>3</v>
      </c>
      <c r="O38" s="29">
        <f t="shared" si="23"/>
        <v>1</v>
      </c>
      <c r="P38" s="29">
        <f t="shared" si="23"/>
        <v>1</v>
      </c>
      <c r="Q38" s="29">
        <f t="shared" si="23"/>
        <v>1</v>
      </c>
      <c r="R38" s="29">
        <f t="shared" si="31"/>
        <v>9</v>
      </c>
      <c r="S38" s="29">
        <f t="shared" si="32"/>
        <v>5</v>
      </c>
      <c r="T38" s="38">
        <f t="shared" si="33"/>
        <v>0</v>
      </c>
      <c r="U38" s="38">
        <f t="shared" si="34"/>
        <v>0.33333333333333331</v>
      </c>
      <c r="V38" s="38">
        <f t="shared" si="35"/>
        <v>0.16666666666666666</v>
      </c>
      <c r="W38" s="39">
        <f t="shared" si="36"/>
        <v>0.66666666666666663</v>
      </c>
      <c r="X38" s="39">
        <f t="shared" si="37"/>
        <v>3</v>
      </c>
      <c r="Y38" s="39">
        <f t="shared" si="38"/>
        <v>1.8333333333333333</v>
      </c>
      <c r="Z38" s="40">
        <f t="shared" si="39"/>
        <v>1.6666666666666667</v>
      </c>
      <c r="AA38" s="40">
        <f t="shared" si="40"/>
        <v>1.6666666666666667</v>
      </c>
      <c r="AB38" s="40">
        <f t="shared" si="41"/>
        <v>1.6666666666666667</v>
      </c>
    </row>
    <row r="39" spans="1:28">
      <c r="A39" t="s">
        <v>123</v>
      </c>
      <c r="B39" s="36">
        <f t="shared" si="24"/>
        <v>6</v>
      </c>
      <c r="C39" s="36">
        <f t="shared" si="21"/>
        <v>2</v>
      </c>
      <c r="D39" s="36">
        <f t="shared" si="21"/>
        <v>2</v>
      </c>
      <c r="E39" s="36">
        <f t="shared" si="21"/>
        <v>2</v>
      </c>
      <c r="F39" s="36">
        <f t="shared" si="25"/>
        <v>6</v>
      </c>
      <c r="G39" s="36">
        <f t="shared" si="26"/>
        <v>10</v>
      </c>
      <c r="H39" s="37">
        <f t="shared" si="27"/>
        <v>3</v>
      </c>
      <c r="I39" s="37">
        <f t="shared" si="22"/>
        <v>1</v>
      </c>
      <c r="J39" s="37">
        <f t="shared" si="22"/>
        <v>1</v>
      </c>
      <c r="K39" s="37">
        <f t="shared" si="22"/>
        <v>1</v>
      </c>
      <c r="L39" s="37">
        <f t="shared" si="28"/>
        <v>5</v>
      </c>
      <c r="M39" s="37">
        <f t="shared" si="29"/>
        <v>6</v>
      </c>
      <c r="N39" s="29">
        <f t="shared" si="30"/>
        <v>3</v>
      </c>
      <c r="O39" s="29">
        <f t="shared" si="23"/>
        <v>1</v>
      </c>
      <c r="P39" s="29">
        <f t="shared" si="23"/>
        <v>1</v>
      </c>
      <c r="Q39" s="29">
        <f t="shared" si="23"/>
        <v>1</v>
      </c>
      <c r="R39" s="29">
        <f t="shared" si="31"/>
        <v>1</v>
      </c>
      <c r="S39" s="29">
        <f t="shared" si="32"/>
        <v>4</v>
      </c>
      <c r="T39" s="38">
        <f t="shared" si="33"/>
        <v>0.33333333333333331</v>
      </c>
      <c r="U39" s="38">
        <f t="shared" si="34"/>
        <v>0.33333333333333331</v>
      </c>
      <c r="V39" s="38">
        <f t="shared" si="35"/>
        <v>0.33333333333333331</v>
      </c>
      <c r="W39" s="39">
        <f t="shared" si="36"/>
        <v>1.6666666666666667</v>
      </c>
      <c r="X39" s="39">
        <f t="shared" si="37"/>
        <v>0.33333333333333331</v>
      </c>
      <c r="Y39" s="39">
        <f t="shared" si="38"/>
        <v>1</v>
      </c>
      <c r="Z39" s="40">
        <f t="shared" si="39"/>
        <v>2</v>
      </c>
      <c r="AA39" s="40">
        <f t="shared" si="40"/>
        <v>1.3333333333333333</v>
      </c>
      <c r="AB39" s="40">
        <f t="shared" si="41"/>
        <v>1.6666666666666667</v>
      </c>
    </row>
    <row r="40" spans="1:28">
      <c r="A40" t="s">
        <v>244</v>
      </c>
      <c r="B40" s="36">
        <f t="shared" si="24"/>
        <v>2</v>
      </c>
      <c r="C40" s="36">
        <f t="shared" si="21"/>
        <v>1</v>
      </c>
      <c r="D40" s="36">
        <f t="shared" si="21"/>
        <v>1</v>
      </c>
      <c r="E40" s="36">
        <f t="shared" si="21"/>
        <v>0</v>
      </c>
      <c r="F40" s="36">
        <f t="shared" si="25"/>
        <v>3</v>
      </c>
      <c r="G40" s="36">
        <f t="shared" si="26"/>
        <v>1</v>
      </c>
      <c r="H40" s="37">
        <f t="shared" si="27"/>
        <v>1</v>
      </c>
      <c r="I40" s="37">
        <f t="shared" si="22"/>
        <v>1</v>
      </c>
      <c r="J40" s="37">
        <f t="shared" si="22"/>
        <v>0</v>
      </c>
      <c r="K40" s="37">
        <f t="shared" si="22"/>
        <v>0</v>
      </c>
      <c r="L40" s="37">
        <f t="shared" si="28"/>
        <v>2</v>
      </c>
      <c r="M40" s="37">
        <f t="shared" si="29"/>
        <v>0</v>
      </c>
      <c r="N40" s="29">
        <f t="shared" si="30"/>
        <v>1</v>
      </c>
      <c r="O40" s="29">
        <f t="shared" si="23"/>
        <v>0</v>
      </c>
      <c r="P40" s="29">
        <f t="shared" si="23"/>
        <v>1</v>
      </c>
      <c r="Q40" s="29">
        <f t="shared" si="23"/>
        <v>0</v>
      </c>
      <c r="R40" s="29">
        <f t="shared" si="31"/>
        <v>1</v>
      </c>
      <c r="S40" s="29">
        <f t="shared" si="32"/>
        <v>1</v>
      </c>
      <c r="T40" s="38">
        <f t="shared" si="33"/>
        <v>1</v>
      </c>
      <c r="U40" s="38">
        <f t="shared" si="34"/>
        <v>0</v>
      </c>
      <c r="V40" s="38">
        <f t="shared" si="35"/>
        <v>0.5</v>
      </c>
      <c r="W40" s="39">
        <f t="shared" si="36"/>
        <v>2</v>
      </c>
      <c r="X40" s="39">
        <f t="shared" si="37"/>
        <v>1</v>
      </c>
      <c r="Y40" s="39">
        <f t="shared" si="38"/>
        <v>1.5</v>
      </c>
      <c r="Z40" s="40">
        <f t="shared" si="39"/>
        <v>0</v>
      </c>
      <c r="AA40" s="40">
        <f t="shared" si="40"/>
        <v>1</v>
      </c>
      <c r="AB40" s="40">
        <f t="shared" si="41"/>
        <v>0.5</v>
      </c>
    </row>
    <row r="41" spans="1:28">
      <c r="A41" t="s">
        <v>708</v>
      </c>
      <c r="B41" s="36">
        <f t="shared" si="24"/>
        <v>18</v>
      </c>
      <c r="C41" s="36">
        <f t="shared" si="21"/>
        <v>7</v>
      </c>
      <c r="D41" s="36">
        <f t="shared" si="21"/>
        <v>0</v>
      </c>
      <c r="E41" s="36">
        <f t="shared" si="21"/>
        <v>11</v>
      </c>
      <c r="F41" s="36">
        <f t="shared" si="25"/>
        <v>29</v>
      </c>
      <c r="G41" s="36">
        <f t="shared" si="26"/>
        <v>31</v>
      </c>
      <c r="H41" s="37">
        <f t="shared" si="27"/>
        <v>9</v>
      </c>
      <c r="I41" s="37">
        <f t="shared" si="22"/>
        <v>4</v>
      </c>
      <c r="J41" s="37">
        <f t="shared" si="22"/>
        <v>0</v>
      </c>
      <c r="K41" s="37">
        <f t="shared" si="22"/>
        <v>5</v>
      </c>
      <c r="L41" s="37">
        <f t="shared" si="28"/>
        <v>15</v>
      </c>
      <c r="M41" s="37">
        <f t="shared" si="29"/>
        <v>13</v>
      </c>
      <c r="N41" s="29">
        <f t="shared" si="30"/>
        <v>9</v>
      </c>
      <c r="O41" s="29">
        <f t="shared" si="23"/>
        <v>3</v>
      </c>
      <c r="P41" s="29">
        <f t="shared" si="23"/>
        <v>0</v>
      </c>
      <c r="Q41" s="29">
        <f t="shared" si="23"/>
        <v>6</v>
      </c>
      <c r="R41" s="29">
        <f t="shared" si="31"/>
        <v>14</v>
      </c>
      <c r="S41" s="29">
        <f t="shared" si="32"/>
        <v>18</v>
      </c>
      <c r="T41" s="38">
        <f t="shared" si="33"/>
        <v>0.44444444444444442</v>
      </c>
      <c r="U41" s="38">
        <f t="shared" si="34"/>
        <v>0.33333333333333331</v>
      </c>
      <c r="V41" s="38">
        <f t="shared" si="35"/>
        <v>0.3888888888888889</v>
      </c>
      <c r="W41" s="39">
        <f t="shared" si="36"/>
        <v>1.6666666666666667</v>
      </c>
      <c r="X41" s="39">
        <f t="shared" si="37"/>
        <v>1.5555555555555556</v>
      </c>
      <c r="Y41" s="39">
        <f t="shared" si="38"/>
        <v>1.6111111111111112</v>
      </c>
      <c r="Z41" s="40">
        <f t="shared" si="39"/>
        <v>1.4444444444444444</v>
      </c>
      <c r="AA41" s="40">
        <f t="shared" si="40"/>
        <v>2</v>
      </c>
      <c r="AB41" s="40">
        <f t="shared" si="41"/>
        <v>1.7222222222222223</v>
      </c>
    </row>
    <row r="42" spans="1:28">
      <c r="A42" t="s">
        <v>288</v>
      </c>
      <c r="B42" s="36">
        <f t="shared" si="24"/>
        <v>38</v>
      </c>
      <c r="C42" s="36">
        <f t="shared" si="21"/>
        <v>11</v>
      </c>
      <c r="D42" s="36">
        <f t="shared" si="21"/>
        <v>7</v>
      </c>
      <c r="E42" s="36">
        <f t="shared" si="21"/>
        <v>20</v>
      </c>
      <c r="F42" s="36">
        <f t="shared" si="25"/>
        <v>57</v>
      </c>
      <c r="G42" s="36">
        <f t="shared" si="26"/>
        <v>66</v>
      </c>
      <c r="H42" s="37">
        <f t="shared" si="27"/>
        <v>19</v>
      </c>
      <c r="I42" s="37">
        <f t="shared" si="22"/>
        <v>6</v>
      </c>
      <c r="J42" s="37">
        <f t="shared" si="22"/>
        <v>3</v>
      </c>
      <c r="K42" s="37">
        <f t="shared" si="22"/>
        <v>10</v>
      </c>
      <c r="L42" s="37">
        <f t="shared" si="28"/>
        <v>27</v>
      </c>
      <c r="M42" s="37">
        <f t="shared" si="29"/>
        <v>28</v>
      </c>
      <c r="N42" s="29">
        <f t="shared" si="30"/>
        <v>19</v>
      </c>
      <c r="O42" s="29">
        <f t="shared" si="23"/>
        <v>5</v>
      </c>
      <c r="P42" s="29">
        <f t="shared" si="23"/>
        <v>4</v>
      </c>
      <c r="Q42" s="29">
        <f t="shared" si="23"/>
        <v>10</v>
      </c>
      <c r="R42" s="29">
        <f t="shared" si="31"/>
        <v>30</v>
      </c>
      <c r="S42" s="29">
        <f t="shared" si="32"/>
        <v>38</v>
      </c>
      <c r="T42" s="38">
        <f t="shared" si="33"/>
        <v>0.31578947368421051</v>
      </c>
      <c r="U42" s="38">
        <f t="shared" si="34"/>
        <v>0.26315789473684209</v>
      </c>
      <c r="V42" s="38">
        <f t="shared" si="35"/>
        <v>0.28947368421052633</v>
      </c>
      <c r="W42" s="39">
        <f t="shared" si="36"/>
        <v>1.4210526315789473</v>
      </c>
      <c r="X42" s="39">
        <f t="shared" si="37"/>
        <v>1.5789473684210527</v>
      </c>
      <c r="Y42" s="39">
        <f t="shared" si="38"/>
        <v>1.5</v>
      </c>
      <c r="Z42" s="40">
        <f t="shared" si="39"/>
        <v>1.4736842105263157</v>
      </c>
      <c r="AA42" s="40">
        <f t="shared" si="40"/>
        <v>2</v>
      </c>
      <c r="AB42" s="40">
        <f t="shared" si="41"/>
        <v>1.736842105263158</v>
      </c>
    </row>
    <row r="43" spans="1:28">
      <c r="A43" t="s">
        <v>49</v>
      </c>
      <c r="B43" s="36">
        <f t="shared" si="24"/>
        <v>81</v>
      </c>
      <c r="C43" s="36">
        <f t="shared" ref="C43:E62" si="42">COUNTIFS(competition,"*WL*",opponent,$A43,outcome,C$2)</f>
        <v>31</v>
      </c>
      <c r="D43" s="36">
        <f t="shared" si="42"/>
        <v>19</v>
      </c>
      <c r="E43" s="36">
        <f t="shared" si="42"/>
        <v>31</v>
      </c>
      <c r="F43" s="36">
        <f t="shared" si="25"/>
        <v>124</v>
      </c>
      <c r="G43" s="36">
        <f t="shared" si="26"/>
        <v>109</v>
      </c>
      <c r="H43" s="37">
        <f t="shared" si="27"/>
        <v>41</v>
      </c>
      <c r="I43" s="37">
        <f t="shared" ref="I43:K62" si="43">COUNTIFS(competition,"*WL*",opponent,$A43,outcome,I$2,venue,$H$1)</f>
        <v>19</v>
      </c>
      <c r="J43" s="37">
        <f t="shared" si="43"/>
        <v>7</v>
      </c>
      <c r="K43" s="37">
        <f t="shared" si="43"/>
        <v>15</v>
      </c>
      <c r="L43" s="37">
        <f t="shared" si="28"/>
        <v>73</v>
      </c>
      <c r="M43" s="37">
        <f t="shared" si="29"/>
        <v>57</v>
      </c>
      <c r="N43" s="29">
        <f t="shared" si="30"/>
        <v>40</v>
      </c>
      <c r="O43" s="29">
        <f t="shared" ref="O43:Q62" si="44">COUNTIFS(competition,"*WL*",opponent,$A43,outcome,O$2,venue,$N$1)</f>
        <v>12</v>
      </c>
      <c r="P43" s="29">
        <f t="shared" si="44"/>
        <v>12</v>
      </c>
      <c r="Q43" s="29">
        <f t="shared" si="44"/>
        <v>16</v>
      </c>
      <c r="R43" s="29">
        <f t="shared" si="31"/>
        <v>51</v>
      </c>
      <c r="S43" s="29">
        <f t="shared" si="32"/>
        <v>52</v>
      </c>
      <c r="T43" s="38">
        <f t="shared" si="33"/>
        <v>0.46341463414634149</v>
      </c>
      <c r="U43" s="38">
        <f t="shared" si="34"/>
        <v>0.3</v>
      </c>
      <c r="V43" s="38">
        <f t="shared" si="35"/>
        <v>0.38271604938271603</v>
      </c>
      <c r="W43" s="39">
        <f t="shared" si="36"/>
        <v>1.7804878048780488</v>
      </c>
      <c r="X43" s="39">
        <f t="shared" si="37"/>
        <v>1.2749999999999999</v>
      </c>
      <c r="Y43" s="39">
        <f t="shared" si="38"/>
        <v>1.5308641975308641</v>
      </c>
      <c r="Z43" s="40">
        <f t="shared" si="39"/>
        <v>1.3902439024390243</v>
      </c>
      <c r="AA43" s="40">
        <f t="shared" si="40"/>
        <v>1.3</v>
      </c>
      <c r="AB43" s="40">
        <f t="shared" si="41"/>
        <v>1.345679012345679</v>
      </c>
    </row>
    <row r="44" spans="1:28">
      <c r="A44" t="s">
        <v>843</v>
      </c>
      <c r="B44" s="36">
        <f t="shared" si="24"/>
        <v>24</v>
      </c>
      <c r="C44" s="36">
        <f t="shared" si="42"/>
        <v>12</v>
      </c>
      <c r="D44" s="36">
        <f t="shared" si="42"/>
        <v>5</v>
      </c>
      <c r="E44" s="36">
        <f t="shared" si="42"/>
        <v>7</v>
      </c>
      <c r="F44" s="36">
        <f t="shared" si="25"/>
        <v>59</v>
      </c>
      <c r="G44" s="36">
        <f t="shared" si="26"/>
        <v>50</v>
      </c>
      <c r="H44" s="37">
        <f t="shared" si="27"/>
        <v>12</v>
      </c>
      <c r="I44" s="37">
        <f t="shared" si="43"/>
        <v>9</v>
      </c>
      <c r="J44" s="37">
        <f t="shared" si="43"/>
        <v>1</v>
      </c>
      <c r="K44" s="37">
        <f t="shared" si="43"/>
        <v>2</v>
      </c>
      <c r="L44" s="37">
        <f t="shared" si="28"/>
        <v>31</v>
      </c>
      <c r="M44" s="37">
        <f t="shared" si="29"/>
        <v>17</v>
      </c>
      <c r="N44" s="29">
        <f t="shared" si="30"/>
        <v>12</v>
      </c>
      <c r="O44" s="29">
        <f t="shared" si="44"/>
        <v>3</v>
      </c>
      <c r="P44" s="29">
        <f t="shared" si="44"/>
        <v>4</v>
      </c>
      <c r="Q44" s="29">
        <f t="shared" si="44"/>
        <v>5</v>
      </c>
      <c r="R44" s="29">
        <f t="shared" si="31"/>
        <v>28</v>
      </c>
      <c r="S44" s="29">
        <f t="shared" si="32"/>
        <v>33</v>
      </c>
      <c r="T44" s="38">
        <f t="shared" si="33"/>
        <v>0.75</v>
      </c>
      <c r="U44" s="38">
        <f t="shared" si="34"/>
        <v>0.25</v>
      </c>
      <c r="V44" s="38">
        <f t="shared" si="35"/>
        <v>0.5</v>
      </c>
      <c r="W44" s="39">
        <f t="shared" si="36"/>
        <v>2.5833333333333335</v>
      </c>
      <c r="X44" s="39">
        <f t="shared" si="37"/>
        <v>2.3333333333333335</v>
      </c>
      <c r="Y44" s="39">
        <f t="shared" si="38"/>
        <v>2.4583333333333335</v>
      </c>
      <c r="Z44" s="40">
        <f t="shared" si="39"/>
        <v>1.4166666666666667</v>
      </c>
      <c r="AA44" s="40">
        <f t="shared" si="40"/>
        <v>2.75</v>
      </c>
      <c r="AB44" s="40">
        <f t="shared" si="41"/>
        <v>2.0833333333333335</v>
      </c>
    </row>
    <row r="45" spans="1:28">
      <c r="A45" t="s">
        <v>235</v>
      </c>
      <c r="B45" s="36">
        <f t="shared" si="24"/>
        <v>26</v>
      </c>
      <c r="C45" s="36">
        <f t="shared" si="42"/>
        <v>11</v>
      </c>
      <c r="D45" s="36">
        <f t="shared" si="42"/>
        <v>4</v>
      </c>
      <c r="E45" s="36">
        <f t="shared" si="42"/>
        <v>11</v>
      </c>
      <c r="F45" s="36">
        <f t="shared" si="25"/>
        <v>55</v>
      </c>
      <c r="G45" s="36">
        <f t="shared" si="26"/>
        <v>37</v>
      </c>
      <c r="H45" s="37">
        <f t="shared" si="27"/>
        <v>13</v>
      </c>
      <c r="I45" s="37">
        <f t="shared" si="43"/>
        <v>7</v>
      </c>
      <c r="J45" s="37">
        <f t="shared" si="43"/>
        <v>3</v>
      </c>
      <c r="K45" s="37">
        <f t="shared" si="43"/>
        <v>3</v>
      </c>
      <c r="L45" s="37">
        <f t="shared" si="28"/>
        <v>32</v>
      </c>
      <c r="M45" s="37">
        <f t="shared" si="29"/>
        <v>15</v>
      </c>
      <c r="N45" s="29">
        <f t="shared" si="30"/>
        <v>13</v>
      </c>
      <c r="O45" s="29">
        <f t="shared" si="44"/>
        <v>4</v>
      </c>
      <c r="P45" s="29">
        <f t="shared" si="44"/>
        <v>1</v>
      </c>
      <c r="Q45" s="29">
        <f t="shared" si="44"/>
        <v>8</v>
      </c>
      <c r="R45" s="29">
        <f t="shared" si="31"/>
        <v>23</v>
      </c>
      <c r="S45" s="29">
        <f t="shared" si="32"/>
        <v>22</v>
      </c>
      <c r="T45" s="38">
        <f t="shared" si="33"/>
        <v>0.53846153846153844</v>
      </c>
      <c r="U45" s="38">
        <f t="shared" si="34"/>
        <v>0.30769230769230771</v>
      </c>
      <c r="V45" s="38">
        <f t="shared" si="35"/>
        <v>0.42307692307692307</v>
      </c>
      <c r="W45" s="39">
        <f t="shared" si="36"/>
        <v>2.4615384615384617</v>
      </c>
      <c r="X45" s="39">
        <f t="shared" si="37"/>
        <v>1.7692307692307692</v>
      </c>
      <c r="Y45" s="39">
        <f t="shared" si="38"/>
        <v>2.1153846153846154</v>
      </c>
      <c r="Z45" s="40">
        <f t="shared" si="39"/>
        <v>1.1538461538461537</v>
      </c>
      <c r="AA45" s="40">
        <f t="shared" si="40"/>
        <v>1.6923076923076923</v>
      </c>
      <c r="AB45" s="40">
        <f t="shared" si="41"/>
        <v>1.4230769230769231</v>
      </c>
    </row>
    <row r="46" spans="1:28">
      <c r="A46" t="s">
        <v>1031</v>
      </c>
      <c r="B46" s="36">
        <f t="shared" si="24"/>
        <v>26</v>
      </c>
      <c r="C46" s="36">
        <f t="shared" si="42"/>
        <v>11</v>
      </c>
      <c r="D46" s="36">
        <f t="shared" si="42"/>
        <v>8</v>
      </c>
      <c r="E46" s="36">
        <f t="shared" si="42"/>
        <v>7</v>
      </c>
      <c r="F46" s="36">
        <f t="shared" si="25"/>
        <v>60</v>
      </c>
      <c r="G46" s="36">
        <f t="shared" si="26"/>
        <v>40</v>
      </c>
      <c r="H46" s="37">
        <f t="shared" si="27"/>
        <v>14</v>
      </c>
      <c r="I46" s="37">
        <f t="shared" si="43"/>
        <v>4</v>
      </c>
      <c r="J46" s="37">
        <f t="shared" si="43"/>
        <v>5</v>
      </c>
      <c r="K46" s="37">
        <f t="shared" si="43"/>
        <v>5</v>
      </c>
      <c r="L46" s="37">
        <f t="shared" si="28"/>
        <v>30</v>
      </c>
      <c r="M46" s="37">
        <f t="shared" si="29"/>
        <v>24</v>
      </c>
      <c r="N46" s="29">
        <f t="shared" si="30"/>
        <v>12</v>
      </c>
      <c r="O46" s="29">
        <f t="shared" si="44"/>
        <v>7</v>
      </c>
      <c r="P46" s="29">
        <f t="shared" si="44"/>
        <v>3</v>
      </c>
      <c r="Q46" s="29">
        <f t="shared" si="44"/>
        <v>2</v>
      </c>
      <c r="R46" s="29">
        <f t="shared" si="31"/>
        <v>30</v>
      </c>
      <c r="S46" s="29">
        <f t="shared" si="32"/>
        <v>16</v>
      </c>
      <c r="T46" s="38">
        <f t="shared" si="33"/>
        <v>0.2857142857142857</v>
      </c>
      <c r="U46" s="38">
        <f t="shared" si="34"/>
        <v>0.58333333333333337</v>
      </c>
      <c r="V46" s="38">
        <f t="shared" si="35"/>
        <v>0.42307692307692307</v>
      </c>
      <c r="W46" s="39">
        <f t="shared" si="36"/>
        <v>2.1428571428571428</v>
      </c>
      <c r="X46" s="39">
        <f t="shared" si="37"/>
        <v>2.5</v>
      </c>
      <c r="Y46" s="39">
        <f t="shared" si="38"/>
        <v>2.3076923076923075</v>
      </c>
      <c r="Z46" s="40">
        <f t="shared" si="39"/>
        <v>1.7142857142857142</v>
      </c>
      <c r="AA46" s="40">
        <f t="shared" si="40"/>
        <v>1.3333333333333333</v>
      </c>
      <c r="AB46" s="40">
        <f t="shared" si="41"/>
        <v>1.5384615384615385</v>
      </c>
    </row>
    <row r="47" spans="1:28">
      <c r="A47" t="s">
        <v>144</v>
      </c>
      <c r="B47" s="36">
        <f t="shared" si="24"/>
        <v>30</v>
      </c>
      <c r="C47" s="36">
        <f t="shared" si="42"/>
        <v>10</v>
      </c>
      <c r="D47" s="36">
        <f t="shared" si="42"/>
        <v>6</v>
      </c>
      <c r="E47" s="36">
        <f t="shared" si="42"/>
        <v>14</v>
      </c>
      <c r="F47" s="36">
        <f t="shared" si="25"/>
        <v>40</v>
      </c>
      <c r="G47" s="36">
        <f t="shared" si="26"/>
        <v>48</v>
      </c>
      <c r="H47" s="37">
        <f t="shared" si="27"/>
        <v>15</v>
      </c>
      <c r="I47" s="37">
        <f t="shared" si="43"/>
        <v>6</v>
      </c>
      <c r="J47" s="37">
        <f t="shared" si="43"/>
        <v>3</v>
      </c>
      <c r="K47" s="37">
        <f t="shared" si="43"/>
        <v>6</v>
      </c>
      <c r="L47" s="37">
        <f t="shared" si="28"/>
        <v>20</v>
      </c>
      <c r="M47" s="37">
        <f t="shared" si="29"/>
        <v>16</v>
      </c>
      <c r="N47" s="29">
        <f t="shared" si="30"/>
        <v>15</v>
      </c>
      <c r="O47" s="29">
        <f t="shared" si="44"/>
        <v>4</v>
      </c>
      <c r="P47" s="29">
        <f t="shared" si="44"/>
        <v>3</v>
      </c>
      <c r="Q47" s="29">
        <f t="shared" si="44"/>
        <v>8</v>
      </c>
      <c r="R47" s="29">
        <f t="shared" si="31"/>
        <v>20</v>
      </c>
      <c r="S47" s="29">
        <f t="shared" si="32"/>
        <v>32</v>
      </c>
      <c r="T47" s="38">
        <f t="shared" si="33"/>
        <v>0.4</v>
      </c>
      <c r="U47" s="38">
        <f t="shared" si="34"/>
        <v>0.26666666666666666</v>
      </c>
      <c r="V47" s="38">
        <f t="shared" si="35"/>
        <v>0.33333333333333331</v>
      </c>
      <c r="W47" s="39">
        <f t="shared" si="36"/>
        <v>1.3333333333333333</v>
      </c>
      <c r="X47" s="39">
        <f t="shared" si="37"/>
        <v>1.3333333333333333</v>
      </c>
      <c r="Y47" s="39">
        <f t="shared" si="38"/>
        <v>1.3333333333333333</v>
      </c>
      <c r="Z47" s="40">
        <f t="shared" si="39"/>
        <v>1.0666666666666667</v>
      </c>
      <c r="AA47" s="40">
        <f t="shared" si="40"/>
        <v>2.1333333333333333</v>
      </c>
      <c r="AB47" s="40">
        <f t="shared" si="41"/>
        <v>1.6</v>
      </c>
    </row>
    <row r="48" spans="1:28">
      <c r="A48" t="s">
        <v>705</v>
      </c>
      <c r="B48" s="36">
        <f t="shared" si="24"/>
        <v>16</v>
      </c>
      <c r="C48" s="36">
        <f t="shared" si="42"/>
        <v>0</v>
      </c>
      <c r="D48" s="36">
        <f t="shared" si="42"/>
        <v>3</v>
      </c>
      <c r="E48" s="36">
        <f t="shared" si="42"/>
        <v>13</v>
      </c>
      <c r="F48" s="36">
        <f t="shared" si="25"/>
        <v>10</v>
      </c>
      <c r="G48" s="36">
        <f t="shared" si="26"/>
        <v>40</v>
      </c>
      <c r="H48" s="37">
        <f t="shared" si="27"/>
        <v>8</v>
      </c>
      <c r="I48" s="37">
        <f t="shared" si="43"/>
        <v>0</v>
      </c>
      <c r="J48" s="37">
        <f t="shared" si="43"/>
        <v>1</v>
      </c>
      <c r="K48" s="37">
        <f t="shared" si="43"/>
        <v>7</v>
      </c>
      <c r="L48" s="37">
        <f t="shared" si="28"/>
        <v>5</v>
      </c>
      <c r="M48" s="37">
        <f t="shared" si="29"/>
        <v>20</v>
      </c>
      <c r="N48" s="29">
        <f t="shared" si="30"/>
        <v>8</v>
      </c>
      <c r="O48" s="29">
        <f t="shared" si="44"/>
        <v>0</v>
      </c>
      <c r="P48" s="29">
        <f t="shared" si="44"/>
        <v>2</v>
      </c>
      <c r="Q48" s="29">
        <f t="shared" si="44"/>
        <v>6</v>
      </c>
      <c r="R48" s="29">
        <f t="shared" si="31"/>
        <v>5</v>
      </c>
      <c r="S48" s="29">
        <f t="shared" si="32"/>
        <v>20</v>
      </c>
      <c r="T48" s="38">
        <f t="shared" si="33"/>
        <v>0</v>
      </c>
      <c r="U48" s="38">
        <f t="shared" si="34"/>
        <v>0</v>
      </c>
      <c r="V48" s="38">
        <f t="shared" si="35"/>
        <v>0</v>
      </c>
      <c r="W48" s="39">
        <f t="shared" si="36"/>
        <v>0.625</v>
      </c>
      <c r="X48" s="39">
        <f t="shared" si="37"/>
        <v>0.625</v>
      </c>
      <c r="Y48" s="39">
        <f t="shared" si="38"/>
        <v>0.625</v>
      </c>
      <c r="Z48" s="40">
        <f t="shared" si="39"/>
        <v>2.5</v>
      </c>
      <c r="AA48" s="40">
        <f t="shared" si="40"/>
        <v>2.5</v>
      </c>
      <c r="AB48" s="40">
        <f t="shared" si="41"/>
        <v>2.5</v>
      </c>
    </row>
    <row r="49" spans="1:28">
      <c r="A49" t="s">
        <v>186</v>
      </c>
      <c r="B49" s="36">
        <f t="shared" si="24"/>
        <v>76</v>
      </c>
      <c r="C49" s="36">
        <f t="shared" si="42"/>
        <v>30</v>
      </c>
      <c r="D49" s="36">
        <f t="shared" si="42"/>
        <v>13</v>
      </c>
      <c r="E49" s="36">
        <f t="shared" si="42"/>
        <v>33</v>
      </c>
      <c r="F49" s="36">
        <f t="shared" si="25"/>
        <v>121</v>
      </c>
      <c r="G49" s="36">
        <f t="shared" si="26"/>
        <v>130</v>
      </c>
      <c r="H49" s="37">
        <f t="shared" si="27"/>
        <v>39</v>
      </c>
      <c r="I49" s="37">
        <f t="shared" si="43"/>
        <v>16</v>
      </c>
      <c r="J49" s="37">
        <f t="shared" si="43"/>
        <v>5</v>
      </c>
      <c r="K49" s="37">
        <f t="shared" si="43"/>
        <v>18</v>
      </c>
      <c r="L49" s="37">
        <f t="shared" si="28"/>
        <v>69</v>
      </c>
      <c r="M49" s="37">
        <f t="shared" si="29"/>
        <v>62</v>
      </c>
      <c r="N49" s="29">
        <f t="shared" si="30"/>
        <v>37</v>
      </c>
      <c r="O49" s="29">
        <f t="shared" si="44"/>
        <v>14</v>
      </c>
      <c r="P49" s="29">
        <f t="shared" si="44"/>
        <v>8</v>
      </c>
      <c r="Q49" s="29">
        <f t="shared" si="44"/>
        <v>15</v>
      </c>
      <c r="R49" s="29">
        <f t="shared" si="31"/>
        <v>52</v>
      </c>
      <c r="S49" s="29">
        <f t="shared" si="32"/>
        <v>68</v>
      </c>
      <c r="T49" s="38">
        <f t="shared" si="33"/>
        <v>0.41025641025641024</v>
      </c>
      <c r="U49" s="38">
        <f t="shared" si="34"/>
        <v>0.3783783783783784</v>
      </c>
      <c r="V49" s="38">
        <f t="shared" si="35"/>
        <v>0.39473684210526316</v>
      </c>
      <c r="W49" s="39">
        <f t="shared" si="36"/>
        <v>1.7692307692307692</v>
      </c>
      <c r="X49" s="39">
        <f t="shared" si="37"/>
        <v>1.4054054054054055</v>
      </c>
      <c r="Y49" s="39">
        <f t="shared" si="38"/>
        <v>1.5921052631578947</v>
      </c>
      <c r="Z49" s="40">
        <f t="shared" si="39"/>
        <v>1.5897435897435896</v>
      </c>
      <c r="AA49" s="40">
        <f t="shared" si="40"/>
        <v>1.8378378378378379</v>
      </c>
      <c r="AB49" s="40">
        <f t="shared" si="41"/>
        <v>1.7105263157894737</v>
      </c>
    </row>
    <row r="50" spans="1:28">
      <c r="A50" t="s">
        <v>104</v>
      </c>
      <c r="B50" s="36">
        <f t="shared" si="24"/>
        <v>6</v>
      </c>
      <c r="C50" s="36">
        <f t="shared" si="42"/>
        <v>2</v>
      </c>
      <c r="D50" s="36">
        <f t="shared" si="42"/>
        <v>3</v>
      </c>
      <c r="E50" s="36">
        <f t="shared" si="42"/>
        <v>1</v>
      </c>
      <c r="F50" s="36">
        <f t="shared" si="25"/>
        <v>11</v>
      </c>
      <c r="G50" s="36">
        <f t="shared" si="26"/>
        <v>5</v>
      </c>
      <c r="H50" s="37">
        <f t="shared" si="27"/>
        <v>3</v>
      </c>
      <c r="I50" s="37">
        <f t="shared" si="43"/>
        <v>1</v>
      </c>
      <c r="J50" s="37">
        <f t="shared" si="43"/>
        <v>2</v>
      </c>
      <c r="K50" s="37">
        <f t="shared" si="43"/>
        <v>0</v>
      </c>
      <c r="L50" s="37">
        <f t="shared" si="28"/>
        <v>2</v>
      </c>
      <c r="M50" s="37">
        <f t="shared" si="29"/>
        <v>1</v>
      </c>
      <c r="N50" s="29">
        <f t="shared" si="30"/>
        <v>3</v>
      </c>
      <c r="O50" s="29">
        <f t="shared" si="44"/>
        <v>1</v>
      </c>
      <c r="P50" s="29">
        <f t="shared" si="44"/>
        <v>1</v>
      </c>
      <c r="Q50" s="29">
        <f t="shared" si="44"/>
        <v>1</v>
      </c>
      <c r="R50" s="29">
        <f t="shared" si="31"/>
        <v>9</v>
      </c>
      <c r="S50" s="29">
        <f t="shared" si="32"/>
        <v>4</v>
      </c>
      <c r="T50" s="38">
        <f t="shared" si="33"/>
        <v>0.33333333333333331</v>
      </c>
      <c r="U50" s="38">
        <f t="shared" si="34"/>
        <v>0.33333333333333331</v>
      </c>
      <c r="V50" s="38">
        <f t="shared" si="35"/>
        <v>0.33333333333333331</v>
      </c>
      <c r="W50" s="39">
        <f t="shared" si="36"/>
        <v>0.66666666666666663</v>
      </c>
      <c r="X50" s="39">
        <f t="shared" si="37"/>
        <v>3</v>
      </c>
      <c r="Y50" s="39">
        <f t="shared" si="38"/>
        <v>1.8333333333333333</v>
      </c>
      <c r="Z50" s="40">
        <f t="shared" si="39"/>
        <v>0.33333333333333331</v>
      </c>
      <c r="AA50" s="40">
        <f t="shared" si="40"/>
        <v>1.3333333333333333</v>
      </c>
      <c r="AB50" s="40">
        <f t="shared" si="41"/>
        <v>0.83333333333333337</v>
      </c>
    </row>
    <row r="51" spans="1:28">
      <c r="A51" t="s">
        <v>529</v>
      </c>
      <c r="B51" s="36">
        <f t="shared" si="24"/>
        <v>64</v>
      </c>
      <c r="C51" s="36">
        <f t="shared" si="42"/>
        <v>24</v>
      </c>
      <c r="D51" s="36">
        <f t="shared" si="42"/>
        <v>13</v>
      </c>
      <c r="E51" s="36">
        <f t="shared" si="42"/>
        <v>27</v>
      </c>
      <c r="F51" s="36">
        <f t="shared" si="25"/>
        <v>97</v>
      </c>
      <c r="G51" s="36">
        <f t="shared" si="26"/>
        <v>97</v>
      </c>
      <c r="H51" s="37">
        <f t="shared" si="27"/>
        <v>32</v>
      </c>
      <c r="I51" s="37">
        <f t="shared" si="43"/>
        <v>13</v>
      </c>
      <c r="J51" s="37">
        <f t="shared" si="43"/>
        <v>7</v>
      </c>
      <c r="K51" s="37">
        <f t="shared" si="43"/>
        <v>12</v>
      </c>
      <c r="L51" s="37">
        <f t="shared" si="28"/>
        <v>52</v>
      </c>
      <c r="M51" s="37">
        <f t="shared" si="29"/>
        <v>46</v>
      </c>
      <c r="N51" s="29">
        <f t="shared" si="30"/>
        <v>32</v>
      </c>
      <c r="O51" s="29">
        <f t="shared" si="44"/>
        <v>11</v>
      </c>
      <c r="P51" s="29">
        <f t="shared" si="44"/>
        <v>6</v>
      </c>
      <c r="Q51" s="29">
        <f t="shared" si="44"/>
        <v>15</v>
      </c>
      <c r="R51" s="29">
        <f t="shared" si="31"/>
        <v>45</v>
      </c>
      <c r="S51" s="29">
        <f t="shared" si="32"/>
        <v>51</v>
      </c>
      <c r="T51" s="38">
        <f t="shared" si="33"/>
        <v>0.40625</v>
      </c>
      <c r="U51" s="38">
        <f t="shared" si="34"/>
        <v>0.34375</v>
      </c>
      <c r="V51" s="38">
        <f t="shared" si="35"/>
        <v>0.375</v>
      </c>
      <c r="W51" s="39">
        <f t="shared" si="36"/>
        <v>1.625</v>
      </c>
      <c r="X51" s="39">
        <f t="shared" si="37"/>
        <v>1.40625</v>
      </c>
      <c r="Y51" s="39">
        <f t="shared" si="38"/>
        <v>1.515625</v>
      </c>
      <c r="Z51" s="40">
        <f t="shared" si="39"/>
        <v>1.4375</v>
      </c>
      <c r="AA51" s="40">
        <f t="shared" si="40"/>
        <v>1.59375</v>
      </c>
      <c r="AB51" s="40">
        <f t="shared" si="41"/>
        <v>1.515625</v>
      </c>
    </row>
    <row r="52" spans="1:28">
      <c r="A52" t="s">
        <v>101</v>
      </c>
      <c r="B52" s="36">
        <f t="shared" si="24"/>
        <v>16</v>
      </c>
      <c r="C52" s="36">
        <f t="shared" si="42"/>
        <v>4</v>
      </c>
      <c r="D52" s="36">
        <f t="shared" si="42"/>
        <v>8</v>
      </c>
      <c r="E52" s="36">
        <f t="shared" si="42"/>
        <v>4</v>
      </c>
      <c r="F52" s="36">
        <f t="shared" si="25"/>
        <v>22</v>
      </c>
      <c r="G52" s="36">
        <f t="shared" si="26"/>
        <v>22</v>
      </c>
      <c r="H52" s="37">
        <f t="shared" si="27"/>
        <v>8</v>
      </c>
      <c r="I52" s="37">
        <f t="shared" si="43"/>
        <v>1</v>
      </c>
      <c r="J52" s="37">
        <f t="shared" si="43"/>
        <v>4</v>
      </c>
      <c r="K52" s="37">
        <f t="shared" si="43"/>
        <v>3</v>
      </c>
      <c r="L52" s="37">
        <f t="shared" si="28"/>
        <v>9</v>
      </c>
      <c r="M52" s="37">
        <f t="shared" si="29"/>
        <v>11</v>
      </c>
      <c r="N52" s="29">
        <f t="shared" si="30"/>
        <v>8</v>
      </c>
      <c r="O52" s="29">
        <f t="shared" si="44"/>
        <v>3</v>
      </c>
      <c r="P52" s="29">
        <f t="shared" si="44"/>
        <v>4</v>
      </c>
      <c r="Q52" s="29">
        <f t="shared" si="44"/>
        <v>1</v>
      </c>
      <c r="R52" s="29">
        <f t="shared" si="31"/>
        <v>13</v>
      </c>
      <c r="S52" s="29">
        <f t="shared" si="32"/>
        <v>11</v>
      </c>
      <c r="T52" s="38">
        <f t="shared" si="33"/>
        <v>0.125</v>
      </c>
      <c r="U52" s="38">
        <f t="shared" si="34"/>
        <v>0.375</v>
      </c>
      <c r="V52" s="38">
        <f t="shared" si="35"/>
        <v>0.25</v>
      </c>
      <c r="W52" s="39">
        <f t="shared" si="36"/>
        <v>1.125</v>
      </c>
      <c r="X52" s="39">
        <f t="shared" si="37"/>
        <v>1.625</v>
      </c>
      <c r="Y52" s="39">
        <f t="shared" si="38"/>
        <v>1.375</v>
      </c>
      <c r="Z52" s="40">
        <f t="shared" si="39"/>
        <v>1.375</v>
      </c>
      <c r="AA52" s="40">
        <f t="shared" si="40"/>
        <v>1.375</v>
      </c>
      <c r="AB52" s="40">
        <f t="shared" si="41"/>
        <v>1.375</v>
      </c>
    </row>
    <row r="53" spans="1:28">
      <c r="A53" t="s">
        <v>528</v>
      </c>
      <c r="B53" s="36">
        <f t="shared" si="24"/>
        <v>26</v>
      </c>
      <c r="C53" s="36">
        <f t="shared" si="42"/>
        <v>14</v>
      </c>
      <c r="D53" s="36">
        <f t="shared" si="42"/>
        <v>6</v>
      </c>
      <c r="E53" s="36">
        <f t="shared" si="42"/>
        <v>6</v>
      </c>
      <c r="F53" s="36">
        <f t="shared" si="25"/>
        <v>61</v>
      </c>
      <c r="G53" s="36">
        <f t="shared" si="26"/>
        <v>24</v>
      </c>
      <c r="H53" s="37">
        <f t="shared" si="27"/>
        <v>13</v>
      </c>
      <c r="I53" s="37">
        <f t="shared" si="43"/>
        <v>8</v>
      </c>
      <c r="J53" s="37">
        <f t="shared" si="43"/>
        <v>3</v>
      </c>
      <c r="K53" s="37">
        <f t="shared" si="43"/>
        <v>2</v>
      </c>
      <c r="L53" s="37">
        <f t="shared" si="28"/>
        <v>30</v>
      </c>
      <c r="M53" s="37">
        <f t="shared" si="29"/>
        <v>10</v>
      </c>
      <c r="N53" s="29">
        <f t="shared" si="30"/>
        <v>13</v>
      </c>
      <c r="O53" s="29">
        <f t="shared" si="44"/>
        <v>6</v>
      </c>
      <c r="P53" s="29">
        <f t="shared" si="44"/>
        <v>3</v>
      </c>
      <c r="Q53" s="29">
        <f t="shared" si="44"/>
        <v>4</v>
      </c>
      <c r="R53" s="29">
        <f t="shared" si="31"/>
        <v>31</v>
      </c>
      <c r="S53" s="29">
        <f t="shared" si="32"/>
        <v>14</v>
      </c>
      <c r="T53" s="38">
        <f t="shared" si="33"/>
        <v>0.61538461538461542</v>
      </c>
      <c r="U53" s="38">
        <f t="shared" si="34"/>
        <v>0.46153846153846156</v>
      </c>
      <c r="V53" s="38">
        <f t="shared" si="35"/>
        <v>0.53846153846153844</v>
      </c>
      <c r="W53" s="39">
        <f t="shared" si="36"/>
        <v>2.3076923076923075</v>
      </c>
      <c r="X53" s="39">
        <f t="shared" si="37"/>
        <v>2.3846153846153846</v>
      </c>
      <c r="Y53" s="39">
        <f t="shared" si="38"/>
        <v>2.3461538461538463</v>
      </c>
      <c r="Z53" s="40">
        <f t="shared" si="39"/>
        <v>0.76923076923076927</v>
      </c>
      <c r="AA53" s="40">
        <f t="shared" si="40"/>
        <v>1.0769230769230769</v>
      </c>
      <c r="AB53" s="40">
        <f t="shared" si="41"/>
        <v>0.92307692307692313</v>
      </c>
    </row>
    <row r="54" spans="1:28">
      <c r="A54" t="s">
        <v>83</v>
      </c>
      <c r="B54" s="36">
        <f t="shared" si="24"/>
        <v>12</v>
      </c>
      <c r="C54" s="36">
        <f t="shared" si="42"/>
        <v>7</v>
      </c>
      <c r="D54" s="36">
        <f t="shared" si="42"/>
        <v>0</v>
      </c>
      <c r="E54" s="36">
        <f t="shared" si="42"/>
        <v>5</v>
      </c>
      <c r="F54" s="36">
        <f t="shared" si="25"/>
        <v>21</v>
      </c>
      <c r="G54" s="36">
        <f t="shared" si="26"/>
        <v>19</v>
      </c>
      <c r="H54" s="37">
        <f t="shared" si="27"/>
        <v>6</v>
      </c>
      <c r="I54" s="37">
        <f t="shared" si="43"/>
        <v>3</v>
      </c>
      <c r="J54" s="37">
        <f t="shared" si="43"/>
        <v>0</v>
      </c>
      <c r="K54" s="37">
        <f t="shared" si="43"/>
        <v>3</v>
      </c>
      <c r="L54" s="37">
        <f t="shared" si="28"/>
        <v>10</v>
      </c>
      <c r="M54" s="37">
        <f t="shared" si="29"/>
        <v>10</v>
      </c>
      <c r="N54" s="29">
        <f t="shared" si="30"/>
        <v>6</v>
      </c>
      <c r="O54" s="29">
        <f t="shared" si="44"/>
        <v>4</v>
      </c>
      <c r="P54" s="29">
        <f t="shared" si="44"/>
        <v>0</v>
      </c>
      <c r="Q54" s="29">
        <f t="shared" si="44"/>
        <v>2</v>
      </c>
      <c r="R54" s="29">
        <f t="shared" si="31"/>
        <v>11</v>
      </c>
      <c r="S54" s="29">
        <f t="shared" si="32"/>
        <v>9</v>
      </c>
      <c r="T54" s="38">
        <f t="shared" si="33"/>
        <v>0.5</v>
      </c>
      <c r="U54" s="38">
        <f t="shared" si="34"/>
        <v>0.66666666666666663</v>
      </c>
      <c r="V54" s="38">
        <f t="shared" si="35"/>
        <v>0.58333333333333337</v>
      </c>
      <c r="W54" s="39">
        <f t="shared" si="36"/>
        <v>1.6666666666666667</v>
      </c>
      <c r="X54" s="39">
        <f t="shared" si="37"/>
        <v>1.8333333333333333</v>
      </c>
      <c r="Y54" s="39">
        <f t="shared" si="38"/>
        <v>1.75</v>
      </c>
      <c r="Z54" s="40">
        <f t="shared" si="39"/>
        <v>1.6666666666666667</v>
      </c>
      <c r="AA54" s="40">
        <f t="shared" si="40"/>
        <v>1.5</v>
      </c>
      <c r="AB54" s="40">
        <f t="shared" si="41"/>
        <v>1.5833333333333333</v>
      </c>
    </row>
    <row r="55" spans="1:28">
      <c r="A55" t="s">
        <v>286</v>
      </c>
      <c r="B55" s="36">
        <f t="shared" si="24"/>
        <v>42</v>
      </c>
      <c r="C55" s="36">
        <f t="shared" si="42"/>
        <v>22</v>
      </c>
      <c r="D55" s="36">
        <f t="shared" si="42"/>
        <v>5</v>
      </c>
      <c r="E55" s="36">
        <f t="shared" si="42"/>
        <v>15</v>
      </c>
      <c r="F55" s="36">
        <f t="shared" si="25"/>
        <v>87</v>
      </c>
      <c r="G55" s="36">
        <f t="shared" si="26"/>
        <v>73</v>
      </c>
      <c r="H55" s="37">
        <f t="shared" si="27"/>
        <v>20</v>
      </c>
      <c r="I55" s="37">
        <f t="shared" si="43"/>
        <v>13</v>
      </c>
      <c r="J55" s="37">
        <f t="shared" si="43"/>
        <v>2</v>
      </c>
      <c r="K55" s="37">
        <f t="shared" si="43"/>
        <v>5</v>
      </c>
      <c r="L55" s="37">
        <f t="shared" si="28"/>
        <v>43</v>
      </c>
      <c r="M55" s="37">
        <f t="shared" si="29"/>
        <v>28</v>
      </c>
      <c r="N55" s="29">
        <f t="shared" si="30"/>
        <v>22</v>
      </c>
      <c r="O55" s="29">
        <f t="shared" si="44"/>
        <v>9</v>
      </c>
      <c r="P55" s="29">
        <f t="shared" si="44"/>
        <v>3</v>
      </c>
      <c r="Q55" s="29">
        <f t="shared" si="44"/>
        <v>10</v>
      </c>
      <c r="R55" s="29">
        <f t="shared" si="31"/>
        <v>44</v>
      </c>
      <c r="S55" s="29">
        <f t="shared" si="32"/>
        <v>45</v>
      </c>
      <c r="T55" s="38">
        <f t="shared" si="33"/>
        <v>0.65</v>
      </c>
      <c r="U55" s="38">
        <f t="shared" si="34"/>
        <v>0.40909090909090912</v>
      </c>
      <c r="V55" s="38">
        <f t="shared" si="35"/>
        <v>0.52380952380952384</v>
      </c>
      <c r="W55" s="39">
        <f t="shared" si="36"/>
        <v>2.15</v>
      </c>
      <c r="X55" s="39">
        <f t="shared" si="37"/>
        <v>2</v>
      </c>
      <c r="Y55" s="39">
        <f t="shared" si="38"/>
        <v>2.0714285714285716</v>
      </c>
      <c r="Z55" s="40">
        <f t="shared" si="39"/>
        <v>1.4</v>
      </c>
      <c r="AA55" s="40">
        <f t="shared" si="40"/>
        <v>2.0454545454545454</v>
      </c>
      <c r="AB55" s="40">
        <f t="shared" si="41"/>
        <v>1.7380952380952381</v>
      </c>
    </row>
    <row r="56" spans="1:28">
      <c r="A56" t="s">
        <v>728</v>
      </c>
      <c r="B56" s="36">
        <f t="shared" si="24"/>
        <v>4</v>
      </c>
      <c r="C56" s="36">
        <f t="shared" si="42"/>
        <v>2</v>
      </c>
      <c r="D56" s="36">
        <f t="shared" si="42"/>
        <v>1</v>
      </c>
      <c r="E56" s="36">
        <f t="shared" si="42"/>
        <v>1</v>
      </c>
      <c r="F56" s="36">
        <f t="shared" si="25"/>
        <v>4</v>
      </c>
      <c r="G56" s="36">
        <f t="shared" si="26"/>
        <v>1</v>
      </c>
      <c r="H56" s="37">
        <f t="shared" si="27"/>
        <v>2</v>
      </c>
      <c r="I56" s="37">
        <f t="shared" si="43"/>
        <v>0</v>
      </c>
      <c r="J56" s="37">
        <f t="shared" si="43"/>
        <v>1</v>
      </c>
      <c r="K56" s="37">
        <f t="shared" si="43"/>
        <v>1</v>
      </c>
      <c r="L56" s="37">
        <f t="shared" si="28"/>
        <v>0</v>
      </c>
      <c r="M56" s="37">
        <f t="shared" si="29"/>
        <v>1</v>
      </c>
      <c r="N56" s="29">
        <f t="shared" si="30"/>
        <v>2</v>
      </c>
      <c r="O56" s="29">
        <f t="shared" si="44"/>
        <v>2</v>
      </c>
      <c r="P56" s="29">
        <f t="shared" si="44"/>
        <v>0</v>
      </c>
      <c r="Q56" s="29">
        <f t="shared" si="44"/>
        <v>0</v>
      </c>
      <c r="R56" s="29">
        <f t="shared" si="31"/>
        <v>4</v>
      </c>
      <c r="S56" s="29">
        <f t="shared" si="32"/>
        <v>0</v>
      </c>
      <c r="T56" s="38">
        <f t="shared" si="33"/>
        <v>0</v>
      </c>
      <c r="U56" s="38">
        <f t="shared" si="34"/>
        <v>1</v>
      </c>
      <c r="V56" s="38">
        <f t="shared" si="35"/>
        <v>0.5</v>
      </c>
      <c r="W56" s="39">
        <f t="shared" si="36"/>
        <v>0</v>
      </c>
      <c r="X56" s="39">
        <f t="shared" si="37"/>
        <v>2</v>
      </c>
      <c r="Y56" s="39">
        <f t="shared" si="38"/>
        <v>1</v>
      </c>
      <c r="Z56" s="40">
        <f t="shared" si="39"/>
        <v>0.5</v>
      </c>
      <c r="AA56" s="40">
        <f t="shared" si="40"/>
        <v>0</v>
      </c>
      <c r="AB56" s="40">
        <f t="shared" si="41"/>
        <v>0.25</v>
      </c>
    </row>
    <row r="57" spans="1:28">
      <c r="A57" t="s">
        <v>45</v>
      </c>
      <c r="B57" s="36">
        <f t="shared" si="24"/>
        <v>62</v>
      </c>
      <c r="C57" s="36">
        <f t="shared" si="42"/>
        <v>29</v>
      </c>
      <c r="D57" s="36">
        <f t="shared" si="42"/>
        <v>16</v>
      </c>
      <c r="E57" s="36">
        <f t="shared" si="42"/>
        <v>17</v>
      </c>
      <c r="F57" s="36">
        <f t="shared" si="25"/>
        <v>115</v>
      </c>
      <c r="G57" s="36">
        <f t="shared" si="26"/>
        <v>77</v>
      </c>
      <c r="H57" s="37">
        <f t="shared" si="27"/>
        <v>31</v>
      </c>
      <c r="I57" s="37">
        <f t="shared" si="43"/>
        <v>15</v>
      </c>
      <c r="J57" s="37">
        <f t="shared" si="43"/>
        <v>6</v>
      </c>
      <c r="K57" s="37">
        <f t="shared" si="43"/>
        <v>10</v>
      </c>
      <c r="L57" s="37">
        <f t="shared" si="28"/>
        <v>54</v>
      </c>
      <c r="M57" s="37">
        <f t="shared" si="29"/>
        <v>38</v>
      </c>
      <c r="N57" s="29">
        <f t="shared" si="30"/>
        <v>31</v>
      </c>
      <c r="O57" s="29">
        <f t="shared" si="44"/>
        <v>14</v>
      </c>
      <c r="P57" s="29">
        <f t="shared" si="44"/>
        <v>10</v>
      </c>
      <c r="Q57" s="29">
        <f t="shared" si="44"/>
        <v>7</v>
      </c>
      <c r="R57" s="29">
        <f t="shared" si="31"/>
        <v>61</v>
      </c>
      <c r="S57" s="29">
        <f t="shared" si="32"/>
        <v>39</v>
      </c>
      <c r="T57" s="38">
        <f t="shared" si="33"/>
        <v>0.4838709677419355</v>
      </c>
      <c r="U57" s="38">
        <f t="shared" si="34"/>
        <v>0.45161290322580644</v>
      </c>
      <c r="V57" s="38">
        <f t="shared" si="35"/>
        <v>0.46774193548387094</v>
      </c>
      <c r="W57" s="39">
        <f t="shared" si="36"/>
        <v>1.7419354838709677</v>
      </c>
      <c r="X57" s="39">
        <f t="shared" si="37"/>
        <v>1.967741935483871</v>
      </c>
      <c r="Y57" s="39">
        <f t="shared" si="38"/>
        <v>1.8548387096774193</v>
      </c>
      <c r="Z57" s="40">
        <f t="shared" si="39"/>
        <v>1.2258064516129032</v>
      </c>
      <c r="AA57" s="40">
        <f t="shared" si="40"/>
        <v>1.2580645161290323</v>
      </c>
      <c r="AB57" s="40">
        <f t="shared" si="41"/>
        <v>1.2419354838709677</v>
      </c>
    </row>
    <row r="58" spans="1:28">
      <c r="A58" t="s">
        <v>35</v>
      </c>
      <c r="B58" s="36">
        <f t="shared" si="24"/>
        <v>32</v>
      </c>
      <c r="C58" s="36">
        <f t="shared" si="42"/>
        <v>11</v>
      </c>
      <c r="D58" s="36">
        <f t="shared" si="42"/>
        <v>8</v>
      </c>
      <c r="E58" s="36">
        <f t="shared" si="42"/>
        <v>13</v>
      </c>
      <c r="F58" s="36">
        <f t="shared" si="25"/>
        <v>51</v>
      </c>
      <c r="G58" s="36">
        <f t="shared" si="26"/>
        <v>44</v>
      </c>
      <c r="H58" s="37">
        <f t="shared" si="27"/>
        <v>16</v>
      </c>
      <c r="I58" s="37">
        <f t="shared" si="43"/>
        <v>7</v>
      </c>
      <c r="J58" s="37">
        <f t="shared" si="43"/>
        <v>3</v>
      </c>
      <c r="K58" s="37">
        <f t="shared" si="43"/>
        <v>6</v>
      </c>
      <c r="L58" s="37">
        <f t="shared" si="28"/>
        <v>27</v>
      </c>
      <c r="M58" s="37">
        <f t="shared" si="29"/>
        <v>18</v>
      </c>
      <c r="N58" s="29">
        <f t="shared" si="30"/>
        <v>16</v>
      </c>
      <c r="O58" s="29">
        <f t="shared" si="44"/>
        <v>4</v>
      </c>
      <c r="P58" s="29">
        <f t="shared" si="44"/>
        <v>5</v>
      </c>
      <c r="Q58" s="29">
        <f t="shared" si="44"/>
        <v>7</v>
      </c>
      <c r="R58" s="29">
        <f t="shared" si="31"/>
        <v>24</v>
      </c>
      <c r="S58" s="29">
        <f t="shared" si="32"/>
        <v>26</v>
      </c>
      <c r="T58" s="38">
        <f t="shared" si="33"/>
        <v>0.4375</v>
      </c>
      <c r="U58" s="38">
        <f t="shared" si="34"/>
        <v>0.25</v>
      </c>
      <c r="V58" s="38">
        <f t="shared" si="35"/>
        <v>0.34375</v>
      </c>
      <c r="W58" s="39">
        <f t="shared" si="36"/>
        <v>1.6875</v>
      </c>
      <c r="X58" s="39">
        <f t="shared" si="37"/>
        <v>1.5</v>
      </c>
      <c r="Y58" s="39">
        <f t="shared" si="38"/>
        <v>1.59375</v>
      </c>
      <c r="Z58" s="40">
        <f t="shared" si="39"/>
        <v>1.125</v>
      </c>
      <c r="AA58" s="40">
        <f t="shared" si="40"/>
        <v>1.625</v>
      </c>
      <c r="AB58" s="40">
        <f t="shared" si="41"/>
        <v>1.375</v>
      </c>
    </row>
    <row r="59" spans="1:28">
      <c r="A59" t="s">
        <v>404</v>
      </c>
      <c r="B59" s="36">
        <f t="shared" si="24"/>
        <v>12</v>
      </c>
      <c r="C59" s="36">
        <f t="shared" si="42"/>
        <v>3</v>
      </c>
      <c r="D59" s="36">
        <f t="shared" si="42"/>
        <v>1</v>
      </c>
      <c r="E59" s="36">
        <f t="shared" si="42"/>
        <v>8</v>
      </c>
      <c r="F59" s="36">
        <f t="shared" si="25"/>
        <v>13</v>
      </c>
      <c r="G59" s="36">
        <f t="shared" si="26"/>
        <v>31</v>
      </c>
      <c r="H59" s="37">
        <f t="shared" si="27"/>
        <v>6</v>
      </c>
      <c r="I59" s="37">
        <f t="shared" si="43"/>
        <v>2</v>
      </c>
      <c r="J59" s="37">
        <f t="shared" si="43"/>
        <v>1</v>
      </c>
      <c r="K59" s="37">
        <f t="shared" si="43"/>
        <v>3</v>
      </c>
      <c r="L59" s="37">
        <f t="shared" si="28"/>
        <v>7</v>
      </c>
      <c r="M59" s="37">
        <f t="shared" si="29"/>
        <v>11</v>
      </c>
      <c r="N59" s="29">
        <f t="shared" si="30"/>
        <v>6</v>
      </c>
      <c r="O59" s="29">
        <f t="shared" si="44"/>
        <v>1</v>
      </c>
      <c r="P59" s="29">
        <f t="shared" si="44"/>
        <v>0</v>
      </c>
      <c r="Q59" s="29">
        <f t="shared" si="44"/>
        <v>5</v>
      </c>
      <c r="R59" s="29">
        <f t="shared" si="31"/>
        <v>6</v>
      </c>
      <c r="S59" s="29">
        <f t="shared" si="32"/>
        <v>20</v>
      </c>
      <c r="T59" s="38">
        <f t="shared" si="33"/>
        <v>0.33333333333333331</v>
      </c>
      <c r="U59" s="38">
        <f t="shared" si="34"/>
        <v>0.16666666666666666</v>
      </c>
      <c r="V59" s="38">
        <f t="shared" si="35"/>
        <v>0.25</v>
      </c>
      <c r="W59" s="39">
        <f t="shared" si="36"/>
        <v>1.1666666666666667</v>
      </c>
      <c r="X59" s="39">
        <f t="shared" si="37"/>
        <v>1</v>
      </c>
      <c r="Y59" s="39">
        <f t="shared" si="38"/>
        <v>1.0833333333333333</v>
      </c>
      <c r="Z59" s="40">
        <f t="shared" si="39"/>
        <v>1.8333333333333333</v>
      </c>
      <c r="AA59" s="40">
        <f t="shared" si="40"/>
        <v>3.3333333333333335</v>
      </c>
      <c r="AB59" s="40">
        <f t="shared" si="41"/>
        <v>2.5833333333333335</v>
      </c>
    </row>
    <row r="60" spans="1:28">
      <c r="A60" t="s">
        <v>118</v>
      </c>
      <c r="B60" s="36">
        <f t="shared" si="24"/>
        <v>13</v>
      </c>
      <c r="C60" s="36">
        <f t="shared" si="42"/>
        <v>4</v>
      </c>
      <c r="D60" s="36">
        <f t="shared" si="42"/>
        <v>3</v>
      </c>
      <c r="E60" s="36">
        <f t="shared" si="42"/>
        <v>6</v>
      </c>
      <c r="F60" s="36">
        <f t="shared" si="25"/>
        <v>16</v>
      </c>
      <c r="G60" s="36">
        <f t="shared" si="26"/>
        <v>21</v>
      </c>
      <c r="H60" s="37">
        <f t="shared" si="27"/>
        <v>6</v>
      </c>
      <c r="I60" s="37">
        <f t="shared" si="43"/>
        <v>2</v>
      </c>
      <c r="J60" s="37">
        <f t="shared" si="43"/>
        <v>1</v>
      </c>
      <c r="K60" s="37">
        <f t="shared" si="43"/>
        <v>3</v>
      </c>
      <c r="L60" s="37">
        <f t="shared" si="28"/>
        <v>6</v>
      </c>
      <c r="M60" s="37">
        <f t="shared" si="29"/>
        <v>11</v>
      </c>
      <c r="N60" s="29">
        <f t="shared" si="30"/>
        <v>7</v>
      </c>
      <c r="O60" s="29">
        <f t="shared" si="44"/>
        <v>2</v>
      </c>
      <c r="P60" s="29">
        <f t="shared" si="44"/>
        <v>2</v>
      </c>
      <c r="Q60" s="29">
        <f t="shared" si="44"/>
        <v>3</v>
      </c>
      <c r="R60" s="29">
        <f t="shared" si="31"/>
        <v>10</v>
      </c>
      <c r="S60" s="29">
        <f t="shared" si="32"/>
        <v>10</v>
      </c>
      <c r="T60" s="38">
        <f t="shared" si="33"/>
        <v>0.33333333333333331</v>
      </c>
      <c r="U60" s="38">
        <f t="shared" si="34"/>
        <v>0.2857142857142857</v>
      </c>
      <c r="V60" s="38">
        <f t="shared" si="35"/>
        <v>0.30769230769230771</v>
      </c>
      <c r="W60" s="39">
        <f t="shared" si="36"/>
        <v>1</v>
      </c>
      <c r="X60" s="39">
        <f t="shared" si="37"/>
        <v>1.4285714285714286</v>
      </c>
      <c r="Y60" s="39">
        <f t="shared" si="38"/>
        <v>1.2307692307692308</v>
      </c>
      <c r="Z60" s="40">
        <f t="shared" si="39"/>
        <v>1.8333333333333333</v>
      </c>
      <c r="AA60" s="40">
        <f t="shared" si="40"/>
        <v>1.4285714285714286</v>
      </c>
      <c r="AB60" s="40">
        <f t="shared" si="41"/>
        <v>1.6153846153846154</v>
      </c>
    </row>
    <row r="61" spans="1:28">
      <c r="A61" t="s">
        <v>37</v>
      </c>
      <c r="B61" s="36">
        <f t="shared" si="24"/>
        <v>4</v>
      </c>
      <c r="C61" s="36">
        <f t="shared" si="42"/>
        <v>2</v>
      </c>
      <c r="D61" s="36">
        <f t="shared" si="42"/>
        <v>0</v>
      </c>
      <c r="E61" s="36">
        <f t="shared" si="42"/>
        <v>2</v>
      </c>
      <c r="F61" s="36">
        <f t="shared" si="25"/>
        <v>7</v>
      </c>
      <c r="G61" s="36">
        <f t="shared" si="26"/>
        <v>8</v>
      </c>
      <c r="H61" s="37">
        <f t="shared" si="27"/>
        <v>2</v>
      </c>
      <c r="I61" s="37">
        <f t="shared" si="43"/>
        <v>1</v>
      </c>
      <c r="J61" s="37">
        <f t="shared" si="43"/>
        <v>0</v>
      </c>
      <c r="K61" s="37">
        <f t="shared" si="43"/>
        <v>1</v>
      </c>
      <c r="L61" s="37">
        <f t="shared" si="28"/>
        <v>3</v>
      </c>
      <c r="M61" s="37">
        <f t="shared" si="29"/>
        <v>2</v>
      </c>
      <c r="N61" s="29">
        <f t="shared" si="30"/>
        <v>2</v>
      </c>
      <c r="O61" s="29">
        <f t="shared" si="44"/>
        <v>1</v>
      </c>
      <c r="P61" s="29">
        <f t="shared" si="44"/>
        <v>0</v>
      </c>
      <c r="Q61" s="29">
        <f t="shared" si="44"/>
        <v>1</v>
      </c>
      <c r="R61" s="29">
        <f t="shared" si="31"/>
        <v>4</v>
      </c>
      <c r="S61" s="29">
        <f t="shared" si="32"/>
        <v>6</v>
      </c>
      <c r="T61" s="38">
        <f t="shared" si="33"/>
        <v>0.5</v>
      </c>
      <c r="U61" s="38">
        <f t="shared" si="34"/>
        <v>0.5</v>
      </c>
      <c r="V61" s="38">
        <f t="shared" si="35"/>
        <v>0.5</v>
      </c>
      <c r="W61" s="39">
        <f t="shared" si="36"/>
        <v>1.5</v>
      </c>
      <c r="X61" s="39">
        <f t="shared" si="37"/>
        <v>2</v>
      </c>
      <c r="Y61" s="39">
        <f t="shared" si="38"/>
        <v>1.75</v>
      </c>
      <c r="Z61" s="40">
        <f t="shared" si="39"/>
        <v>1</v>
      </c>
      <c r="AA61" s="40">
        <f t="shared" si="40"/>
        <v>3</v>
      </c>
      <c r="AB61" s="40">
        <f t="shared" si="41"/>
        <v>2</v>
      </c>
    </row>
    <row r="62" spans="1:28">
      <c r="A62" t="s">
        <v>539</v>
      </c>
      <c r="B62" s="36">
        <f t="shared" si="24"/>
        <v>28</v>
      </c>
      <c r="C62" s="36">
        <f t="shared" si="42"/>
        <v>5</v>
      </c>
      <c r="D62" s="36">
        <f t="shared" si="42"/>
        <v>8</v>
      </c>
      <c r="E62" s="36">
        <f t="shared" si="42"/>
        <v>15</v>
      </c>
      <c r="F62" s="36">
        <f t="shared" si="25"/>
        <v>28</v>
      </c>
      <c r="G62" s="36">
        <f t="shared" si="26"/>
        <v>53</v>
      </c>
      <c r="H62" s="37">
        <f t="shared" si="27"/>
        <v>14</v>
      </c>
      <c r="I62" s="37">
        <f t="shared" si="43"/>
        <v>2</v>
      </c>
      <c r="J62" s="37">
        <f t="shared" si="43"/>
        <v>4</v>
      </c>
      <c r="K62" s="37">
        <f t="shared" si="43"/>
        <v>8</v>
      </c>
      <c r="L62" s="37">
        <f t="shared" si="28"/>
        <v>9</v>
      </c>
      <c r="M62" s="37">
        <f t="shared" si="29"/>
        <v>20</v>
      </c>
      <c r="N62" s="29">
        <f t="shared" si="30"/>
        <v>14</v>
      </c>
      <c r="O62" s="29">
        <f t="shared" si="44"/>
        <v>3</v>
      </c>
      <c r="P62" s="29">
        <f t="shared" si="44"/>
        <v>4</v>
      </c>
      <c r="Q62" s="29">
        <f t="shared" si="44"/>
        <v>7</v>
      </c>
      <c r="R62" s="29">
        <f t="shared" si="31"/>
        <v>19</v>
      </c>
      <c r="S62" s="29">
        <f t="shared" si="32"/>
        <v>33</v>
      </c>
      <c r="T62" s="38">
        <f t="shared" si="33"/>
        <v>0.14285714285714285</v>
      </c>
      <c r="U62" s="38">
        <f t="shared" si="34"/>
        <v>0.21428571428571427</v>
      </c>
      <c r="V62" s="38">
        <f t="shared" si="35"/>
        <v>0.17857142857142858</v>
      </c>
      <c r="W62" s="39">
        <f t="shared" si="36"/>
        <v>0.6428571428571429</v>
      </c>
      <c r="X62" s="39">
        <f t="shared" si="37"/>
        <v>1.3571428571428572</v>
      </c>
      <c r="Y62" s="39">
        <f t="shared" si="38"/>
        <v>1</v>
      </c>
      <c r="Z62" s="40">
        <f t="shared" si="39"/>
        <v>1.4285714285714286</v>
      </c>
      <c r="AA62" s="40">
        <f t="shared" si="40"/>
        <v>2.3571428571428572</v>
      </c>
      <c r="AB62" s="40">
        <f t="shared" si="41"/>
        <v>1.8928571428571428</v>
      </c>
    </row>
    <row r="63" spans="1:28">
      <c r="A63" t="s">
        <v>780</v>
      </c>
      <c r="B63" s="36">
        <f t="shared" si="24"/>
        <v>2</v>
      </c>
      <c r="C63" s="36">
        <f t="shared" ref="C63:E82" si="45">COUNTIFS(competition,"*WL*",opponent,$A63,outcome,C$2)</f>
        <v>1</v>
      </c>
      <c r="D63" s="36">
        <f t="shared" si="45"/>
        <v>0</v>
      </c>
      <c r="E63" s="36">
        <f t="shared" si="45"/>
        <v>1</v>
      </c>
      <c r="F63" s="36">
        <f t="shared" si="25"/>
        <v>1</v>
      </c>
      <c r="G63" s="36">
        <f t="shared" si="26"/>
        <v>1</v>
      </c>
      <c r="H63" s="37">
        <f t="shared" si="27"/>
        <v>1</v>
      </c>
      <c r="I63" s="37">
        <f t="shared" ref="I63:K82" si="46">COUNTIFS(competition,"*WL*",opponent,$A63,outcome,I$2,venue,$H$1)</f>
        <v>1</v>
      </c>
      <c r="J63" s="37">
        <f t="shared" si="46"/>
        <v>0</v>
      </c>
      <c r="K63" s="37">
        <f t="shared" si="46"/>
        <v>0</v>
      </c>
      <c r="L63" s="37">
        <f t="shared" si="28"/>
        <v>1</v>
      </c>
      <c r="M63" s="37">
        <f t="shared" si="29"/>
        <v>0</v>
      </c>
      <c r="N63" s="29">
        <f t="shared" si="30"/>
        <v>1</v>
      </c>
      <c r="O63" s="29">
        <f t="shared" ref="O63:Q82" si="47">COUNTIFS(competition,"*WL*",opponent,$A63,outcome,O$2,venue,$N$1)</f>
        <v>0</v>
      </c>
      <c r="P63" s="29">
        <f t="shared" si="47"/>
        <v>0</v>
      </c>
      <c r="Q63" s="29">
        <f t="shared" si="47"/>
        <v>1</v>
      </c>
      <c r="R63" s="29">
        <f t="shared" si="31"/>
        <v>0</v>
      </c>
      <c r="S63" s="29">
        <f t="shared" si="32"/>
        <v>1</v>
      </c>
      <c r="T63" s="38">
        <f t="shared" si="33"/>
        <v>1</v>
      </c>
      <c r="U63" s="38">
        <f t="shared" si="34"/>
        <v>0</v>
      </c>
      <c r="V63" s="38">
        <f t="shared" si="35"/>
        <v>0.5</v>
      </c>
      <c r="W63" s="39">
        <f t="shared" si="36"/>
        <v>1</v>
      </c>
      <c r="X63" s="39">
        <f t="shared" si="37"/>
        <v>0</v>
      </c>
      <c r="Y63" s="39">
        <f t="shared" si="38"/>
        <v>0.5</v>
      </c>
      <c r="Z63" s="40">
        <f t="shared" si="39"/>
        <v>0</v>
      </c>
      <c r="AA63" s="40">
        <f t="shared" si="40"/>
        <v>1</v>
      </c>
      <c r="AB63" s="40">
        <f t="shared" si="41"/>
        <v>0.5</v>
      </c>
    </row>
    <row r="64" spans="1:28">
      <c r="A64" t="s">
        <v>128</v>
      </c>
      <c r="B64" s="36">
        <f t="shared" si="24"/>
        <v>40</v>
      </c>
      <c r="C64" s="36">
        <f t="shared" si="45"/>
        <v>11</v>
      </c>
      <c r="D64" s="36">
        <f t="shared" si="45"/>
        <v>17</v>
      </c>
      <c r="E64" s="36">
        <f t="shared" si="45"/>
        <v>12</v>
      </c>
      <c r="F64" s="36">
        <f t="shared" si="25"/>
        <v>54</v>
      </c>
      <c r="G64" s="36">
        <f t="shared" si="26"/>
        <v>56</v>
      </c>
      <c r="H64" s="37">
        <f t="shared" si="27"/>
        <v>20</v>
      </c>
      <c r="I64" s="37">
        <f t="shared" si="46"/>
        <v>3</v>
      </c>
      <c r="J64" s="37">
        <f t="shared" si="46"/>
        <v>10</v>
      </c>
      <c r="K64" s="37">
        <f t="shared" si="46"/>
        <v>7</v>
      </c>
      <c r="L64" s="37">
        <f t="shared" si="28"/>
        <v>21</v>
      </c>
      <c r="M64" s="37">
        <f t="shared" si="29"/>
        <v>28</v>
      </c>
      <c r="N64" s="29">
        <f t="shared" si="30"/>
        <v>20</v>
      </c>
      <c r="O64" s="29">
        <f t="shared" si="47"/>
        <v>8</v>
      </c>
      <c r="P64" s="29">
        <f t="shared" si="47"/>
        <v>7</v>
      </c>
      <c r="Q64" s="29">
        <f t="shared" si="47"/>
        <v>5</v>
      </c>
      <c r="R64" s="29">
        <f t="shared" si="31"/>
        <v>33</v>
      </c>
      <c r="S64" s="29">
        <f t="shared" si="32"/>
        <v>28</v>
      </c>
      <c r="T64" s="38">
        <f t="shared" si="33"/>
        <v>0.15</v>
      </c>
      <c r="U64" s="38">
        <f t="shared" si="34"/>
        <v>0.4</v>
      </c>
      <c r="V64" s="38">
        <f t="shared" si="35"/>
        <v>0.27500000000000002</v>
      </c>
      <c r="W64" s="39">
        <f t="shared" si="36"/>
        <v>1.05</v>
      </c>
      <c r="X64" s="39">
        <f t="shared" si="37"/>
        <v>1.65</v>
      </c>
      <c r="Y64" s="39">
        <f t="shared" si="38"/>
        <v>1.35</v>
      </c>
      <c r="Z64" s="40">
        <f t="shared" si="39"/>
        <v>1.4</v>
      </c>
      <c r="AA64" s="40">
        <f t="shared" si="40"/>
        <v>1.4</v>
      </c>
      <c r="AB64" s="40">
        <f t="shared" si="41"/>
        <v>1.4</v>
      </c>
    </row>
    <row r="65" spans="1:28">
      <c r="A65" t="s">
        <v>504</v>
      </c>
      <c r="B65" s="36">
        <f t="shared" si="24"/>
        <v>50</v>
      </c>
      <c r="C65" s="36">
        <f t="shared" si="45"/>
        <v>18</v>
      </c>
      <c r="D65" s="36">
        <f t="shared" si="45"/>
        <v>12</v>
      </c>
      <c r="E65" s="36">
        <f t="shared" si="45"/>
        <v>20</v>
      </c>
      <c r="F65" s="36">
        <f t="shared" si="25"/>
        <v>86</v>
      </c>
      <c r="G65" s="36">
        <f t="shared" si="26"/>
        <v>87</v>
      </c>
      <c r="H65" s="37">
        <f t="shared" si="27"/>
        <v>25</v>
      </c>
      <c r="I65" s="37">
        <f t="shared" si="46"/>
        <v>10</v>
      </c>
      <c r="J65" s="37">
        <f t="shared" si="46"/>
        <v>9</v>
      </c>
      <c r="K65" s="37">
        <f t="shared" si="46"/>
        <v>6</v>
      </c>
      <c r="L65" s="37">
        <f t="shared" si="28"/>
        <v>51</v>
      </c>
      <c r="M65" s="37">
        <f t="shared" si="29"/>
        <v>41</v>
      </c>
      <c r="N65" s="29">
        <f t="shared" si="30"/>
        <v>25</v>
      </c>
      <c r="O65" s="29">
        <f t="shared" si="47"/>
        <v>8</v>
      </c>
      <c r="P65" s="29">
        <f t="shared" si="47"/>
        <v>3</v>
      </c>
      <c r="Q65" s="29">
        <f t="shared" si="47"/>
        <v>14</v>
      </c>
      <c r="R65" s="29">
        <f t="shared" si="31"/>
        <v>35</v>
      </c>
      <c r="S65" s="29">
        <f t="shared" si="32"/>
        <v>46</v>
      </c>
      <c r="T65" s="38">
        <f t="shared" si="33"/>
        <v>0.4</v>
      </c>
      <c r="U65" s="38">
        <f t="shared" si="34"/>
        <v>0.32</v>
      </c>
      <c r="V65" s="38">
        <f t="shared" si="35"/>
        <v>0.36</v>
      </c>
      <c r="W65" s="39">
        <f t="shared" si="36"/>
        <v>2.04</v>
      </c>
      <c r="X65" s="39">
        <f t="shared" si="37"/>
        <v>1.4</v>
      </c>
      <c r="Y65" s="39">
        <f t="shared" si="38"/>
        <v>1.72</v>
      </c>
      <c r="Z65" s="40">
        <f t="shared" si="39"/>
        <v>1.64</v>
      </c>
      <c r="AA65" s="40">
        <f t="shared" si="40"/>
        <v>1.84</v>
      </c>
      <c r="AB65" s="40">
        <f t="shared" si="41"/>
        <v>1.74</v>
      </c>
    </row>
    <row r="66" spans="1:28">
      <c r="A66" t="s">
        <v>107</v>
      </c>
      <c r="B66" s="36">
        <f t="shared" si="24"/>
        <v>36</v>
      </c>
      <c r="C66" s="36">
        <f t="shared" si="45"/>
        <v>10</v>
      </c>
      <c r="D66" s="36">
        <f t="shared" si="45"/>
        <v>12</v>
      </c>
      <c r="E66" s="36">
        <f t="shared" si="45"/>
        <v>14</v>
      </c>
      <c r="F66" s="36">
        <f t="shared" si="25"/>
        <v>39</v>
      </c>
      <c r="G66" s="36">
        <f t="shared" si="26"/>
        <v>47</v>
      </c>
      <c r="H66" s="37">
        <f t="shared" si="27"/>
        <v>18</v>
      </c>
      <c r="I66" s="37">
        <f t="shared" si="46"/>
        <v>4</v>
      </c>
      <c r="J66" s="37">
        <f t="shared" si="46"/>
        <v>7</v>
      </c>
      <c r="K66" s="37">
        <f t="shared" si="46"/>
        <v>7</v>
      </c>
      <c r="L66" s="37">
        <f t="shared" si="28"/>
        <v>17</v>
      </c>
      <c r="M66" s="37">
        <f t="shared" si="29"/>
        <v>24</v>
      </c>
      <c r="N66" s="29">
        <f t="shared" si="30"/>
        <v>18</v>
      </c>
      <c r="O66" s="29">
        <f t="shared" si="47"/>
        <v>6</v>
      </c>
      <c r="P66" s="29">
        <f t="shared" si="47"/>
        <v>5</v>
      </c>
      <c r="Q66" s="29">
        <f t="shared" si="47"/>
        <v>7</v>
      </c>
      <c r="R66" s="29">
        <f t="shared" si="31"/>
        <v>22</v>
      </c>
      <c r="S66" s="29">
        <f t="shared" si="32"/>
        <v>23</v>
      </c>
      <c r="T66" s="38">
        <f t="shared" si="33"/>
        <v>0.22222222222222221</v>
      </c>
      <c r="U66" s="38">
        <f t="shared" si="34"/>
        <v>0.33333333333333331</v>
      </c>
      <c r="V66" s="38">
        <f t="shared" si="35"/>
        <v>0.27777777777777779</v>
      </c>
      <c r="W66" s="39">
        <f t="shared" si="36"/>
        <v>0.94444444444444442</v>
      </c>
      <c r="X66" s="39">
        <f t="shared" si="37"/>
        <v>1.2222222222222223</v>
      </c>
      <c r="Y66" s="39">
        <f t="shared" si="38"/>
        <v>1.0833333333333333</v>
      </c>
      <c r="Z66" s="40">
        <f t="shared" si="39"/>
        <v>1.3333333333333333</v>
      </c>
      <c r="AA66" s="40">
        <f t="shared" si="40"/>
        <v>1.2777777777777777</v>
      </c>
      <c r="AB66" s="40">
        <f t="shared" si="41"/>
        <v>1.3055555555555556</v>
      </c>
    </row>
    <row r="67" spans="1:28">
      <c r="A67" t="s">
        <v>73</v>
      </c>
      <c r="B67" s="36">
        <f t="shared" ref="B67:B98" si="48">SUM(C67:E67)</f>
        <v>17</v>
      </c>
      <c r="C67" s="36">
        <f t="shared" si="45"/>
        <v>7</v>
      </c>
      <c r="D67" s="36">
        <f t="shared" si="45"/>
        <v>3</v>
      </c>
      <c r="E67" s="36">
        <f t="shared" si="45"/>
        <v>7</v>
      </c>
      <c r="F67" s="36">
        <f t="shared" ref="F67:F98" si="49">SUMIFS(goals_for,opponent,$A67,competition,"*WL*")</f>
        <v>27</v>
      </c>
      <c r="G67" s="36">
        <f t="shared" ref="G67:G98" si="50">SUMIFS(goals_against,opponent,$A67,competition,"*WL*")</f>
        <v>26</v>
      </c>
      <c r="H67" s="37">
        <f t="shared" ref="H67:H98" si="51">SUM(I67:K67)</f>
        <v>9</v>
      </c>
      <c r="I67" s="37">
        <f t="shared" si="46"/>
        <v>4</v>
      </c>
      <c r="J67" s="37">
        <f t="shared" si="46"/>
        <v>2</v>
      </c>
      <c r="K67" s="37">
        <f t="shared" si="46"/>
        <v>3</v>
      </c>
      <c r="L67" s="37">
        <f t="shared" ref="L67:L98" si="52">SUMIFS(goals_for,opponent,$A67,competition,"*WL*",venue,$H$1)</f>
        <v>12</v>
      </c>
      <c r="M67" s="37">
        <f t="shared" ref="M67:M98" si="53">SUMIFS(goals_against,opponent,$A67,competition,"*WL*",venue,$H$1)</f>
        <v>11</v>
      </c>
      <c r="N67" s="29">
        <f t="shared" ref="N67:N98" si="54">SUM(O67:Q67)</f>
        <v>8</v>
      </c>
      <c r="O67" s="29">
        <f t="shared" si="47"/>
        <v>3</v>
      </c>
      <c r="P67" s="29">
        <f t="shared" si="47"/>
        <v>1</v>
      </c>
      <c r="Q67" s="29">
        <f t="shared" si="47"/>
        <v>4</v>
      </c>
      <c r="R67" s="29">
        <f t="shared" ref="R67:R98" si="55">SUMIFS(goals_for,opponent,$A67,competition,"*WL*",venue,$N$1)</f>
        <v>15</v>
      </c>
      <c r="S67" s="29">
        <f t="shared" ref="S67:S98" si="56">SUMIFS(goals_against,opponent,$A67,competition,"*WL*",venue,$N$1)</f>
        <v>15</v>
      </c>
      <c r="T67" s="38">
        <f t="shared" ref="T67:T98" si="57">SUM(I67/H67)</f>
        <v>0.44444444444444442</v>
      </c>
      <c r="U67" s="38">
        <f t="shared" ref="U67:U98" si="58">SUM(O67/N67)</f>
        <v>0.375</v>
      </c>
      <c r="V67" s="38">
        <f t="shared" ref="V67:V98" si="59">SUM(C67/B67)</f>
        <v>0.41176470588235292</v>
      </c>
      <c r="W67" s="39">
        <f t="shared" ref="W67:W98" si="60">SUM(L67/H67)</f>
        <v>1.3333333333333333</v>
      </c>
      <c r="X67" s="39">
        <f t="shared" ref="X67:X98" si="61">SUM(R67/N67)</f>
        <v>1.875</v>
      </c>
      <c r="Y67" s="39">
        <f t="shared" ref="Y67:Y98" si="62">SUM(F67/B67)</f>
        <v>1.588235294117647</v>
      </c>
      <c r="Z67" s="40">
        <f t="shared" ref="Z67:Z98" si="63">SUM(M67/H67)</f>
        <v>1.2222222222222223</v>
      </c>
      <c r="AA67" s="40">
        <f t="shared" ref="AA67:AA98" si="64">SUM(S67/N67)</f>
        <v>1.875</v>
      </c>
      <c r="AB67" s="40">
        <f t="shared" ref="AB67:AB98" si="65">SUM(G67/B67)</f>
        <v>1.5294117647058822</v>
      </c>
    </row>
    <row r="68" spans="1:28">
      <c r="A68" t="s">
        <v>579</v>
      </c>
      <c r="B68" s="36">
        <f t="shared" si="48"/>
        <v>20</v>
      </c>
      <c r="C68" s="36">
        <f t="shared" si="45"/>
        <v>16</v>
      </c>
      <c r="D68" s="36">
        <f t="shared" si="45"/>
        <v>0</v>
      </c>
      <c r="E68" s="36">
        <f t="shared" si="45"/>
        <v>4</v>
      </c>
      <c r="F68" s="36">
        <f t="shared" si="49"/>
        <v>51</v>
      </c>
      <c r="G68" s="36">
        <f t="shared" si="50"/>
        <v>25</v>
      </c>
      <c r="H68" s="37">
        <f t="shared" si="51"/>
        <v>10</v>
      </c>
      <c r="I68" s="37">
        <f t="shared" si="46"/>
        <v>10</v>
      </c>
      <c r="J68" s="37">
        <f t="shared" si="46"/>
        <v>0</v>
      </c>
      <c r="K68" s="37">
        <f t="shared" si="46"/>
        <v>0</v>
      </c>
      <c r="L68" s="37">
        <f t="shared" si="52"/>
        <v>29</v>
      </c>
      <c r="M68" s="37">
        <f t="shared" si="53"/>
        <v>9</v>
      </c>
      <c r="N68" s="29">
        <f t="shared" si="54"/>
        <v>10</v>
      </c>
      <c r="O68" s="29">
        <f t="shared" si="47"/>
        <v>6</v>
      </c>
      <c r="P68" s="29">
        <f t="shared" si="47"/>
        <v>0</v>
      </c>
      <c r="Q68" s="29">
        <f t="shared" si="47"/>
        <v>4</v>
      </c>
      <c r="R68" s="29">
        <f t="shared" si="55"/>
        <v>22</v>
      </c>
      <c r="S68" s="29">
        <f t="shared" si="56"/>
        <v>16</v>
      </c>
      <c r="T68" s="38">
        <f t="shared" si="57"/>
        <v>1</v>
      </c>
      <c r="U68" s="38">
        <f t="shared" si="58"/>
        <v>0.6</v>
      </c>
      <c r="V68" s="38">
        <f t="shared" si="59"/>
        <v>0.8</v>
      </c>
      <c r="W68" s="39">
        <f t="shared" si="60"/>
        <v>2.9</v>
      </c>
      <c r="X68" s="39">
        <f t="shared" si="61"/>
        <v>2.2000000000000002</v>
      </c>
      <c r="Y68" s="39">
        <f t="shared" si="62"/>
        <v>2.5499999999999998</v>
      </c>
      <c r="Z68" s="40">
        <f t="shared" si="63"/>
        <v>0.9</v>
      </c>
      <c r="AA68" s="40">
        <f t="shared" si="64"/>
        <v>1.6</v>
      </c>
      <c r="AB68" s="40">
        <f t="shared" si="65"/>
        <v>1.25</v>
      </c>
    </row>
    <row r="69" spans="1:28">
      <c r="A69" t="s">
        <v>332</v>
      </c>
      <c r="B69" s="36">
        <f t="shared" si="48"/>
        <v>48</v>
      </c>
      <c r="C69" s="36">
        <f t="shared" si="45"/>
        <v>19</v>
      </c>
      <c r="D69" s="36">
        <f t="shared" si="45"/>
        <v>8</v>
      </c>
      <c r="E69" s="36">
        <f t="shared" si="45"/>
        <v>21</v>
      </c>
      <c r="F69" s="36">
        <f t="shared" si="49"/>
        <v>82</v>
      </c>
      <c r="G69" s="36">
        <f t="shared" si="50"/>
        <v>75</v>
      </c>
      <c r="H69" s="37">
        <f t="shared" si="51"/>
        <v>24</v>
      </c>
      <c r="I69" s="37">
        <f t="shared" si="46"/>
        <v>10</v>
      </c>
      <c r="J69" s="37">
        <f t="shared" si="46"/>
        <v>1</v>
      </c>
      <c r="K69" s="37">
        <f t="shared" si="46"/>
        <v>13</v>
      </c>
      <c r="L69" s="37">
        <f t="shared" si="52"/>
        <v>38</v>
      </c>
      <c r="M69" s="37">
        <f t="shared" si="53"/>
        <v>41</v>
      </c>
      <c r="N69" s="29">
        <f t="shared" si="54"/>
        <v>24</v>
      </c>
      <c r="O69" s="29">
        <f t="shared" si="47"/>
        <v>9</v>
      </c>
      <c r="P69" s="29">
        <f t="shared" si="47"/>
        <v>7</v>
      </c>
      <c r="Q69" s="29">
        <f t="shared" si="47"/>
        <v>8</v>
      </c>
      <c r="R69" s="29">
        <f t="shared" si="55"/>
        <v>44</v>
      </c>
      <c r="S69" s="29">
        <f t="shared" si="56"/>
        <v>34</v>
      </c>
      <c r="T69" s="38">
        <f t="shared" si="57"/>
        <v>0.41666666666666669</v>
      </c>
      <c r="U69" s="38">
        <f t="shared" si="58"/>
        <v>0.375</v>
      </c>
      <c r="V69" s="38">
        <f t="shared" si="59"/>
        <v>0.39583333333333331</v>
      </c>
      <c r="W69" s="39">
        <f t="shared" si="60"/>
        <v>1.5833333333333333</v>
      </c>
      <c r="X69" s="39">
        <f t="shared" si="61"/>
        <v>1.8333333333333333</v>
      </c>
      <c r="Y69" s="39">
        <f t="shared" si="62"/>
        <v>1.7083333333333333</v>
      </c>
      <c r="Z69" s="40">
        <f t="shared" si="63"/>
        <v>1.7083333333333333</v>
      </c>
      <c r="AA69" s="40">
        <f t="shared" si="64"/>
        <v>1.4166666666666667</v>
      </c>
      <c r="AB69" s="40">
        <f t="shared" si="65"/>
        <v>1.5625</v>
      </c>
    </row>
    <row r="70" spans="1:28">
      <c r="A70" t="s">
        <v>526</v>
      </c>
      <c r="B70" s="36">
        <f t="shared" si="48"/>
        <v>14</v>
      </c>
      <c r="C70" s="36">
        <f t="shared" si="45"/>
        <v>8</v>
      </c>
      <c r="D70" s="36">
        <f t="shared" si="45"/>
        <v>2</v>
      </c>
      <c r="E70" s="36">
        <f t="shared" si="45"/>
        <v>4</v>
      </c>
      <c r="F70" s="36">
        <f t="shared" si="49"/>
        <v>26</v>
      </c>
      <c r="G70" s="36">
        <f t="shared" si="50"/>
        <v>18</v>
      </c>
      <c r="H70" s="37">
        <f t="shared" si="51"/>
        <v>7</v>
      </c>
      <c r="I70" s="37">
        <f t="shared" si="46"/>
        <v>4</v>
      </c>
      <c r="J70" s="37">
        <f t="shared" si="46"/>
        <v>1</v>
      </c>
      <c r="K70" s="37">
        <f t="shared" si="46"/>
        <v>2</v>
      </c>
      <c r="L70" s="37">
        <f t="shared" si="52"/>
        <v>14</v>
      </c>
      <c r="M70" s="37">
        <f t="shared" si="53"/>
        <v>10</v>
      </c>
      <c r="N70" s="29">
        <f t="shared" si="54"/>
        <v>7</v>
      </c>
      <c r="O70" s="29">
        <f t="shared" si="47"/>
        <v>4</v>
      </c>
      <c r="P70" s="29">
        <f t="shared" si="47"/>
        <v>1</v>
      </c>
      <c r="Q70" s="29">
        <f t="shared" si="47"/>
        <v>2</v>
      </c>
      <c r="R70" s="29">
        <f t="shared" si="55"/>
        <v>12</v>
      </c>
      <c r="S70" s="29">
        <f t="shared" si="56"/>
        <v>8</v>
      </c>
      <c r="T70" s="38">
        <f t="shared" si="57"/>
        <v>0.5714285714285714</v>
      </c>
      <c r="U70" s="38">
        <f t="shared" si="58"/>
        <v>0.5714285714285714</v>
      </c>
      <c r="V70" s="38">
        <f t="shared" si="59"/>
        <v>0.5714285714285714</v>
      </c>
      <c r="W70" s="39">
        <f t="shared" si="60"/>
        <v>2</v>
      </c>
      <c r="X70" s="39">
        <f t="shared" si="61"/>
        <v>1.7142857142857142</v>
      </c>
      <c r="Y70" s="39">
        <f t="shared" si="62"/>
        <v>1.8571428571428572</v>
      </c>
      <c r="Z70" s="40">
        <f t="shared" si="63"/>
        <v>1.4285714285714286</v>
      </c>
      <c r="AA70" s="40">
        <f t="shared" si="64"/>
        <v>1.1428571428571428</v>
      </c>
      <c r="AB70" s="40">
        <f t="shared" si="65"/>
        <v>1.2857142857142858</v>
      </c>
    </row>
    <row r="71" spans="1:28">
      <c r="A71" t="s">
        <v>982</v>
      </c>
      <c r="B71" s="36">
        <f t="shared" si="48"/>
        <v>4</v>
      </c>
      <c r="C71" s="36">
        <f t="shared" si="45"/>
        <v>4</v>
      </c>
      <c r="D71" s="36">
        <f t="shared" si="45"/>
        <v>0</v>
      </c>
      <c r="E71" s="36">
        <f t="shared" si="45"/>
        <v>0</v>
      </c>
      <c r="F71" s="36">
        <f t="shared" si="49"/>
        <v>12</v>
      </c>
      <c r="G71" s="36">
        <f t="shared" si="50"/>
        <v>0</v>
      </c>
      <c r="H71" s="37">
        <f t="shared" si="51"/>
        <v>2</v>
      </c>
      <c r="I71" s="37">
        <f t="shared" si="46"/>
        <v>2</v>
      </c>
      <c r="J71" s="37">
        <f t="shared" si="46"/>
        <v>0</v>
      </c>
      <c r="K71" s="37">
        <f t="shared" si="46"/>
        <v>0</v>
      </c>
      <c r="L71" s="37">
        <f t="shared" si="52"/>
        <v>8</v>
      </c>
      <c r="M71" s="37">
        <f t="shared" si="53"/>
        <v>0</v>
      </c>
      <c r="N71" s="29">
        <f t="shared" si="54"/>
        <v>2</v>
      </c>
      <c r="O71" s="29">
        <f t="shared" si="47"/>
        <v>2</v>
      </c>
      <c r="P71" s="29">
        <f t="shared" si="47"/>
        <v>0</v>
      </c>
      <c r="Q71" s="29">
        <f t="shared" si="47"/>
        <v>0</v>
      </c>
      <c r="R71" s="29">
        <f t="shared" si="55"/>
        <v>4</v>
      </c>
      <c r="S71" s="29">
        <f t="shared" si="56"/>
        <v>0</v>
      </c>
      <c r="T71" s="38">
        <f t="shared" si="57"/>
        <v>1</v>
      </c>
      <c r="U71" s="38">
        <f t="shared" si="58"/>
        <v>1</v>
      </c>
      <c r="V71" s="38">
        <f t="shared" si="59"/>
        <v>1</v>
      </c>
      <c r="W71" s="39">
        <f t="shared" si="60"/>
        <v>4</v>
      </c>
      <c r="X71" s="39">
        <f t="shared" si="61"/>
        <v>2</v>
      </c>
      <c r="Y71" s="39">
        <f t="shared" si="62"/>
        <v>3</v>
      </c>
      <c r="Z71" s="40">
        <f t="shared" si="63"/>
        <v>0</v>
      </c>
      <c r="AA71" s="40">
        <f t="shared" si="64"/>
        <v>0</v>
      </c>
      <c r="AB71" s="40">
        <f t="shared" si="65"/>
        <v>0</v>
      </c>
    </row>
    <row r="72" spans="1:28">
      <c r="A72" t="s">
        <v>1028</v>
      </c>
      <c r="B72" s="36">
        <f t="shared" si="48"/>
        <v>8</v>
      </c>
      <c r="C72" s="36">
        <f t="shared" si="45"/>
        <v>1</v>
      </c>
      <c r="D72" s="36">
        <f t="shared" si="45"/>
        <v>0</v>
      </c>
      <c r="E72" s="36">
        <f t="shared" si="45"/>
        <v>7</v>
      </c>
      <c r="F72" s="36">
        <f t="shared" si="49"/>
        <v>2</v>
      </c>
      <c r="G72" s="36">
        <f t="shared" si="50"/>
        <v>21</v>
      </c>
      <c r="H72" s="37">
        <f t="shared" si="51"/>
        <v>4</v>
      </c>
      <c r="I72" s="37">
        <f t="shared" si="46"/>
        <v>0</v>
      </c>
      <c r="J72" s="37">
        <f t="shared" si="46"/>
        <v>0</v>
      </c>
      <c r="K72" s="37">
        <f t="shared" si="46"/>
        <v>4</v>
      </c>
      <c r="L72" s="37">
        <f t="shared" si="52"/>
        <v>0</v>
      </c>
      <c r="M72" s="37">
        <f t="shared" si="53"/>
        <v>9</v>
      </c>
      <c r="N72" s="29">
        <f t="shared" si="54"/>
        <v>4</v>
      </c>
      <c r="O72" s="29">
        <f t="shared" si="47"/>
        <v>1</v>
      </c>
      <c r="P72" s="29">
        <f t="shared" si="47"/>
        <v>0</v>
      </c>
      <c r="Q72" s="29">
        <f t="shared" si="47"/>
        <v>3</v>
      </c>
      <c r="R72" s="29">
        <f t="shared" si="55"/>
        <v>2</v>
      </c>
      <c r="S72" s="29">
        <f t="shared" si="56"/>
        <v>12</v>
      </c>
      <c r="T72" s="38">
        <f t="shared" si="57"/>
        <v>0</v>
      </c>
      <c r="U72" s="38">
        <f t="shared" si="58"/>
        <v>0.25</v>
      </c>
      <c r="V72" s="38">
        <f t="shared" si="59"/>
        <v>0.125</v>
      </c>
      <c r="W72" s="39">
        <f t="shared" si="60"/>
        <v>0</v>
      </c>
      <c r="X72" s="39">
        <f t="shared" si="61"/>
        <v>0.5</v>
      </c>
      <c r="Y72" s="39">
        <f t="shared" si="62"/>
        <v>0.25</v>
      </c>
      <c r="Z72" s="40">
        <f t="shared" si="63"/>
        <v>2.25</v>
      </c>
      <c r="AA72" s="40">
        <f t="shared" si="64"/>
        <v>3</v>
      </c>
      <c r="AB72" s="40">
        <f t="shared" si="65"/>
        <v>2.625</v>
      </c>
    </row>
    <row r="73" spans="1:28">
      <c r="A73" t="s">
        <v>935</v>
      </c>
      <c r="B73" s="36">
        <f t="shared" si="48"/>
        <v>2</v>
      </c>
      <c r="C73" s="36">
        <f t="shared" si="45"/>
        <v>2</v>
      </c>
      <c r="D73" s="36">
        <f t="shared" si="45"/>
        <v>0</v>
      </c>
      <c r="E73" s="36">
        <f t="shared" si="45"/>
        <v>0</v>
      </c>
      <c r="F73" s="36">
        <f t="shared" si="49"/>
        <v>4</v>
      </c>
      <c r="G73" s="36">
        <f t="shared" si="50"/>
        <v>2</v>
      </c>
      <c r="H73" s="37">
        <f t="shared" si="51"/>
        <v>1</v>
      </c>
      <c r="I73" s="37">
        <f t="shared" si="46"/>
        <v>1</v>
      </c>
      <c r="J73" s="37">
        <f t="shared" si="46"/>
        <v>0</v>
      </c>
      <c r="K73" s="37">
        <f t="shared" si="46"/>
        <v>0</v>
      </c>
      <c r="L73" s="37">
        <f t="shared" si="52"/>
        <v>3</v>
      </c>
      <c r="M73" s="37">
        <f t="shared" si="53"/>
        <v>2</v>
      </c>
      <c r="N73" s="29">
        <f t="shared" si="54"/>
        <v>1</v>
      </c>
      <c r="O73" s="29">
        <f t="shared" si="47"/>
        <v>1</v>
      </c>
      <c r="P73" s="29">
        <f t="shared" si="47"/>
        <v>0</v>
      </c>
      <c r="Q73" s="29">
        <f t="shared" si="47"/>
        <v>0</v>
      </c>
      <c r="R73" s="29">
        <f t="shared" si="55"/>
        <v>1</v>
      </c>
      <c r="S73" s="29">
        <f t="shared" si="56"/>
        <v>0</v>
      </c>
      <c r="T73" s="38">
        <f t="shared" si="57"/>
        <v>1</v>
      </c>
      <c r="U73" s="38">
        <f t="shared" si="58"/>
        <v>1</v>
      </c>
      <c r="V73" s="38">
        <f t="shared" si="59"/>
        <v>1</v>
      </c>
      <c r="W73" s="39">
        <f t="shared" si="60"/>
        <v>3</v>
      </c>
      <c r="X73" s="39">
        <f t="shared" si="61"/>
        <v>1</v>
      </c>
      <c r="Y73" s="39">
        <f t="shared" si="62"/>
        <v>2</v>
      </c>
      <c r="Z73" s="40">
        <f t="shared" si="63"/>
        <v>2</v>
      </c>
      <c r="AA73" s="40">
        <f t="shared" si="64"/>
        <v>0</v>
      </c>
      <c r="AB73" s="40">
        <f t="shared" si="65"/>
        <v>1</v>
      </c>
    </row>
    <row r="74" spans="1:28">
      <c r="A74" t="s">
        <v>41</v>
      </c>
      <c r="B74" s="36">
        <f t="shared" si="48"/>
        <v>18</v>
      </c>
      <c r="C74" s="36">
        <f t="shared" si="45"/>
        <v>8</v>
      </c>
      <c r="D74" s="36">
        <f t="shared" si="45"/>
        <v>6</v>
      </c>
      <c r="E74" s="36">
        <f t="shared" si="45"/>
        <v>4</v>
      </c>
      <c r="F74" s="36">
        <f t="shared" si="49"/>
        <v>30</v>
      </c>
      <c r="G74" s="36">
        <f t="shared" si="50"/>
        <v>27</v>
      </c>
      <c r="H74" s="37">
        <f t="shared" si="51"/>
        <v>8</v>
      </c>
      <c r="I74" s="37">
        <f t="shared" si="46"/>
        <v>4</v>
      </c>
      <c r="J74" s="37">
        <f t="shared" si="46"/>
        <v>2</v>
      </c>
      <c r="K74" s="37">
        <f t="shared" si="46"/>
        <v>2</v>
      </c>
      <c r="L74" s="37">
        <f t="shared" si="52"/>
        <v>15</v>
      </c>
      <c r="M74" s="37">
        <f t="shared" si="53"/>
        <v>9</v>
      </c>
      <c r="N74" s="29">
        <f t="shared" si="54"/>
        <v>10</v>
      </c>
      <c r="O74" s="29">
        <f t="shared" si="47"/>
        <v>4</v>
      </c>
      <c r="P74" s="29">
        <f t="shared" si="47"/>
        <v>4</v>
      </c>
      <c r="Q74" s="29">
        <f t="shared" si="47"/>
        <v>2</v>
      </c>
      <c r="R74" s="29">
        <f t="shared" si="55"/>
        <v>15</v>
      </c>
      <c r="S74" s="29">
        <f t="shared" si="56"/>
        <v>18</v>
      </c>
      <c r="T74" s="38">
        <f t="shared" si="57"/>
        <v>0.5</v>
      </c>
      <c r="U74" s="38">
        <f t="shared" si="58"/>
        <v>0.4</v>
      </c>
      <c r="V74" s="38">
        <f t="shared" si="59"/>
        <v>0.44444444444444442</v>
      </c>
      <c r="W74" s="39">
        <f t="shared" si="60"/>
        <v>1.875</v>
      </c>
      <c r="X74" s="39">
        <f t="shared" si="61"/>
        <v>1.5</v>
      </c>
      <c r="Y74" s="39">
        <f t="shared" si="62"/>
        <v>1.6666666666666667</v>
      </c>
      <c r="Z74" s="40">
        <f t="shared" si="63"/>
        <v>1.125</v>
      </c>
      <c r="AA74" s="40">
        <f t="shared" si="64"/>
        <v>1.8</v>
      </c>
      <c r="AB74" s="40">
        <f t="shared" si="65"/>
        <v>1.5</v>
      </c>
    </row>
    <row r="75" spans="1:28">
      <c r="A75" t="s">
        <v>451</v>
      </c>
      <c r="B75" s="36">
        <f t="shared" si="48"/>
        <v>20</v>
      </c>
      <c r="C75" s="36">
        <f t="shared" si="45"/>
        <v>13</v>
      </c>
      <c r="D75" s="36">
        <f t="shared" si="45"/>
        <v>1</v>
      </c>
      <c r="E75" s="36">
        <f t="shared" si="45"/>
        <v>6</v>
      </c>
      <c r="F75" s="36">
        <f t="shared" si="49"/>
        <v>60</v>
      </c>
      <c r="G75" s="36">
        <f t="shared" si="50"/>
        <v>42</v>
      </c>
      <c r="H75" s="37">
        <f t="shared" si="51"/>
        <v>10</v>
      </c>
      <c r="I75" s="37">
        <f t="shared" si="46"/>
        <v>7</v>
      </c>
      <c r="J75" s="37">
        <f t="shared" si="46"/>
        <v>1</v>
      </c>
      <c r="K75" s="37">
        <f t="shared" si="46"/>
        <v>2</v>
      </c>
      <c r="L75" s="37">
        <f t="shared" si="52"/>
        <v>37</v>
      </c>
      <c r="M75" s="37">
        <f t="shared" si="53"/>
        <v>16</v>
      </c>
      <c r="N75" s="29">
        <f t="shared" si="54"/>
        <v>10</v>
      </c>
      <c r="O75" s="29">
        <f t="shared" si="47"/>
        <v>6</v>
      </c>
      <c r="P75" s="29">
        <f t="shared" si="47"/>
        <v>0</v>
      </c>
      <c r="Q75" s="29">
        <f t="shared" si="47"/>
        <v>4</v>
      </c>
      <c r="R75" s="29">
        <f t="shared" si="55"/>
        <v>23</v>
      </c>
      <c r="S75" s="29">
        <f t="shared" si="56"/>
        <v>26</v>
      </c>
      <c r="T75" s="38">
        <f t="shared" si="57"/>
        <v>0.7</v>
      </c>
      <c r="U75" s="38">
        <f t="shared" si="58"/>
        <v>0.6</v>
      </c>
      <c r="V75" s="38">
        <f t="shared" si="59"/>
        <v>0.65</v>
      </c>
      <c r="W75" s="39">
        <f t="shared" si="60"/>
        <v>3.7</v>
      </c>
      <c r="X75" s="39">
        <f t="shared" si="61"/>
        <v>2.2999999999999998</v>
      </c>
      <c r="Y75" s="39">
        <f t="shared" si="62"/>
        <v>3</v>
      </c>
      <c r="Z75" s="40">
        <f t="shared" si="63"/>
        <v>1.6</v>
      </c>
      <c r="AA75" s="40">
        <f t="shared" si="64"/>
        <v>2.6</v>
      </c>
      <c r="AB75" s="40">
        <f t="shared" si="65"/>
        <v>2.1</v>
      </c>
    </row>
    <row r="76" spans="1:28">
      <c r="A76" t="s">
        <v>652</v>
      </c>
      <c r="B76" s="36">
        <f t="shared" si="48"/>
        <v>14</v>
      </c>
      <c r="C76" s="36">
        <f t="shared" si="45"/>
        <v>3</v>
      </c>
      <c r="D76" s="36">
        <f t="shared" si="45"/>
        <v>4</v>
      </c>
      <c r="E76" s="36">
        <f t="shared" si="45"/>
        <v>7</v>
      </c>
      <c r="F76" s="36">
        <f t="shared" si="49"/>
        <v>14</v>
      </c>
      <c r="G76" s="36">
        <f t="shared" si="50"/>
        <v>28</v>
      </c>
      <c r="H76" s="37">
        <f t="shared" si="51"/>
        <v>7</v>
      </c>
      <c r="I76" s="37">
        <f t="shared" si="46"/>
        <v>1</v>
      </c>
      <c r="J76" s="37">
        <f t="shared" si="46"/>
        <v>2</v>
      </c>
      <c r="K76" s="37">
        <f t="shared" si="46"/>
        <v>4</v>
      </c>
      <c r="L76" s="37">
        <f t="shared" si="52"/>
        <v>5</v>
      </c>
      <c r="M76" s="37">
        <f t="shared" si="53"/>
        <v>15</v>
      </c>
      <c r="N76" s="29">
        <f t="shared" si="54"/>
        <v>7</v>
      </c>
      <c r="O76" s="29">
        <f t="shared" si="47"/>
        <v>2</v>
      </c>
      <c r="P76" s="29">
        <f t="shared" si="47"/>
        <v>2</v>
      </c>
      <c r="Q76" s="29">
        <f t="shared" si="47"/>
        <v>3</v>
      </c>
      <c r="R76" s="29">
        <f t="shared" si="55"/>
        <v>9</v>
      </c>
      <c r="S76" s="29">
        <f t="shared" si="56"/>
        <v>13</v>
      </c>
      <c r="T76" s="38">
        <f t="shared" si="57"/>
        <v>0.14285714285714285</v>
      </c>
      <c r="U76" s="38">
        <f t="shared" si="58"/>
        <v>0.2857142857142857</v>
      </c>
      <c r="V76" s="38">
        <f t="shared" si="59"/>
        <v>0.21428571428571427</v>
      </c>
      <c r="W76" s="39">
        <f t="shared" si="60"/>
        <v>0.7142857142857143</v>
      </c>
      <c r="X76" s="39">
        <f t="shared" si="61"/>
        <v>1.2857142857142858</v>
      </c>
      <c r="Y76" s="39">
        <f t="shared" si="62"/>
        <v>1</v>
      </c>
      <c r="Z76" s="40">
        <f t="shared" si="63"/>
        <v>2.1428571428571428</v>
      </c>
      <c r="AA76" s="40">
        <f t="shared" si="64"/>
        <v>1.8571428571428572</v>
      </c>
      <c r="AB76" s="40">
        <f t="shared" si="65"/>
        <v>2</v>
      </c>
    </row>
    <row r="77" spans="1:28">
      <c r="A77" t="s">
        <v>24</v>
      </c>
      <c r="B77" s="36">
        <f t="shared" si="48"/>
        <v>57</v>
      </c>
      <c r="C77" s="36">
        <f t="shared" si="45"/>
        <v>26</v>
      </c>
      <c r="D77" s="36">
        <f t="shared" si="45"/>
        <v>11</v>
      </c>
      <c r="E77" s="36">
        <f t="shared" si="45"/>
        <v>20</v>
      </c>
      <c r="F77" s="36">
        <f t="shared" si="49"/>
        <v>100</v>
      </c>
      <c r="G77" s="36">
        <f t="shared" si="50"/>
        <v>78</v>
      </c>
      <c r="H77" s="37">
        <f t="shared" si="51"/>
        <v>29</v>
      </c>
      <c r="I77" s="37">
        <f t="shared" si="46"/>
        <v>12</v>
      </c>
      <c r="J77" s="37">
        <f t="shared" si="46"/>
        <v>6</v>
      </c>
      <c r="K77" s="37">
        <f t="shared" si="46"/>
        <v>11</v>
      </c>
      <c r="L77" s="37">
        <f t="shared" si="52"/>
        <v>49</v>
      </c>
      <c r="M77" s="37">
        <f t="shared" si="53"/>
        <v>41</v>
      </c>
      <c r="N77" s="29">
        <f t="shared" si="54"/>
        <v>28</v>
      </c>
      <c r="O77" s="29">
        <f t="shared" si="47"/>
        <v>14</v>
      </c>
      <c r="P77" s="29">
        <f t="shared" si="47"/>
        <v>5</v>
      </c>
      <c r="Q77" s="29">
        <f t="shared" si="47"/>
        <v>9</v>
      </c>
      <c r="R77" s="29">
        <f t="shared" si="55"/>
        <v>51</v>
      </c>
      <c r="S77" s="29">
        <f t="shared" si="56"/>
        <v>37</v>
      </c>
      <c r="T77" s="38">
        <f t="shared" si="57"/>
        <v>0.41379310344827586</v>
      </c>
      <c r="U77" s="38">
        <f t="shared" si="58"/>
        <v>0.5</v>
      </c>
      <c r="V77" s="38">
        <f t="shared" si="59"/>
        <v>0.45614035087719296</v>
      </c>
      <c r="W77" s="39">
        <f t="shared" si="60"/>
        <v>1.6896551724137931</v>
      </c>
      <c r="X77" s="39">
        <f t="shared" si="61"/>
        <v>1.8214285714285714</v>
      </c>
      <c r="Y77" s="39">
        <f t="shared" si="62"/>
        <v>1.7543859649122806</v>
      </c>
      <c r="Z77" s="40">
        <f t="shared" si="63"/>
        <v>1.4137931034482758</v>
      </c>
      <c r="AA77" s="40">
        <f t="shared" si="64"/>
        <v>1.3214285714285714</v>
      </c>
      <c r="AB77" s="40">
        <f t="shared" si="65"/>
        <v>1.368421052631579</v>
      </c>
    </row>
    <row r="78" spans="1:28">
      <c r="A78" t="s">
        <v>34</v>
      </c>
      <c r="B78" s="36">
        <f t="shared" si="48"/>
        <v>12</v>
      </c>
      <c r="C78" s="36">
        <f t="shared" si="45"/>
        <v>6</v>
      </c>
      <c r="D78" s="36">
        <f t="shared" si="45"/>
        <v>0</v>
      </c>
      <c r="E78" s="36">
        <f t="shared" si="45"/>
        <v>6</v>
      </c>
      <c r="F78" s="36">
        <f t="shared" si="49"/>
        <v>21</v>
      </c>
      <c r="G78" s="36">
        <f t="shared" si="50"/>
        <v>25</v>
      </c>
      <c r="H78" s="37">
        <f t="shared" si="51"/>
        <v>6</v>
      </c>
      <c r="I78" s="37">
        <f t="shared" si="46"/>
        <v>4</v>
      </c>
      <c r="J78" s="37">
        <f t="shared" si="46"/>
        <v>0</v>
      </c>
      <c r="K78" s="37">
        <f t="shared" si="46"/>
        <v>2</v>
      </c>
      <c r="L78" s="37">
        <f t="shared" si="52"/>
        <v>13</v>
      </c>
      <c r="M78" s="37">
        <f t="shared" si="53"/>
        <v>10</v>
      </c>
      <c r="N78" s="29">
        <f t="shared" si="54"/>
        <v>6</v>
      </c>
      <c r="O78" s="29">
        <f t="shared" si="47"/>
        <v>2</v>
      </c>
      <c r="P78" s="29">
        <f t="shared" si="47"/>
        <v>0</v>
      </c>
      <c r="Q78" s="29">
        <f t="shared" si="47"/>
        <v>4</v>
      </c>
      <c r="R78" s="29">
        <f t="shared" si="55"/>
        <v>8</v>
      </c>
      <c r="S78" s="29">
        <f t="shared" si="56"/>
        <v>15</v>
      </c>
      <c r="T78" s="38">
        <f t="shared" si="57"/>
        <v>0.66666666666666663</v>
      </c>
      <c r="U78" s="38">
        <f t="shared" si="58"/>
        <v>0.33333333333333331</v>
      </c>
      <c r="V78" s="38">
        <f t="shared" si="59"/>
        <v>0.5</v>
      </c>
      <c r="W78" s="39">
        <f t="shared" si="60"/>
        <v>2.1666666666666665</v>
      </c>
      <c r="X78" s="39">
        <f t="shared" si="61"/>
        <v>1.3333333333333333</v>
      </c>
      <c r="Y78" s="39">
        <f t="shared" si="62"/>
        <v>1.75</v>
      </c>
      <c r="Z78" s="40">
        <f t="shared" si="63"/>
        <v>1.6666666666666667</v>
      </c>
      <c r="AA78" s="40">
        <f t="shared" si="64"/>
        <v>2.5</v>
      </c>
      <c r="AB78" s="40">
        <f t="shared" si="65"/>
        <v>2.0833333333333335</v>
      </c>
    </row>
    <row r="79" spans="1:28">
      <c r="A79" t="s">
        <v>922</v>
      </c>
      <c r="B79" s="36">
        <f t="shared" si="48"/>
        <v>16</v>
      </c>
      <c r="C79" s="36">
        <f t="shared" si="45"/>
        <v>8</v>
      </c>
      <c r="D79" s="36">
        <f t="shared" si="45"/>
        <v>1</v>
      </c>
      <c r="E79" s="36">
        <f t="shared" si="45"/>
        <v>7</v>
      </c>
      <c r="F79" s="36">
        <f t="shared" si="49"/>
        <v>32</v>
      </c>
      <c r="G79" s="36">
        <f t="shared" si="50"/>
        <v>29</v>
      </c>
      <c r="H79" s="37">
        <f t="shared" si="51"/>
        <v>8</v>
      </c>
      <c r="I79" s="37">
        <f t="shared" si="46"/>
        <v>3</v>
      </c>
      <c r="J79" s="37">
        <f t="shared" si="46"/>
        <v>1</v>
      </c>
      <c r="K79" s="37">
        <f t="shared" si="46"/>
        <v>4</v>
      </c>
      <c r="L79" s="37">
        <f t="shared" si="52"/>
        <v>15</v>
      </c>
      <c r="M79" s="37">
        <f t="shared" si="53"/>
        <v>13</v>
      </c>
      <c r="N79" s="29">
        <f t="shared" si="54"/>
        <v>8</v>
      </c>
      <c r="O79" s="29">
        <f t="shared" si="47"/>
        <v>5</v>
      </c>
      <c r="P79" s="29">
        <f t="shared" si="47"/>
        <v>0</v>
      </c>
      <c r="Q79" s="29">
        <f t="shared" si="47"/>
        <v>3</v>
      </c>
      <c r="R79" s="29">
        <f t="shared" si="55"/>
        <v>17</v>
      </c>
      <c r="S79" s="29">
        <f t="shared" si="56"/>
        <v>16</v>
      </c>
      <c r="T79" s="38">
        <f t="shared" si="57"/>
        <v>0.375</v>
      </c>
      <c r="U79" s="38">
        <f t="shared" si="58"/>
        <v>0.625</v>
      </c>
      <c r="V79" s="38">
        <f t="shared" si="59"/>
        <v>0.5</v>
      </c>
      <c r="W79" s="39">
        <f t="shared" si="60"/>
        <v>1.875</v>
      </c>
      <c r="X79" s="39">
        <f t="shared" si="61"/>
        <v>2.125</v>
      </c>
      <c r="Y79" s="39">
        <f t="shared" si="62"/>
        <v>2</v>
      </c>
      <c r="Z79" s="40">
        <f t="shared" si="63"/>
        <v>1.625</v>
      </c>
      <c r="AA79" s="40">
        <f t="shared" si="64"/>
        <v>2</v>
      </c>
      <c r="AB79" s="40">
        <f t="shared" si="65"/>
        <v>1.8125</v>
      </c>
    </row>
    <row r="80" spans="1:28">
      <c r="A80" t="s">
        <v>193</v>
      </c>
      <c r="B80" s="36">
        <f t="shared" si="48"/>
        <v>18</v>
      </c>
      <c r="C80" s="36">
        <f t="shared" si="45"/>
        <v>3</v>
      </c>
      <c r="D80" s="36">
        <f t="shared" si="45"/>
        <v>2</v>
      </c>
      <c r="E80" s="36">
        <f t="shared" si="45"/>
        <v>13</v>
      </c>
      <c r="F80" s="36">
        <f t="shared" si="49"/>
        <v>17</v>
      </c>
      <c r="G80" s="36">
        <f t="shared" si="50"/>
        <v>44</v>
      </c>
      <c r="H80" s="37">
        <f t="shared" si="51"/>
        <v>7</v>
      </c>
      <c r="I80" s="37">
        <f t="shared" si="46"/>
        <v>1</v>
      </c>
      <c r="J80" s="37">
        <f t="shared" si="46"/>
        <v>1</v>
      </c>
      <c r="K80" s="37">
        <f t="shared" si="46"/>
        <v>5</v>
      </c>
      <c r="L80" s="37">
        <f t="shared" si="52"/>
        <v>10</v>
      </c>
      <c r="M80" s="37">
        <f t="shared" si="53"/>
        <v>19</v>
      </c>
      <c r="N80" s="29">
        <f t="shared" si="54"/>
        <v>11</v>
      </c>
      <c r="O80" s="29">
        <f t="shared" si="47"/>
        <v>2</v>
      </c>
      <c r="P80" s="29">
        <f t="shared" si="47"/>
        <v>1</v>
      </c>
      <c r="Q80" s="29">
        <f t="shared" si="47"/>
        <v>8</v>
      </c>
      <c r="R80" s="29">
        <f t="shared" si="55"/>
        <v>7</v>
      </c>
      <c r="S80" s="29">
        <f t="shared" si="56"/>
        <v>25</v>
      </c>
      <c r="T80" s="38">
        <f t="shared" si="57"/>
        <v>0.14285714285714285</v>
      </c>
      <c r="U80" s="38">
        <f t="shared" si="58"/>
        <v>0.18181818181818182</v>
      </c>
      <c r="V80" s="38">
        <f t="shared" si="59"/>
        <v>0.16666666666666666</v>
      </c>
      <c r="W80" s="39">
        <f t="shared" si="60"/>
        <v>1.4285714285714286</v>
      </c>
      <c r="X80" s="39">
        <f t="shared" si="61"/>
        <v>0.63636363636363635</v>
      </c>
      <c r="Y80" s="39">
        <f t="shared" si="62"/>
        <v>0.94444444444444442</v>
      </c>
      <c r="Z80" s="40">
        <f t="shared" si="63"/>
        <v>2.7142857142857144</v>
      </c>
      <c r="AA80" s="40">
        <f t="shared" si="64"/>
        <v>2.2727272727272729</v>
      </c>
      <c r="AB80" s="40">
        <f t="shared" si="65"/>
        <v>2.4444444444444446</v>
      </c>
    </row>
    <row r="81" spans="1:28">
      <c r="A81" t="s">
        <v>121</v>
      </c>
      <c r="B81" s="36">
        <f t="shared" si="48"/>
        <v>8</v>
      </c>
      <c r="C81" s="36">
        <f t="shared" si="45"/>
        <v>3</v>
      </c>
      <c r="D81" s="36">
        <f t="shared" si="45"/>
        <v>2</v>
      </c>
      <c r="E81" s="36">
        <f t="shared" si="45"/>
        <v>3</v>
      </c>
      <c r="F81" s="36">
        <f t="shared" si="49"/>
        <v>9</v>
      </c>
      <c r="G81" s="36">
        <f t="shared" si="50"/>
        <v>9</v>
      </c>
      <c r="H81" s="37">
        <f t="shared" si="51"/>
        <v>4</v>
      </c>
      <c r="I81" s="37">
        <f t="shared" si="46"/>
        <v>2</v>
      </c>
      <c r="J81" s="37">
        <f t="shared" si="46"/>
        <v>1</v>
      </c>
      <c r="K81" s="37">
        <f t="shared" si="46"/>
        <v>1</v>
      </c>
      <c r="L81" s="37">
        <f t="shared" si="52"/>
        <v>5</v>
      </c>
      <c r="M81" s="37">
        <f t="shared" si="53"/>
        <v>3</v>
      </c>
      <c r="N81" s="29">
        <f t="shared" si="54"/>
        <v>4</v>
      </c>
      <c r="O81" s="29">
        <f t="shared" si="47"/>
        <v>1</v>
      </c>
      <c r="P81" s="29">
        <f t="shared" si="47"/>
        <v>1</v>
      </c>
      <c r="Q81" s="29">
        <f t="shared" si="47"/>
        <v>2</v>
      </c>
      <c r="R81" s="29">
        <f t="shared" si="55"/>
        <v>4</v>
      </c>
      <c r="S81" s="29">
        <f t="shared" si="56"/>
        <v>6</v>
      </c>
      <c r="T81" s="38">
        <f t="shared" si="57"/>
        <v>0.5</v>
      </c>
      <c r="U81" s="38">
        <f t="shared" si="58"/>
        <v>0.25</v>
      </c>
      <c r="V81" s="38">
        <f t="shared" si="59"/>
        <v>0.375</v>
      </c>
      <c r="W81" s="39">
        <f t="shared" si="60"/>
        <v>1.25</v>
      </c>
      <c r="X81" s="39">
        <f t="shared" si="61"/>
        <v>1</v>
      </c>
      <c r="Y81" s="39">
        <f t="shared" si="62"/>
        <v>1.125</v>
      </c>
      <c r="Z81" s="40">
        <f t="shared" si="63"/>
        <v>0.75</v>
      </c>
      <c r="AA81" s="40">
        <f t="shared" si="64"/>
        <v>1.5</v>
      </c>
      <c r="AB81" s="40">
        <f t="shared" si="65"/>
        <v>1.125</v>
      </c>
    </row>
    <row r="82" spans="1:28">
      <c r="A82" t="s">
        <v>775</v>
      </c>
      <c r="B82" s="36">
        <f t="shared" si="48"/>
        <v>4</v>
      </c>
      <c r="C82" s="36">
        <f t="shared" si="45"/>
        <v>3</v>
      </c>
      <c r="D82" s="36">
        <f t="shared" si="45"/>
        <v>1</v>
      </c>
      <c r="E82" s="36">
        <f t="shared" si="45"/>
        <v>0</v>
      </c>
      <c r="F82" s="36">
        <f t="shared" si="49"/>
        <v>7</v>
      </c>
      <c r="G82" s="36">
        <f t="shared" si="50"/>
        <v>3</v>
      </c>
      <c r="H82" s="37">
        <f t="shared" si="51"/>
        <v>3</v>
      </c>
      <c r="I82" s="37">
        <f t="shared" si="46"/>
        <v>2</v>
      </c>
      <c r="J82" s="37">
        <f t="shared" si="46"/>
        <v>1</v>
      </c>
      <c r="K82" s="37">
        <f t="shared" si="46"/>
        <v>0</v>
      </c>
      <c r="L82" s="37">
        <f t="shared" si="52"/>
        <v>4</v>
      </c>
      <c r="M82" s="37">
        <f t="shared" si="53"/>
        <v>2</v>
      </c>
      <c r="N82" s="29">
        <f t="shared" si="54"/>
        <v>1</v>
      </c>
      <c r="O82" s="29">
        <f t="shared" si="47"/>
        <v>1</v>
      </c>
      <c r="P82" s="29">
        <f t="shared" si="47"/>
        <v>0</v>
      </c>
      <c r="Q82" s="29">
        <f t="shared" si="47"/>
        <v>0</v>
      </c>
      <c r="R82" s="29">
        <f t="shared" si="55"/>
        <v>3</v>
      </c>
      <c r="S82" s="29">
        <f t="shared" si="56"/>
        <v>1</v>
      </c>
      <c r="T82" s="38">
        <f t="shared" si="57"/>
        <v>0.66666666666666663</v>
      </c>
      <c r="U82" s="38">
        <f t="shared" si="58"/>
        <v>1</v>
      </c>
      <c r="V82" s="38">
        <f t="shared" si="59"/>
        <v>0.75</v>
      </c>
      <c r="W82" s="39">
        <f t="shared" si="60"/>
        <v>1.3333333333333333</v>
      </c>
      <c r="X82" s="39">
        <f t="shared" si="61"/>
        <v>3</v>
      </c>
      <c r="Y82" s="39">
        <f t="shared" si="62"/>
        <v>1.75</v>
      </c>
      <c r="Z82" s="40">
        <f t="shared" si="63"/>
        <v>0.66666666666666663</v>
      </c>
      <c r="AA82" s="40">
        <f t="shared" si="64"/>
        <v>1</v>
      </c>
      <c r="AB82" s="40">
        <f t="shared" si="65"/>
        <v>0.75</v>
      </c>
    </row>
    <row r="83" spans="1:28">
      <c r="A83" t="s">
        <v>57</v>
      </c>
      <c r="B83" s="36">
        <f t="shared" si="48"/>
        <v>17</v>
      </c>
      <c r="C83" s="36">
        <f t="shared" ref="C83:E102" si="66">COUNTIFS(competition,"*WL*",opponent,$A83,outcome,C$2)</f>
        <v>9</v>
      </c>
      <c r="D83" s="36">
        <f t="shared" si="66"/>
        <v>2</v>
      </c>
      <c r="E83" s="36">
        <f t="shared" si="66"/>
        <v>6</v>
      </c>
      <c r="F83" s="36">
        <f t="shared" si="49"/>
        <v>29</v>
      </c>
      <c r="G83" s="36">
        <f t="shared" si="50"/>
        <v>24</v>
      </c>
      <c r="H83" s="37">
        <f t="shared" si="51"/>
        <v>9</v>
      </c>
      <c r="I83" s="37">
        <f t="shared" ref="I83:K102" si="67">COUNTIFS(competition,"*WL*",opponent,$A83,outcome,I$2,venue,$H$1)</f>
        <v>6</v>
      </c>
      <c r="J83" s="37">
        <f t="shared" si="67"/>
        <v>1</v>
      </c>
      <c r="K83" s="37">
        <f t="shared" si="67"/>
        <v>2</v>
      </c>
      <c r="L83" s="37">
        <f t="shared" si="52"/>
        <v>18</v>
      </c>
      <c r="M83" s="37">
        <f t="shared" si="53"/>
        <v>10</v>
      </c>
      <c r="N83" s="29">
        <f t="shared" si="54"/>
        <v>8</v>
      </c>
      <c r="O83" s="29">
        <f t="shared" ref="O83:Q102" si="68">COUNTIFS(competition,"*WL*",opponent,$A83,outcome,O$2,venue,$N$1)</f>
        <v>3</v>
      </c>
      <c r="P83" s="29">
        <f t="shared" si="68"/>
        <v>1</v>
      </c>
      <c r="Q83" s="29">
        <f t="shared" si="68"/>
        <v>4</v>
      </c>
      <c r="R83" s="29">
        <f t="shared" si="55"/>
        <v>11</v>
      </c>
      <c r="S83" s="29">
        <f t="shared" si="56"/>
        <v>14</v>
      </c>
      <c r="T83" s="38">
        <f t="shared" si="57"/>
        <v>0.66666666666666663</v>
      </c>
      <c r="U83" s="38">
        <f t="shared" si="58"/>
        <v>0.375</v>
      </c>
      <c r="V83" s="38">
        <f t="shared" si="59"/>
        <v>0.52941176470588236</v>
      </c>
      <c r="W83" s="39">
        <f t="shared" si="60"/>
        <v>2</v>
      </c>
      <c r="X83" s="39">
        <f t="shared" si="61"/>
        <v>1.375</v>
      </c>
      <c r="Y83" s="39">
        <f t="shared" si="62"/>
        <v>1.7058823529411764</v>
      </c>
      <c r="Z83" s="40">
        <f t="shared" si="63"/>
        <v>1.1111111111111112</v>
      </c>
      <c r="AA83" s="40">
        <f t="shared" si="64"/>
        <v>1.75</v>
      </c>
      <c r="AB83" s="40">
        <f t="shared" si="65"/>
        <v>1.411764705882353</v>
      </c>
    </row>
    <row r="84" spans="1:28">
      <c r="A84" t="s">
        <v>249</v>
      </c>
      <c r="B84" s="36">
        <f t="shared" si="48"/>
        <v>4</v>
      </c>
      <c r="C84" s="36">
        <f t="shared" si="66"/>
        <v>1</v>
      </c>
      <c r="D84" s="36">
        <f t="shared" si="66"/>
        <v>2</v>
      </c>
      <c r="E84" s="36">
        <f t="shared" si="66"/>
        <v>1</v>
      </c>
      <c r="F84" s="36">
        <f t="shared" si="49"/>
        <v>7</v>
      </c>
      <c r="G84" s="36">
        <f t="shared" si="50"/>
        <v>7</v>
      </c>
      <c r="H84" s="37">
        <f t="shared" si="51"/>
        <v>2</v>
      </c>
      <c r="I84" s="37">
        <f t="shared" si="67"/>
        <v>1</v>
      </c>
      <c r="J84" s="37">
        <f t="shared" si="67"/>
        <v>1</v>
      </c>
      <c r="K84" s="37">
        <f t="shared" si="67"/>
        <v>0</v>
      </c>
      <c r="L84" s="37">
        <f t="shared" si="52"/>
        <v>4</v>
      </c>
      <c r="M84" s="37">
        <f t="shared" si="53"/>
        <v>2</v>
      </c>
      <c r="N84" s="29">
        <f t="shared" si="54"/>
        <v>2</v>
      </c>
      <c r="O84" s="29">
        <f t="shared" si="68"/>
        <v>0</v>
      </c>
      <c r="P84" s="29">
        <f t="shared" si="68"/>
        <v>1</v>
      </c>
      <c r="Q84" s="29">
        <f t="shared" si="68"/>
        <v>1</v>
      </c>
      <c r="R84" s="29">
        <f t="shared" si="55"/>
        <v>3</v>
      </c>
      <c r="S84" s="29">
        <f t="shared" si="56"/>
        <v>5</v>
      </c>
      <c r="T84" s="38">
        <f t="shared" si="57"/>
        <v>0.5</v>
      </c>
      <c r="U84" s="38">
        <f t="shared" si="58"/>
        <v>0</v>
      </c>
      <c r="V84" s="38">
        <f t="shared" si="59"/>
        <v>0.25</v>
      </c>
      <c r="W84" s="39">
        <f t="shared" si="60"/>
        <v>2</v>
      </c>
      <c r="X84" s="39">
        <f t="shared" si="61"/>
        <v>1.5</v>
      </c>
      <c r="Y84" s="39">
        <f t="shared" si="62"/>
        <v>1.75</v>
      </c>
      <c r="Z84" s="40">
        <f t="shared" si="63"/>
        <v>1</v>
      </c>
      <c r="AA84" s="40">
        <f t="shared" si="64"/>
        <v>2.5</v>
      </c>
      <c r="AB84" s="40">
        <f t="shared" si="65"/>
        <v>1.75</v>
      </c>
    </row>
    <row r="85" spans="1:28">
      <c r="A85" t="s">
        <v>807</v>
      </c>
      <c r="B85" s="36">
        <f t="shared" si="48"/>
        <v>24</v>
      </c>
      <c r="C85" s="36">
        <f t="shared" si="66"/>
        <v>12</v>
      </c>
      <c r="D85" s="36">
        <f t="shared" si="66"/>
        <v>4</v>
      </c>
      <c r="E85" s="36">
        <f t="shared" si="66"/>
        <v>8</v>
      </c>
      <c r="F85" s="36">
        <f t="shared" si="49"/>
        <v>41</v>
      </c>
      <c r="G85" s="36">
        <f t="shared" si="50"/>
        <v>29</v>
      </c>
      <c r="H85" s="37">
        <f t="shared" si="51"/>
        <v>12</v>
      </c>
      <c r="I85" s="37">
        <f t="shared" si="67"/>
        <v>7</v>
      </c>
      <c r="J85" s="37">
        <f t="shared" si="67"/>
        <v>1</v>
      </c>
      <c r="K85" s="37">
        <f t="shared" si="67"/>
        <v>4</v>
      </c>
      <c r="L85" s="37">
        <f t="shared" si="52"/>
        <v>19</v>
      </c>
      <c r="M85" s="37">
        <f t="shared" si="53"/>
        <v>8</v>
      </c>
      <c r="N85" s="29">
        <f t="shared" si="54"/>
        <v>12</v>
      </c>
      <c r="O85" s="29">
        <f t="shared" si="68"/>
        <v>5</v>
      </c>
      <c r="P85" s="29">
        <f t="shared" si="68"/>
        <v>3</v>
      </c>
      <c r="Q85" s="29">
        <f t="shared" si="68"/>
        <v>4</v>
      </c>
      <c r="R85" s="29">
        <f t="shared" si="55"/>
        <v>22</v>
      </c>
      <c r="S85" s="29">
        <f t="shared" si="56"/>
        <v>21</v>
      </c>
      <c r="T85" s="38">
        <f t="shared" si="57"/>
        <v>0.58333333333333337</v>
      </c>
      <c r="U85" s="38">
        <f t="shared" si="58"/>
        <v>0.41666666666666669</v>
      </c>
      <c r="V85" s="38">
        <f t="shared" si="59"/>
        <v>0.5</v>
      </c>
      <c r="W85" s="39">
        <f t="shared" si="60"/>
        <v>1.5833333333333333</v>
      </c>
      <c r="X85" s="39">
        <f t="shared" si="61"/>
        <v>1.8333333333333333</v>
      </c>
      <c r="Y85" s="39">
        <f t="shared" si="62"/>
        <v>1.7083333333333333</v>
      </c>
      <c r="Z85" s="40">
        <f t="shared" si="63"/>
        <v>0.66666666666666663</v>
      </c>
      <c r="AA85" s="40">
        <f t="shared" si="64"/>
        <v>1.75</v>
      </c>
      <c r="AB85" s="40">
        <f t="shared" si="65"/>
        <v>1.2083333333333333</v>
      </c>
    </row>
    <row r="86" spans="1:28">
      <c r="A86" t="s">
        <v>124</v>
      </c>
      <c r="B86" s="36">
        <f t="shared" si="48"/>
        <v>28</v>
      </c>
      <c r="C86" s="36">
        <f t="shared" si="66"/>
        <v>13</v>
      </c>
      <c r="D86" s="36">
        <f t="shared" si="66"/>
        <v>4</v>
      </c>
      <c r="E86" s="36">
        <f t="shared" si="66"/>
        <v>11</v>
      </c>
      <c r="F86" s="36">
        <f t="shared" si="49"/>
        <v>46</v>
      </c>
      <c r="G86" s="36">
        <f t="shared" si="50"/>
        <v>35</v>
      </c>
      <c r="H86" s="37">
        <f t="shared" si="51"/>
        <v>14</v>
      </c>
      <c r="I86" s="37">
        <f t="shared" si="67"/>
        <v>8</v>
      </c>
      <c r="J86" s="37">
        <f t="shared" si="67"/>
        <v>1</v>
      </c>
      <c r="K86" s="37">
        <f t="shared" si="67"/>
        <v>5</v>
      </c>
      <c r="L86" s="37">
        <f t="shared" si="52"/>
        <v>31</v>
      </c>
      <c r="M86" s="37">
        <f t="shared" si="53"/>
        <v>20</v>
      </c>
      <c r="N86" s="29">
        <f t="shared" si="54"/>
        <v>14</v>
      </c>
      <c r="O86" s="29">
        <f t="shared" si="68"/>
        <v>5</v>
      </c>
      <c r="P86" s="29">
        <f t="shared" si="68"/>
        <v>3</v>
      </c>
      <c r="Q86" s="29">
        <f t="shared" si="68"/>
        <v>6</v>
      </c>
      <c r="R86" s="29">
        <f t="shared" si="55"/>
        <v>15</v>
      </c>
      <c r="S86" s="29">
        <f t="shared" si="56"/>
        <v>15</v>
      </c>
      <c r="T86" s="38">
        <f t="shared" si="57"/>
        <v>0.5714285714285714</v>
      </c>
      <c r="U86" s="38">
        <f t="shared" si="58"/>
        <v>0.35714285714285715</v>
      </c>
      <c r="V86" s="38">
        <f t="shared" si="59"/>
        <v>0.4642857142857143</v>
      </c>
      <c r="W86" s="39">
        <f t="shared" si="60"/>
        <v>2.2142857142857144</v>
      </c>
      <c r="X86" s="39">
        <f t="shared" si="61"/>
        <v>1.0714285714285714</v>
      </c>
      <c r="Y86" s="39">
        <f t="shared" si="62"/>
        <v>1.6428571428571428</v>
      </c>
      <c r="Z86" s="40">
        <f t="shared" si="63"/>
        <v>1.4285714285714286</v>
      </c>
      <c r="AA86" s="40">
        <f t="shared" si="64"/>
        <v>1.0714285714285714</v>
      </c>
      <c r="AB86" s="40">
        <f t="shared" si="65"/>
        <v>1.25</v>
      </c>
    </row>
    <row r="87" spans="1:28">
      <c r="A87" t="s">
        <v>620</v>
      </c>
      <c r="B87" s="36">
        <f t="shared" si="48"/>
        <v>14</v>
      </c>
      <c r="C87" s="36">
        <f t="shared" si="66"/>
        <v>3</v>
      </c>
      <c r="D87" s="36">
        <f t="shared" si="66"/>
        <v>1</v>
      </c>
      <c r="E87" s="36">
        <f t="shared" si="66"/>
        <v>10</v>
      </c>
      <c r="F87" s="36">
        <f t="shared" si="49"/>
        <v>24</v>
      </c>
      <c r="G87" s="36">
        <f t="shared" si="50"/>
        <v>41</v>
      </c>
      <c r="H87" s="37">
        <f t="shared" si="51"/>
        <v>7</v>
      </c>
      <c r="I87" s="37">
        <f t="shared" si="67"/>
        <v>3</v>
      </c>
      <c r="J87" s="37">
        <f t="shared" si="67"/>
        <v>1</v>
      </c>
      <c r="K87" s="37">
        <f t="shared" si="67"/>
        <v>3</v>
      </c>
      <c r="L87" s="37">
        <f t="shared" si="52"/>
        <v>16</v>
      </c>
      <c r="M87" s="37">
        <f t="shared" si="53"/>
        <v>15</v>
      </c>
      <c r="N87" s="29">
        <f t="shared" si="54"/>
        <v>7</v>
      </c>
      <c r="O87" s="29">
        <f t="shared" si="68"/>
        <v>0</v>
      </c>
      <c r="P87" s="29">
        <f t="shared" si="68"/>
        <v>0</v>
      </c>
      <c r="Q87" s="29">
        <f t="shared" si="68"/>
        <v>7</v>
      </c>
      <c r="R87" s="29">
        <f t="shared" si="55"/>
        <v>8</v>
      </c>
      <c r="S87" s="29">
        <f t="shared" si="56"/>
        <v>26</v>
      </c>
      <c r="T87" s="38">
        <f t="shared" si="57"/>
        <v>0.42857142857142855</v>
      </c>
      <c r="U87" s="38">
        <f t="shared" si="58"/>
        <v>0</v>
      </c>
      <c r="V87" s="38">
        <f t="shared" si="59"/>
        <v>0.21428571428571427</v>
      </c>
      <c r="W87" s="39">
        <f t="shared" si="60"/>
        <v>2.2857142857142856</v>
      </c>
      <c r="X87" s="39">
        <f t="shared" si="61"/>
        <v>1.1428571428571428</v>
      </c>
      <c r="Y87" s="39">
        <f t="shared" si="62"/>
        <v>1.7142857142857142</v>
      </c>
      <c r="Z87" s="40">
        <f t="shared" si="63"/>
        <v>2.1428571428571428</v>
      </c>
      <c r="AA87" s="40">
        <f t="shared" si="64"/>
        <v>3.7142857142857144</v>
      </c>
      <c r="AB87" s="40">
        <f t="shared" si="65"/>
        <v>2.9285714285714284</v>
      </c>
    </row>
    <row r="88" spans="1:28">
      <c r="A88" t="s">
        <v>226</v>
      </c>
      <c r="B88" s="36">
        <f t="shared" si="48"/>
        <v>30</v>
      </c>
      <c r="C88" s="36">
        <f t="shared" si="66"/>
        <v>6</v>
      </c>
      <c r="D88" s="36">
        <f t="shared" si="66"/>
        <v>6</v>
      </c>
      <c r="E88" s="36">
        <f t="shared" si="66"/>
        <v>18</v>
      </c>
      <c r="F88" s="36">
        <f t="shared" si="49"/>
        <v>37</v>
      </c>
      <c r="G88" s="36">
        <f t="shared" si="50"/>
        <v>59</v>
      </c>
      <c r="H88" s="37">
        <f t="shared" si="51"/>
        <v>15</v>
      </c>
      <c r="I88" s="37">
        <f t="shared" si="67"/>
        <v>3</v>
      </c>
      <c r="J88" s="37">
        <f t="shared" si="67"/>
        <v>5</v>
      </c>
      <c r="K88" s="37">
        <f t="shared" si="67"/>
        <v>7</v>
      </c>
      <c r="L88" s="37">
        <f t="shared" si="52"/>
        <v>26</v>
      </c>
      <c r="M88" s="37">
        <f t="shared" si="53"/>
        <v>30</v>
      </c>
      <c r="N88" s="29">
        <f t="shared" si="54"/>
        <v>15</v>
      </c>
      <c r="O88" s="29">
        <f t="shared" si="68"/>
        <v>3</v>
      </c>
      <c r="P88" s="29">
        <f t="shared" si="68"/>
        <v>1</v>
      </c>
      <c r="Q88" s="29">
        <f t="shared" si="68"/>
        <v>11</v>
      </c>
      <c r="R88" s="29">
        <f t="shared" si="55"/>
        <v>11</v>
      </c>
      <c r="S88" s="29">
        <f t="shared" si="56"/>
        <v>29</v>
      </c>
      <c r="T88" s="38">
        <f t="shared" si="57"/>
        <v>0.2</v>
      </c>
      <c r="U88" s="38">
        <f t="shared" si="58"/>
        <v>0.2</v>
      </c>
      <c r="V88" s="38">
        <f t="shared" si="59"/>
        <v>0.2</v>
      </c>
      <c r="W88" s="39">
        <f t="shared" si="60"/>
        <v>1.7333333333333334</v>
      </c>
      <c r="X88" s="39">
        <f t="shared" si="61"/>
        <v>0.73333333333333328</v>
      </c>
      <c r="Y88" s="39">
        <f t="shared" si="62"/>
        <v>1.2333333333333334</v>
      </c>
      <c r="Z88" s="40">
        <f t="shared" si="63"/>
        <v>2</v>
      </c>
      <c r="AA88" s="40">
        <f t="shared" si="64"/>
        <v>1.9333333333333333</v>
      </c>
      <c r="AB88" s="40">
        <f t="shared" si="65"/>
        <v>1.9666666666666666</v>
      </c>
    </row>
    <row r="89" spans="1:28">
      <c r="A89" t="s">
        <v>467</v>
      </c>
      <c r="B89" s="36">
        <f t="shared" si="48"/>
        <v>4</v>
      </c>
      <c r="C89" s="36">
        <f t="shared" si="66"/>
        <v>1</v>
      </c>
      <c r="D89" s="36">
        <f t="shared" si="66"/>
        <v>0</v>
      </c>
      <c r="E89" s="36">
        <f t="shared" si="66"/>
        <v>3</v>
      </c>
      <c r="F89" s="36">
        <f t="shared" si="49"/>
        <v>2</v>
      </c>
      <c r="G89" s="36">
        <f t="shared" si="50"/>
        <v>16</v>
      </c>
      <c r="H89" s="37">
        <f t="shared" si="51"/>
        <v>2</v>
      </c>
      <c r="I89" s="37">
        <f t="shared" si="67"/>
        <v>0</v>
      </c>
      <c r="J89" s="37">
        <f t="shared" si="67"/>
        <v>0</v>
      </c>
      <c r="K89" s="37">
        <f t="shared" si="67"/>
        <v>2</v>
      </c>
      <c r="L89" s="37">
        <f t="shared" si="52"/>
        <v>1</v>
      </c>
      <c r="M89" s="37">
        <f t="shared" si="53"/>
        <v>9</v>
      </c>
      <c r="N89" s="29">
        <f t="shared" si="54"/>
        <v>2</v>
      </c>
      <c r="O89" s="29">
        <f t="shared" si="68"/>
        <v>1</v>
      </c>
      <c r="P89" s="29">
        <f t="shared" si="68"/>
        <v>0</v>
      </c>
      <c r="Q89" s="29">
        <f t="shared" si="68"/>
        <v>1</v>
      </c>
      <c r="R89" s="29">
        <f t="shared" si="55"/>
        <v>1</v>
      </c>
      <c r="S89" s="29">
        <f t="shared" si="56"/>
        <v>7</v>
      </c>
      <c r="T89" s="38">
        <f t="shared" si="57"/>
        <v>0</v>
      </c>
      <c r="U89" s="38">
        <f t="shared" si="58"/>
        <v>0.5</v>
      </c>
      <c r="V89" s="38">
        <f t="shared" si="59"/>
        <v>0.25</v>
      </c>
      <c r="W89" s="39">
        <f t="shared" si="60"/>
        <v>0.5</v>
      </c>
      <c r="X89" s="39">
        <f t="shared" si="61"/>
        <v>0.5</v>
      </c>
      <c r="Y89" s="39">
        <f t="shared" si="62"/>
        <v>0.5</v>
      </c>
      <c r="Z89" s="40">
        <f t="shared" si="63"/>
        <v>4.5</v>
      </c>
      <c r="AA89" s="40">
        <f t="shared" si="64"/>
        <v>3.5</v>
      </c>
      <c r="AB89" s="40">
        <f t="shared" si="65"/>
        <v>4</v>
      </c>
    </row>
    <row r="90" spans="1:28">
      <c r="A90" t="s">
        <v>552</v>
      </c>
      <c r="B90" s="36">
        <f t="shared" si="48"/>
        <v>34</v>
      </c>
      <c r="C90" s="36">
        <f t="shared" si="66"/>
        <v>13</v>
      </c>
      <c r="D90" s="36">
        <f t="shared" si="66"/>
        <v>9</v>
      </c>
      <c r="E90" s="36">
        <f t="shared" si="66"/>
        <v>12</v>
      </c>
      <c r="F90" s="36">
        <f t="shared" si="49"/>
        <v>46</v>
      </c>
      <c r="G90" s="36">
        <f t="shared" si="50"/>
        <v>50</v>
      </c>
      <c r="H90" s="37">
        <f t="shared" si="51"/>
        <v>18</v>
      </c>
      <c r="I90" s="37">
        <f t="shared" si="67"/>
        <v>7</v>
      </c>
      <c r="J90" s="37">
        <f t="shared" si="67"/>
        <v>6</v>
      </c>
      <c r="K90" s="37">
        <f t="shared" si="67"/>
        <v>5</v>
      </c>
      <c r="L90" s="37">
        <f t="shared" si="52"/>
        <v>26</v>
      </c>
      <c r="M90" s="37">
        <f t="shared" si="53"/>
        <v>28</v>
      </c>
      <c r="N90" s="29">
        <f t="shared" si="54"/>
        <v>16</v>
      </c>
      <c r="O90" s="29">
        <f t="shared" si="68"/>
        <v>6</v>
      </c>
      <c r="P90" s="29">
        <f t="shared" si="68"/>
        <v>3</v>
      </c>
      <c r="Q90" s="29">
        <f t="shared" si="68"/>
        <v>7</v>
      </c>
      <c r="R90" s="29">
        <f t="shared" si="55"/>
        <v>20</v>
      </c>
      <c r="S90" s="29">
        <f t="shared" si="56"/>
        <v>22</v>
      </c>
      <c r="T90" s="38">
        <f t="shared" si="57"/>
        <v>0.3888888888888889</v>
      </c>
      <c r="U90" s="38">
        <f t="shared" si="58"/>
        <v>0.375</v>
      </c>
      <c r="V90" s="38">
        <f t="shared" si="59"/>
        <v>0.38235294117647056</v>
      </c>
      <c r="W90" s="39">
        <f t="shared" si="60"/>
        <v>1.4444444444444444</v>
      </c>
      <c r="X90" s="39">
        <f t="shared" si="61"/>
        <v>1.25</v>
      </c>
      <c r="Y90" s="39">
        <f t="shared" si="62"/>
        <v>1.3529411764705883</v>
      </c>
      <c r="Z90" s="40">
        <f t="shared" si="63"/>
        <v>1.5555555555555556</v>
      </c>
      <c r="AA90" s="40">
        <f t="shared" si="64"/>
        <v>1.375</v>
      </c>
      <c r="AB90" s="40">
        <f t="shared" si="65"/>
        <v>1.4705882352941178</v>
      </c>
    </row>
    <row r="91" spans="1:28">
      <c r="A91" t="s">
        <v>1033</v>
      </c>
      <c r="B91" s="36">
        <f t="shared" si="48"/>
        <v>28</v>
      </c>
      <c r="C91" s="36">
        <f t="shared" si="66"/>
        <v>15</v>
      </c>
      <c r="D91" s="36">
        <f t="shared" si="66"/>
        <v>6</v>
      </c>
      <c r="E91" s="36">
        <f t="shared" si="66"/>
        <v>7</v>
      </c>
      <c r="F91" s="36">
        <f t="shared" si="49"/>
        <v>57</v>
      </c>
      <c r="G91" s="36">
        <f t="shared" si="50"/>
        <v>56</v>
      </c>
      <c r="H91" s="37">
        <f t="shared" si="51"/>
        <v>13</v>
      </c>
      <c r="I91" s="37">
        <f t="shared" si="67"/>
        <v>8</v>
      </c>
      <c r="J91" s="37">
        <f t="shared" si="67"/>
        <v>2</v>
      </c>
      <c r="K91" s="37">
        <f t="shared" si="67"/>
        <v>3</v>
      </c>
      <c r="L91" s="37">
        <f t="shared" si="52"/>
        <v>35</v>
      </c>
      <c r="M91" s="37">
        <f t="shared" si="53"/>
        <v>22</v>
      </c>
      <c r="N91" s="29">
        <f t="shared" si="54"/>
        <v>15</v>
      </c>
      <c r="O91" s="29">
        <f t="shared" si="68"/>
        <v>7</v>
      </c>
      <c r="P91" s="29">
        <f t="shared" si="68"/>
        <v>4</v>
      </c>
      <c r="Q91" s="29">
        <f t="shared" si="68"/>
        <v>4</v>
      </c>
      <c r="R91" s="29">
        <f t="shared" si="55"/>
        <v>22</v>
      </c>
      <c r="S91" s="29">
        <f t="shared" si="56"/>
        <v>34</v>
      </c>
      <c r="T91" s="38">
        <f t="shared" si="57"/>
        <v>0.61538461538461542</v>
      </c>
      <c r="U91" s="38">
        <f t="shared" si="58"/>
        <v>0.46666666666666667</v>
      </c>
      <c r="V91" s="38">
        <f t="shared" si="59"/>
        <v>0.5357142857142857</v>
      </c>
      <c r="W91" s="39">
        <f t="shared" si="60"/>
        <v>2.6923076923076925</v>
      </c>
      <c r="X91" s="39">
        <f t="shared" si="61"/>
        <v>1.4666666666666666</v>
      </c>
      <c r="Y91" s="39">
        <f t="shared" si="62"/>
        <v>2.0357142857142856</v>
      </c>
      <c r="Z91" s="40">
        <f t="shared" si="63"/>
        <v>1.6923076923076923</v>
      </c>
      <c r="AA91" s="40">
        <f t="shared" si="64"/>
        <v>2.2666666666666666</v>
      </c>
      <c r="AB91" s="40">
        <f t="shared" si="65"/>
        <v>2</v>
      </c>
    </row>
    <row r="92" spans="1:28">
      <c r="A92" t="s">
        <v>393</v>
      </c>
      <c r="B92" s="36">
        <f t="shared" si="48"/>
        <v>22</v>
      </c>
      <c r="C92" s="36">
        <f t="shared" si="66"/>
        <v>14</v>
      </c>
      <c r="D92" s="36">
        <f t="shared" si="66"/>
        <v>3</v>
      </c>
      <c r="E92" s="36">
        <f t="shared" si="66"/>
        <v>5</v>
      </c>
      <c r="F92" s="36">
        <f t="shared" si="49"/>
        <v>49</v>
      </c>
      <c r="G92" s="36">
        <f t="shared" si="50"/>
        <v>17</v>
      </c>
      <c r="H92" s="37">
        <f t="shared" si="51"/>
        <v>11</v>
      </c>
      <c r="I92" s="37">
        <f t="shared" si="67"/>
        <v>7</v>
      </c>
      <c r="J92" s="37">
        <f t="shared" si="67"/>
        <v>2</v>
      </c>
      <c r="K92" s="37">
        <f t="shared" si="67"/>
        <v>2</v>
      </c>
      <c r="L92" s="37">
        <f t="shared" si="52"/>
        <v>22</v>
      </c>
      <c r="M92" s="37">
        <f t="shared" si="53"/>
        <v>8</v>
      </c>
      <c r="N92" s="29">
        <f t="shared" si="54"/>
        <v>11</v>
      </c>
      <c r="O92" s="29">
        <f t="shared" si="68"/>
        <v>7</v>
      </c>
      <c r="P92" s="29">
        <f t="shared" si="68"/>
        <v>1</v>
      </c>
      <c r="Q92" s="29">
        <f t="shared" si="68"/>
        <v>3</v>
      </c>
      <c r="R92" s="29">
        <f t="shared" si="55"/>
        <v>27</v>
      </c>
      <c r="S92" s="29">
        <f t="shared" si="56"/>
        <v>9</v>
      </c>
      <c r="T92" s="38">
        <f t="shared" si="57"/>
        <v>0.63636363636363635</v>
      </c>
      <c r="U92" s="38">
        <f t="shared" si="58"/>
        <v>0.63636363636363635</v>
      </c>
      <c r="V92" s="38">
        <f t="shared" si="59"/>
        <v>0.63636363636363635</v>
      </c>
      <c r="W92" s="39">
        <f t="shared" si="60"/>
        <v>2</v>
      </c>
      <c r="X92" s="39">
        <f t="shared" si="61"/>
        <v>2.4545454545454546</v>
      </c>
      <c r="Y92" s="39">
        <f t="shared" si="62"/>
        <v>2.2272727272727271</v>
      </c>
      <c r="Z92" s="40">
        <f t="shared" si="63"/>
        <v>0.72727272727272729</v>
      </c>
      <c r="AA92" s="40">
        <f t="shared" si="64"/>
        <v>0.81818181818181823</v>
      </c>
      <c r="AB92" s="40">
        <f t="shared" si="65"/>
        <v>0.77272727272727271</v>
      </c>
    </row>
    <row r="93" spans="1:28">
      <c r="A93" t="s">
        <v>377</v>
      </c>
      <c r="B93" s="36">
        <f t="shared" si="48"/>
        <v>2</v>
      </c>
      <c r="C93" s="36">
        <f t="shared" si="66"/>
        <v>0</v>
      </c>
      <c r="D93" s="36">
        <f t="shared" si="66"/>
        <v>0</v>
      </c>
      <c r="E93" s="36">
        <f t="shared" si="66"/>
        <v>2</v>
      </c>
      <c r="F93" s="36">
        <f t="shared" si="49"/>
        <v>1</v>
      </c>
      <c r="G93" s="36">
        <f t="shared" si="50"/>
        <v>3</v>
      </c>
      <c r="H93" s="37">
        <f t="shared" si="51"/>
        <v>1</v>
      </c>
      <c r="I93" s="37">
        <f t="shared" si="67"/>
        <v>0</v>
      </c>
      <c r="J93" s="37">
        <f t="shared" si="67"/>
        <v>0</v>
      </c>
      <c r="K93" s="37">
        <f t="shared" si="67"/>
        <v>1</v>
      </c>
      <c r="L93" s="37">
        <f t="shared" si="52"/>
        <v>1</v>
      </c>
      <c r="M93" s="37">
        <f t="shared" si="53"/>
        <v>2</v>
      </c>
      <c r="N93" s="29">
        <f t="shared" si="54"/>
        <v>1</v>
      </c>
      <c r="O93" s="29">
        <f t="shared" si="68"/>
        <v>0</v>
      </c>
      <c r="P93" s="29">
        <f t="shared" si="68"/>
        <v>0</v>
      </c>
      <c r="Q93" s="29">
        <f t="shared" si="68"/>
        <v>1</v>
      </c>
      <c r="R93" s="29">
        <f t="shared" si="55"/>
        <v>0</v>
      </c>
      <c r="S93" s="29">
        <f t="shared" si="56"/>
        <v>1</v>
      </c>
      <c r="T93" s="38">
        <f t="shared" si="57"/>
        <v>0</v>
      </c>
      <c r="U93" s="38">
        <f t="shared" si="58"/>
        <v>0</v>
      </c>
      <c r="V93" s="38">
        <f t="shared" si="59"/>
        <v>0</v>
      </c>
      <c r="W93" s="39">
        <f t="shared" si="60"/>
        <v>1</v>
      </c>
      <c r="X93" s="39">
        <f t="shared" si="61"/>
        <v>0</v>
      </c>
      <c r="Y93" s="39">
        <f t="shared" si="62"/>
        <v>0.5</v>
      </c>
      <c r="Z93" s="40">
        <f t="shared" si="63"/>
        <v>2</v>
      </c>
      <c r="AA93" s="40">
        <f t="shared" si="64"/>
        <v>1</v>
      </c>
      <c r="AB93" s="40">
        <f t="shared" si="65"/>
        <v>1.5</v>
      </c>
    </row>
    <row r="94" spans="1:28">
      <c r="A94" t="s">
        <v>52</v>
      </c>
      <c r="B94" s="36">
        <f t="shared" si="48"/>
        <v>43</v>
      </c>
      <c r="C94" s="36">
        <f t="shared" si="66"/>
        <v>24</v>
      </c>
      <c r="D94" s="36">
        <f t="shared" si="66"/>
        <v>10</v>
      </c>
      <c r="E94" s="36">
        <f t="shared" si="66"/>
        <v>9</v>
      </c>
      <c r="F94" s="36">
        <f t="shared" si="49"/>
        <v>78</v>
      </c>
      <c r="G94" s="36">
        <f t="shared" si="50"/>
        <v>39</v>
      </c>
      <c r="H94" s="37">
        <f t="shared" si="51"/>
        <v>21</v>
      </c>
      <c r="I94" s="37">
        <f t="shared" si="67"/>
        <v>9</v>
      </c>
      <c r="J94" s="37">
        <f t="shared" si="67"/>
        <v>4</v>
      </c>
      <c r="K94" s="37">
        <f t="shared" si="67"/>
        <v>8</v>
      </c>
      <c r="L94" s="37">
        <f t="shared" si="52"/>
        <v>36</v>
      </c>
      <c r="M94" s="37">
        <f t="shared" si="53"/>
        <v>23</v>
      </c>
      <c r="N94" s="29">
        <f t="shared" si="54"/>
        <v>22</v>
      </c>
      <c r="O94" s="29">
        <f t="shared" si="68"/>
        <v>15</v>
      </c>
      <c r="P94" s="29">
        <f t="shared" si="68"/>
        <v>6</v>
      </c>
      <c r="Q94" s="29">
        <f t="shared" si="68"/>
        <v>1</v>
      </c>
      <c r="R94" s="29">
        <f t="shared" si="55"/>
        <v>42</v>
      </c>
      <c r="S94" s="29">
        <f t="shared" si="56"/>
        <v>16</v>
      </c>
      <c r="T94" s="38">
        <f t="shared" si="57"/>
        <v>0.42857142857142855</v>
      </c>
      <c r="U94" s="38">
        <f t="shared" si="58"/>
        <v>0.68181818181818177</v>
      </c>
      <c r="V94" s="38">
        <f t="shared" si="59"/>
        <v>0.55813953488372092</v>
      </c>
      <c r="W94" s="39">
        <f t="shared" si="60"/>
        <v>1.7142857142857142</v>
      </c>
      <c r="X94" s="39">
        <f t="shared" si="61"/>
        <v>1.9090909090909092</v>
      </c>
      <c r="Y94" s="39">
        <f t="shared" si="62"/>
        <v>1.8139534883720929</v>
      </c>
      <c r="Z94" s="40">
        <f t="shared" si="63"/>
        <v>1.0952380952380953</v>
      </c>
      <c r="AA94" s="40">
        <f t="shared" si="64"/>
        <v>0.72727272727272729</v>
      </c>
      <c r="AB94" s="40">
        <f t="shared" si="65"/>
        <v>0.90697674418604646</v>
      </c>
    </row>
    <row r="95" spans="1:28">
      <c r="A95" t="s">
        <v>87</v>
      </c>
      <c r="B95" s="36">
        <f t="shared" si="48"/>
        <v>42</v>
      </c>
      <c r="C95" s="36">
        <f t="shared" si="66"/>
        <v>15</v>
      </c>
      <c r="D95" s="36">
        <f t="shared" si="66"/>
        <v>7</v>
      </c>
      <c r="E95" s="36">
        <f t="shared" si="66"/>
        <v>20</v>
      </c>
      <c r="F95" s="36">
        <f t="shared" si="49"/>
        <v>70</v>
      </c>
      <c r="G95" s="36">
        <f t="shared" si="50"/>
        <v>92</v>
      </c>
      <c r="H95" s="37">
        <f t="shared" si="51"/>
        <v>21</v>
      </c>
      <c r="I95" s="37">
        <f t="shared" si="67"/>
        <v>9</v>
      </c>
      <c r="J95" s="37">
        <f t="shared" si="67"/>
        <v>4</v>
      </c>
      <c r="K95" s="37">
        <f t="shared" si="67"/>
        <v>8</v>
      </c>
      <c r="L95" s="37">
        <f t="shared" si="52"/>
        <v>40</v>
      </c>
      <c r="M95" s="37">
        <f t="shared" si="53"/>
        <v>46</v>
      </c>
      <c r="N95" s="29">
        <f t="shared" si="54"/>
        <v>21</v>
      </c>
      <c r="O95" s="29">
        <f t="shared" si="68"/>
        <v>6</v>
      </c>
      <c r="P95" s="29">
        <f t="shared" si="68"/>
        <v>3</v>
      </c>
      <c r="Q95" s="29">
        <f t="shared" si="68"/>
        <v>12</v>
      </c>
      <c r="R95" s="29">
        <f t="shared" si="55"/>
        <v>30</v>
      </c>
      <c r="S95" s="29">
        <f t="shared" si="56"/>
        <v>46</v>
      </c>
      <c r="T95" s="38">
        <f t="shared" si="57"/>
        <v>0.42857142857142855</v>
      </c>
      <c r="U95" s="38">
        <f t="shared" si="58"/>
        <v>0.2857142857142857</v>
      </c>
      <c r="V95" s="38">
        <f t="shared" si="59"/>
        <v>0.35714285714285715</v>
      </c>
      <c r="W95" s="39">
        <f t="shared" si="60"/>
        <v>1.9047619047619047</v>
      </c>
      <c r="X95" s="39">
        <f t="shared" si="61"/>
        <v>1.4285714285714286</v>
      </c>
      <c r="Y95" s="39">
        <f t="shared" si="62"/>
        <v>1.6666666666666667</v>
      </c>
      <c r="Z95" s="40">
        <f t="shared" si="63"/>
        <v>2.1904761904761907</v>
      </c>
      <c r="AA95" s="40">
        <f t="shared" si="64"/>
        <v>2.1904761904761907</v>
      </c>
      <c r="AB95" s="40">
        <f t="shared" si="65"/>
        <v>2.1904761904761907</v>
      </c>
    </row>
    <row r="96" spans="1:28">
      <c r="A96" t="s">
        <v>133</v>
      </c>
      <c r="B96" s="36">
        <f t="shared" si="48"/>
        <v>17</v>
      </c>
      <c r="C96" s="36">
        <f t="shared" si="66"/>
        <v>9</v>
      </c>
      <c r="D96" s="36">
        <f t="shared" si="66"/>
        <v>6</v>
      </c>
      <c r="E96" s="36">
        <f t="shared" si="66"/>
        <v>2</v>
      </c>
      <c r="F96" s="36">
        <f t="shared" si="49"/>
        <v>46</v>
      </c>
      <c r="G96" s="36">
        <f t="shared" si="50"/>
        <v>20</v>
      </c>
      <c r="H96" s="37">
        <f t="shared" si="51"/>
        <v>8</v>
      </c>
      <c r="I96" s="37">
        <f t="shared" si="67"/>
        <v>4</v>
      </c>
      <c r="J96" s="37">
        <f t="shared" si="67"/>
        <v>3</v>
      </c>
      <c r="K96" s="37">
        <f t="shared" si="67"/>
        <v>1</v>
      </c>
      <c r="L96" s="37">
        <f t="shared" si="52"/>
        <v>23</v>
      </c>
      <c r="M96" s="37">
        <f t="shared" si="53"/>
        <v>9</v>
      </c>
      <c r="N96" s="29">
        <f t="shared" si="54"/>
        <v>9</v>
      </c>
      <c r="O96" s="29">
        <f t="shared" si="68"/>
        <v>5</v>
      </c>
      <c r="P96" s="29">
        <f t="shared" si="68"/>
        <v>3</v>
      </c>
      <c r="Q96" s="29">
        <f t="shared" si="68"/>
        <v>1</v>
      </c>
      <c r="R96" s="29">
        <f t="shared" si="55"/>
        <v>23</v>
      </c>
      <c r="S96" s="29">
        <f t="shared" si="56"/>
        <v>11</v>
      </c>
      <c r="T96" s="38">
        <f t="shared" si="57"/>
        <v>0.5</v>
      </c>
      <c r="U96" s="38">
        <f t="shared" si="58"/>
        <v>0.55555555555555558</v>
      </c>
      <c r="V96" s="38">
        <f t="shared" si="59"/>
        <v>0.52941176470588236</v>
      </c>
      <c r="W96" s="39">
        <f t="shared" si="60"/>
        <v>2.875</v>
      </c>
      <c r="X96" s="39">
        <f t="shared" si="61"/>
        <v>2.5555555555555554</v>
      </c>
      <c r="Y96" s="39">
        <f t="shared" si="62"/>
        <v>2.7058823529411766</v>
      </c>
      <c r="Z96" s="40">
        <f t="shared" si="63"/>
        <v>1.125</v>
      </c>
      <c r="AA96" s="40">
        <f t="shared" si="64"/>
        <v>1.2222222222222223</v>
      </c>
      <c r="AB96" s="40">
        <f t="shared" si="65"/>
        <v>1.1764705882352942</v>
      </c>
    </row>
    <row r="97" spans="1:28">
      <c r="A97" t="s">
        <v>20</v>
      </c>
      <c r="B97" s="36">
        <f t="shared" si="48"/>
        <v>24</v>
      </c>
      <c r="C97" s="36">
        <f t="shared" si="66"/>
        <v>12</v>
      </c>
      <c r="D97" s="36">
        <f t="shared" si="66"/>
        <v>4</v>
      </c>
      <c r="E97" s="36">
        <f t="shared" si="66"/>
        <v>8</v>
      </c>
      <c r="F97" s="36">
        <f t="shared" si="49"/>
        <v>51</v>
      </c>
      <c r="G97" s="36">
        <f t="shared" si="50"/>
        <v>45</v>
      </c>
      <c r="H97" s="37">
        <f t="shared" si="51"/>
        <v>12</v>
      </c>
      <c r="I97" s="37">
        <f t="shared" si="67"/>
        <v>7</v>
      </c>
      <c r="J97" s="37">
        <f t="shared" si="67"/>
        <v>2</v>
      </c>
      <c r="K97" s="37">
        <f t="shared" si="67"/>
        <v>3</v>
      </c>
      <c r="L97" s="37">
        <f t="shared" si="52"/>
        <v>28</v>
      </c>
      <c r="M97" s="37">
        <f t="shared" si="53"/>
        <v>21</v>
      </c>
      <c r="N97" s="29">
        <f t="shared" si="54"/>
        <v>12</v>
      </c>
      <c r="O97" s="29">
        <f t="shared" si="68"/>
        <v>5</v>
      </c>
      <c r="P97" s="29">
        <f t="shared" si="68"/>
        <v>2</v>
      </c>
      <c r="Q97" s="29">
        <f t="shared" si="68"/>
        <v>5</v>
      </c>
      <c r="R97" s="29">
        <f t="shared" si="55"/>
        <v>23</v>
      </c>
      <c r="S97" s="29">
        <f t="shared" si="56"/>
        <v>24</v>
      </c>
      <c r="T97" s="38">
        <f t="shared" si="57"/>
        <v>0.58333333333333337</v>
      </c>
      <c r="U97" s="38">
        <f t="shared" si="58"/>
        <v>0.41666666666666669</v>
      </c>
      <c r="V97" s="38">
        <f t="shared" si="59"/>
        <v>0.5</v>
      </c>
      <c r="W97" s="39">
        <f t="shared" si="60"/>
        <v>2.3333333333333335</v>
      </c>
      <c r="X97" s="39">
        <f t="shared" si="61"/>
        <v>1.9166666666666667</v>
      </c>
      <c r="Y97" s="39">
        <f t="shared" si="62"/>
        <v>2.125</v>
      </c>
      <c r="Z97" s="40">
        <f t="shared" si="63"/>
        <v>1.75</v>
      </c>
      <c r="AA97" s="40">
        <f t="shared" si="64"/>
        <v>2</v>
      </c>
      <c r="AB97" s="40">
        <f t="shared" si="65"/>
        <v>1.875</v>
      </c>
    </row>
    <row r="98" spans="1:28">
      <c r="A98" t="s">
        <v>823</v>
      </c>
      <c r="B98" s="36">
        <f t="shared" si="48"/>
        <v>6</v>
      </c>
      <c r="C98" s="36">
        <f t="shared" si="66"/>
        <v>3</v>
      </c>
      <c r="D98" s="36">
        <f t="shared" si="66"/>
        <v>1</v>
      </c>
      <c r="E98" s="36">
        <f t="shared" si="66"/>
        <v>2</v>
      </c>
      <c r="F98" s="36">
        <f t="shared" si="49"/>
        <v>8</v>
      </c>
      <c r="G98" s="36">
        <f t="shared" si="50"/>
        <v>7</v>
      </c>
      <c r="H98" s="37">
        <f t="shared" si="51"/>
        <v>3</v>
      </c>
      <c r="I98" s="37">
        <f t="shared" si="67"/>
        <v>2</v>
      </c>
      <c r="J98" s="37">
        <f t="shared" si="67"/>
        <v>1</v>
      </c>
      <c r="K98" s="37">
        <f t="shared" si="67"/>
        <v>0</v>
      </c>
      <c r="L98" s="37">
        <f t="shared" si="52"/>
        <v>3</v>
      </c>
      <c r="M98" s="37">
        <f t="shared" si="53"/>
        <v>1</v>
      </c>
      <c r="N98" s="29">
        <f t="shared" si="54"/>
        <v>3</v>
      </c>
      <c r="O98" s="29">
        <f t="shared" si="68"/>
        <v>1</v>
      </c>
      <c r="P98" s="29">
        <f t="shared" si="68"/>
        <v>0</v>
      </c>
      <c r="Q98" s="29">
        <f t="shared" si="68"/>
        <v>2</v>
      </c>
      <c r="R98" s="29">
        <f t="shared" si="55"/>
        <v>5</v>
      </c>
      <c r="S98" s="29">
        <f t="shared" si="56"/>
        <v>6</v>
      </c>
      <c r="T98" s="38">
        <f t="shared" si="57"/>
        <v>0.66666666666666663</v>
      </c>
      <c r="U98" s="38">
        <f t="shared" si="58"/>
        <v>0.33333333333333331</v>
      </c>
      <c r="V98" s="38">
        <f t="shared" si="59"/>
        <v>0.5</v>
      </c>
      <c r="W98" s="39">
        <f t="shared" si="60"/>
        <v>1</v>
      </c>
      <c r="X98" s="39">
        <f t="shared" si="61"/>
        <v>1.6666666666666667</v>
      </c>
      <c r="Y98" s="39">
        <f t="shared" si="62"/>
        <v>1.3333333333333333</v>
      </c>
      <c r="Z98" s="40">
        <f t="shared" si="63"/>
        <v>0.33333333333333331</v>
      </c>
      <c r="AA98" s="40">
        <f t="shared" si="64"/>
        <v>2</v>
      </c>
      <c r="AB98" s="40">
        <f t="shared" si="65"/>
        <v>1.1666666666666667</v>
      </c>
    </row>
    <row r="99" spans="1:28">
      <c r="A99" t="s">
        <v>580</v>
      </c>
      <c r="B99" s="36">
        <f t="shared" ref="B99:B120" si="69">SUM(C99:E99)</f>
        <v>68</v>
      </c>
      <c r="C99" s="36">
        <f t="shared" si="66"/>
        <v>27</v>
      </c>
      <c r="D99" s="36">
        <f t="shared" si="66"/>
        <v>14</v>
      </c>
      <c r="E99" s="36">
        <f t="shared" si="66"/>
        <v>27</v>
      </c>
      <c r="F99" s="36">
        <f t="shared" ref="F99:F120" si="70">SUMIFS(goals_for,opponent,$A99,competition,"*WL*")</f>
        <v>122</v>
      </c>
      <c r="G99" s="36">
        <f t="shared" ref="G99:G120" si="71">SUMIFS(goals_against,opponent,$A99,competition,"*WL*")</f>
        <v>126</v>
      </c>
      <c r="H99" s="37">
        <f t="shared" ref="H99:H120" si="72">SUM(I99:K99)</f>
        <v>34</v>
      </c>
      <c r="I99" s="37">
        <f t="shared" si="67"/>
        <v>17</v>
      </c>
      <c r="J99" s="37">
        <f t="shared" si="67"/>
        <v>9</v>
      </c>
      <c r="K99" s="37">
        <f t="shared" si="67"/>
        <v>8</v>
      </c>
      <c r="L99" s="37">
        <f t="shared" ref="L99:L120" si="73">SUMIFS(goals_for,opponent,$A99,competition,"*WL*",venue,$H$1)</f>
        <v>74</v>
      </c>
      <c r="M99" s="37">
        <f t="shared" ref="M99:M120" si="74">SUMIFS(goals_against,opponent,$A99,competition,"*WL*",venue,$H$1)</f>
        <v>49</v>
      </c>
      <c r="N99" s="29">
        <f t="shared" ref="N99:N120" si="75">SUM(O99:Q99)</f>
        <v>34</v>
      </c>
      <c r="O99" s="29">
        <f t="shared" si="68"/>
        <v>10</v>
      </c>
      <c r="P99" s="29">
        <f t="shared" si="68"/>
        <v>5</v>
      </c>
      <c r="Q99" s="29">
        <f t="shared" si="68"/>
        <v>19</v>
      </c>
      <c r="R99" s="29">
        <f t="shared" ref="R99:R120" si="76">SUMIFS(goals_for,opponent,$A99,competition,"*WL*",venue,$N$1)</f>
        <v>48</v>
      </c>
      <c r="S99" s="29">
        <f t="shared" ref="S99:S120" si="77">SUMIFS(goals_against,opponent,$A99,competition,"*WL*",venue,$N$1)</f>
        <v>77</v>
      </c>
      <c r="T99" s="38">
        <f t="shared" ref="T99:T105" si="78">SUM(I99/H99)</f>
        <v>0.5</v>
      </c>
      <c r="U99" s="38">
        <f t="shared" ref="U99:U105" si="79">SUM(O99/N99)</f>
        <v>0.29411764705882354</v>
      </c>
      <c r="V99" s="38">
        <f t="shared" ref="V99:V105" si="80">SUM(C99/B99)</f>
        <v>0.39705882352941174</v>
      </c>
      <c r="W99" s="39">
        <f t="shared" ref="W99:W105" si="81">SUM(L99/H99)</f>
        <v>2.1764705882352939</v>
      </c>
      <c r="X99" s="39">
        <f t="shared" ref="X99:X105" si="82">SUM(R99/N99)</f>
        <v>1.411764705882353</v>
      </c>
      <c r="Y99" s="39">
        <f t="shared" ref="Y99:Y105" si="83">SUM(F99/B99)</f>
        <v>1.7941176470588236</v>
      </c>
      <c r="Z99" s="40">
        <f t="shared" ref="Z99:Z105" si="84">SUM(M99/H99)</f>
        <v>1.4411764705882353</v>
      </c>
      <c r="AA99" s="40">
        <f t="shared" ref="AA99:AA105" si="85">SUM(S99/N99)</f>
        <v>2.2647058823529411</v>
      </c>
      <c r="AB99" s="40">
        <f t="shared" ref="AB99:AB105" si="86">SUM(G99/B99)</f>
        <v>1.8529411764705883</v>
      </c>
    </row>
    <row r="100" spans="1:28">
      <c r="A100" t="s">
        <v>1029</v>
      </c>
      <c r="B100" s="36">
        <f t="shared" si="69"/>
        <v>26</v>
      </c>
      <c r="C100" s="36">
        <f t="shared" si="66"/>
        <v>14</v>
      </c>
      <c r="D100" s="36">
        <f t="shared" si="66"/>
        <v>4</v>
      </c>
      <c r="E100" s="36">
        <f t="shared" si="66"/>
        <v>8</v>
      </c>
      <c r="F100" s="36">
        <f t="shared" si="70"/>
        <v>52</v>
      </c>
      <c r="G100" s="36">
        <f t="shared" si="71"/>
        <v>44</v>
      </c>
      <c r="H100" s="37">
        <f t="shared" si="72"/>
        <v>12</v>
      </c>
      <c r="I100" s="37">
        <f t="shared" si="67"/>
        <v>9</v>
      </c>
      <c r="J100" s="37">
        <f t="shared" si="67"/>
        <v>2</v>
      </c>
      <c r="K100" s="37">
        <f t="shared" si="67"/>
        <v>1</v>
      </c>
      <c r="L100" s="37">
        <f t="shared" si="73"/>
        <v>31</v>
      </c>
      <c r="M100" s="37">
        <f t="shared" si="74"/>
        <v>14</v>
      </c>
      <c r="N100" s="29">
        <f t="shared" si="75"/>
        <v>14</v>
      </c>
      <c r="O100" s="29">
        <f t="shared" si="68"/>
        <v>5</v>
      </c>
      <c r="P100" s="29">
        <f t="shared" si="68"/>
        <v>2</v>
      </c>
      <c r="Q100" s="29">
        <f t="shared" si="68"/>
        <v>7</v>
      </c>
      <c r="R100" s="29">
        <f t="shared" si="76"/>
        <v>21</v>
      </c>
      <c r="S100" s="29">
        <f t="shared" si="77"/>
        <v>30</v>
      </c>
      <c r="T100" s="38">
        <f t="shared" si="78"/>
        <v>0.75</v>
      </c>
      <c r="U100" s="38">
        <f t="shared" si="79"/>
        <v>0.35714285714285715</v>
      </c>
      <c r="V100" s="38">
        <f t="shared" si="80"/>
        <v>0.53846153846153844</v>
      </c>
      <c r="W100" s="39">
        <f t="shared" si="81"/>
        <v>2.5833333333333335</v>
      </c>
      <c r="X100" s="39">
        <f t="shared" si="82"/>
        <v>1.5</v>
      </c>
      <c r="Y100" s="39">
        <f t="shared" si="83"/>
        <v>2</v>
      </c>
      <c r="Z100" s="40">
        <f t="shared" si="84"/>
        <v>1.1666666666666667</v>
      </c>
      <c r="AA100" s="40">
        <f t="shared" si="85"/>
        <v>2.1428571428571428</v>
      </c>
      <c r="AB100" s="40">
        <f t="shared" si="86"/>
        <v>1.6923076923076923</v>
      </c>
    </row>
    <row r="101" spans="1:28">
      <c r="A101" t="s">
        <v>56</v>
      </c>
      <c r="B101" s="36">
        <f t="shared" si="69"/>
        <v>14</v>
      </c>
      <c r="C101" s="36">
        <f t="shared" si="66"/>
        <v>1</v>
      </c>
      <c r="D101" s="36">
        <f t="shared" si="66"/>
        <v>4</v>
      </c>
      <c r="E101" s="36">
        <f t="shared" si="66"/>
        <v>9</v>
      </c>
      <c r="F101" s="36">
        <f t="shared" si="70"/>
        <v>12</v>
      </c>
      <c r="G101" s="36">
        <f t="shared" si="71"/>
        <v>26</v>
      </c>
      <c r="H101" s="37">
        <f t="shared" si="72"/>
        <v>7</v>
      </c>
      <c r="I101" s="37">
        <f t="shared" si="67"/>
        <v>0</v>
      </c>
      <c r="J101" s="37">
        <f t="shared" si="67"/>
        <v>2</v>
      </c>
      <c r="K101" s="37">
        <f t="shared" si="67"/>
        <v>5</v>
      </c>
      <c r="L101" s="37">
        <f t="shared" si="73"/>
        <v>7</v>
      </c>
      <c r="M101" s="37">
        <f t="shared" si="74"/>
        <v>17</v>
      </c>
      <c r="N101" s="29">
        <f t="shared" si="75"/>
        <v>7</v>
      </c>
      <c r="O101" s="29">
        <f t="shared" si="68"/>
        <v>1</v>
      </c>
      <c r="P101" s="29">
        <f t="shared" si="68"/>
        <v>2</v>
      </c>
      <c r="Q101" s="29">
        <f t="shared" si="68"/>
        <v>4</v>
      </c>
      <c r="R101" s="29">
        <f t="shared" si="76"/>
        <v>5</v>
      </c>
      <c r="S101" s="29">
        <f t="shared" si="77"/>
        <v>9</v>
      </c>
      <c r="T101" s="38">
        <f t="shared" si="78"/>
        <v>0</v>
      </c>
      <c r="U101" s="38">
        <f t="shared" si="79"/>
        <v>0.14285714285714285</v>
      </c>
      <c r="V101" s="38">
        <f t="shared" si="80"/>
        <v>7.1428571428571425E-2</v>
      </c>
      <c r="W101" s="39">
        <f t="shared" si="81"/>
        <v>1</v>
      </c>
      <c r="X101" s="39">
        <f t="shared" si="82"/>
        <v>0.7142857142857143</v>
      </c>
      <c r="Y101" s="39">
        <f t="shared" si="83"/>
        <v>0.8571428571428571</v>
      </c>
      <c r="Z101" s="40">
        <f t="shared" si="84"/>
        <v>2.4285714285714284</v>
      </c>
      <c r="AA101" s="40">
        <f t="shared" si="85"/>
        <v>1.2857142857142858</v>
      </c>
      <c r="AB101" s="40">
        <f t="shared" si="86"/>
        <v>1.8571428571428572</v>
      </c>
    </row>
    <row r="102" spans="1:28">
      <c r="A102" t="s">
        <v>407</v>
      </c>
      <c r="B102" s="36">
        <f t="shared" si="69"/>
        <v>10</v>
      </c>
      <c r="C102" s="36">
        <f t="shared" si="66"/>
        <v>3</v>
      </c>
      <c r="D102" s="36">
        <f t="shared" si="66"/>
        <v>3</v>
      </c>
      <c r="E102" s="36">
        <f t="shared" si="66"/>
        <v>4</v>
      </c>
      <c r="F102" s="36">
        <f t="shared" si="70"/>
        <v>18</v>
      </c>
      <c r="G102" s="36">
        <f t="shared" si="71"/>
        <v>20</v>
      </c>
      <c r="H102" s="37">
        <f t="shared" si="72"/>
        <v>5</v>
      </c>
      <c r="I102" s="37">
        <f t="shared" si="67"/>
        <v>2</v>
      </c>
      <c r="J102" s="37">
        <f t="shared" si="67"/>
        <v>1</v>
      </c>
      <c r="K102" s="37">
        <f t="shared" si="67"/>
        <v>2</v>
      </c>
      <c r="L102" s="37">
        <f t="shared" si="73"/>
        <v>7</v>
      </c>
      <c r="M102" s="37">
        <f t="shared" si="74"/>
        <v>8</v>
      </c>
      <c r="N102" s="29">
        <f t="shared" si="75"/>
        <v>5</v>
      </c>
      <c r="O102" s="29">
        <f t="shared" si="68"/>
        <v>1</v>
      </c>
      <c r="P102" s="29">
        <f t="shared" si="68"/>
        <v>2</v>
      </c>
      <c r="Q102" s="29">
        <f t="shared" si="68"/>
        <v>2</v>
      </c>
      <c r="R102" s="29">
        <f t="shared" si="76"/>
        <v>11</v>
      </c>
      <c r="S102" s="29">
        <f t="shared" si="77"/>
        <v>12</v>
      </c>
      <c r="T102" s="38">
        <f t="shared" si="78"/>
        <v>0.4</v>
      </c>
      <c r="U102" s="38">
        <f t="shared" si="79"/>
        <v>0.2</v>
      </c>
      <c r="V102" s="38">
        <f t="shared" si="80"/>
        <v>0.3</v>
      </c>
      <c r="W102" s="39">
        <f t="shared" si="81"/>
        <v>1.4</v>
      </c>
      <c r="X102" s="39">
        <f t="shared" si="82"/>
        <v>2.2000000000000002</v>
      </c>
      <c r="Y102" s="39">
        <f t="shared" si="83"/>
        <v>1.8</v>
      </c>
      <c r="Z102" s="40">
        <f t="shared" si="84"/>
        <v>1.6</v>
      </c>
      <c r="AA102" s="40">
        <f t="shared" si="85"/>
        <v>2.4</v>
      </c>
      <c r="AB102" s="40">
        <f t="shared" si="86"/>
        <v>2</v>
      </c>
    </row>
    <row r="103" spans="1:28">
      <c r="A103" t="s">
        <v>39</v>
      </c>
      <c r="B103" s="36">
        <f t="shared" si="69"/>
        <v>14</v>
      </c>
      <c r="C103" s="36">
        <f t="shared" ref="C103:E120" si="87">COUNTIFS(competition,"*WL*",opponent,$A103,outcome,C$2)</f>
        <v>5</v>
      </c>
      <c r="D103" s="36">
        <f t="shared" si="87"/>
        <v>4</v>
      </c>
      <c r="E103" s="36">
        <f t="shared" si="87"/>
        <v>5</v>
      </c>
      <c r="F103" s="36">
        <f t="shared" si="70"/>
        <v>24</v>
      </c>
      <c r="G103" s="36">
        <f t="shared" si="71"/>
        <v>24</v>
      </c>
      <c r="H103" s="37">
        <f t="shared" si="72"/>
        <v>7</v>
      </c>
      <c r="I103" s="37">
        <f t="shared" ref="I103:K120" si="88">COUNTIFS(competition,"*WL*",opponent,$A103,outcome,I$2,venue,$H$1)</f>
        <v>2</v>
      </c>
      <c r="J103" s="37">
        <f t="shared" si="88"/>
        <v>2</v>
      </c>
      <c r="K103" s="37">
        <f t="shared" si="88"/>
        <v>3</v>
      </c>
      <c r="L103" s="37">
        <f t="shared" si="73"/>
        <v>12</v>
      </c>
      <c r="M103" s="37">
        <f t="shared" si="74"/>
        <v>14</v>
      </c>
      <c r="N103" s="29">
        <f t="shared" si="75"/>
        <v>7</v>
      </c>
      <c r="O103" s="29">
        <f t="shared" ref="O103:Q120" si="89">COUNTIFS(competition,"*WL*",opponent,$A103,outcome,O$2,venue,$N$1)</f>
        <v>3</v>
      </c>
      <c r="P103" s="29">
        <f t="shared" si="89"/>
        <v>2</v>
      </c>
      <c r="Q103" s="29">
        <f t="shared" si="89"/>
        <v>2</v>
      </c>
      <c r="R103" s="29">
        <f t="shared" si="76"/>
        <v>12</v>
      </c>
      <c r="S103" s="29">
        <f t="shared" si="77"/>
        <v>10</v>
      </c>
      <c r="T103" s="38">
        <f t="shared" si="78"/>
        <v>0.2857142857142857</v>
      </c>
      <c r="U103" s="38">
        <f t="shared" si="79"/>
        <v>0.42857142857142855</v>
      </c>
      <c r="V103" s="38">
        <f t="shared" si="80"/>
        <v>0.35714285714285715</v>
      </c>
      <c r="W103" s="39">
        <f t="shared" si="81"/>
        <v>1.7142857142857142</v>
      </c>
      <c r="X103" s="39">
        <f t="shared" si="82"/>
        <v>1.7142857142857142</v>
      </c>
      <c r="Y103" s="39">
        <f t="shared" si="83"/>
        <v>1.7142857142857142</v>
      </c>
      <c r="Z103" s="40">
        <f t="shared" si="84"/>
        <v>2</v>
      </c>
      <c r="AA103" s="40">
        <f t="shared" si="85"/>
        <v>1.4285714285714286</v>
      </c>
      <c r="AB103" s="40">
        <f t="shared" si="86"/>
        <v>1.7142857142857142</v>
      </c>
    </row>
    <row r="104" spans="1:28">
      <c r="A104" t="s">
        <v>494</v>
      </c>
      <c r="B104" s="36">
        <f t="shared" si="69"/>
        <v>44</v>
      </c>
      <c r="C104" s="36">
        <f t="shared" si="87"/>
        <v>22</v>
      </c>
      <c r="D104" s="36">
        <f t="shared" si="87"/>
        <v>9</v>
      </c>
      <c r="E104" s="36">
        <f t="shared" si="87"/>
        <v>13</v>
      </c>
      <c r="F104" s="36">
        <f t="shared" si="70"/>
        <v>95</v>
      </c>
      <c r="G104" s="36">
        <f t="shared" si="71"/>
        <v>72</v>
      </c>
      <c r="H104" s="37">
        <f t="shared" si="72"/>
        <v>22</v>
      </c>
      <c r="I104" s="37">
        <f t="shared" si="88"/>
        <v>12</v>
      </c>
      <c r="J104" s="37">
        <f t="shared" si="88"/>
        <v>6</v>
      </c>
      <c r="K104" s="37">
        <f t="shared" si="88"/>
        <v>4</v>
      </c>
      <c r="L104" s="37">
        <f t="shared" si="73"/>
        <v>52</v>
      </c>
      <c r="M104" s="37">
        <f t="shared" si="74"/>
        <v>19</v>
      </c>
      <c r="N104" s="29">
        <f t="shared" si="75"/>
        <v>22</v>
      </c>
      <c r="O104" s="29">
        <f t="shared" si="89"/>
        <v>10</v>
      </c>
      <c r="P104" s="29">
        <f t="shared" si="89"/>
        <v>3</v>
      </c>
      <c r="Q104" s="29">
        <f t="shared" si="89"/>
        <v>9</v>
      </c>
      <c r="R104" s="29">
        <f t="shared" si="76"/>
        <v>43</v>
      </c>
      <c r="S104" s="29">
        <f t="shared" si="77"/>
        <v>53</v>
      </c>
      <c r="T104" s="38">
        <f t="shared" si="78"/>
        <v>0.54545454545454541</v>
      </c>
      <c r="U104" s="38">
        <f t="shared" si="79"/>
        <v>0.45454545454545453</v>
      </c>
      <c r="V104" s="38">
        <f t="shared" si="80"/>
        <v>0.5</v>
      </c>
      <c r="W104" s="39">
        <f t="shared" si="81"/>
        <v>2.3636363636363638</v>
      </c>
      <c r="X104" s="39">
        <f t="shared" si="82"/>
        <v>1.9545454545454546</v>
      </c>
      <c r="Y104" s="39">
        <f t="shared" si="83"/>
        <v>2.1590909090909092</v>
      </c>
      <c r="Z104" s="40">
        <f t="shared" si="84"/>
        <v>0.86363636363636365</v>
      </c>
      <c r="AA104" s="40">
        <f t="shared" si="85"/>
        <v>2.4090909090909092</v>
      </c>
      <c r="AB104" s="40">
        <f t="shared" si="86"/>
        <v>1.6363636363636365</v>
      </c>
    </row>
    <row r="105" spans="1:28">
      <c r="A105" t="s">
        <v>1539</v>
      </c>
      <c r="B105" s="36">
        <f t="shared" si="69"/>
        <v>4</v>
      </c>
      <c r="C105" s="36">
        <f t="shared" si="87"/>
        <v>2</v>
      </c>
      <c r="D105" s="36">
        <f t="shared" si="87"/>
        <v>0</v>
      </c>
      <c r="E105" s="36">
        <f t="shared" si="87"/>
        <v>2</v>
      </c>
      <c r="F105" s="36">
        <f t="shared" si="70"/>
        <v>7</v>
      </c>
      <c r="G105" s="36">
        <f t="shared" si="71"/>
        <v>9</v>
      </c>
      <c r="H105" s="37">
        <f t="shared" si="72"/>
        <v>2</v>
      </c>
      <c r="I105" s="37">
        <f t="shared" si="88"/>
        <v>2</v>
      </c>
      <c r="J105" s="37">
        <f t="shared" si="88"/>
        <v>0</v>
      </c>
      <c r="K105" s="37">
        <f t="shared" si="88"/>
        <v>0</v>
      </c>
      <c r="L105" s="37">
        <f t="shared" si="73"/>
        <v>6</v>
      </c>
      <c r="M105" s="37">
        <f t="shared" si="74"/>
        <v>3</v>
      </c>
      <c r="N105" s="29">
        <f t="shared" si="75"/>
        <v>2</v>
      </c>
      <c r="O105" s="29">
        <f t="shared" si="89"/>
        <v>0</v>
      </c>
      <c r="P105" s="29">
        <f t="shared" si="89"/>
        <v>0</v>
      </c>
      <c r="Q105" s="29">
        <f t="shared" si="89"/>
        <v>2</v>
      </c>
      <c r="R105" s="29">
        <f t="shared" si="76"/>
        <v>1</v>
      </c>
      <c r="S105" s="29">
        <f t="shared" si="77"/>
        <v>6</v>
      </c>
      <c r="T105" s="38">
        <f t="shared" si="78"/>
        <v>1</v>
      </c>
      <c r="U105" s="38">
        <f t="shared" si="79"/>
        <v>0</v>
      </c>
      <c r="V105" s="38">
        <f t="shared" si="80"/>
        <v>0.5</v>
      </c>
      <c r="W105" s="39">
        <f t="shared" si="81"/>
        <v>3</v>
      </c>
      <c r="X105" s="39">
        <f t="shared" si="82"/>
        <v>0.5</v>
      </c>
      <c r="Y105" s="39">
        <f t="shared" si="83"/>
        <v>1.75</v>
      </c>
      <c r="Z105" s="40">
        <f t="shared" si="84"/>
        <v>1.5</v>
      </c>
      <c r="AA105" s="40">
        <f t="shared" si="85"/>
        <v>3</v>
      </c>
      <c r="AB105" s="40">
        <f t="shared" si="86"/>
        <v>2.25</v>
      </c>
    </row>
    <row r="106" spans="1:28">
      <c r="A106" s="41" t="s">
        <v>1355</v>
      </c>
      <c r="B106" s="36">
        <f t="shared" si="69"/>
        <v>4</v>
      </c>
      <c r="C106" s="36">
        <f t="shared" si="87"/>
        <v>3</v>
      </c>
      <c r="D106" s="36">
        <f t="shared" si="87"/>
        <v>0</v>
      </c>
      <c r="E106" s="36">
        <f t="shared" si="87"/>
        <v>1</v>
      </c>
      <c r="F106" s="36">
        <f t="shared" si="70"/>
        <v>10</v>
      </c>
      <c r="G106" s="36">
        <f t="shared" si="71"/>
        <v>9</v>
      </c>
      <c r="H106" s="37">
        <f t="shared" si="72"/>
        <v>2</v>
      </c>
      <c r="I106" s="37">
        <f t="shared" si="88"/>
        <v>2</v>
      </c>
      <c r="J106" s="37">
        <f t="shared" si="88"/>
        <v>0</v>
      </c>
      <c r="K106" s="37">
        <f t="shared" si="88"/>
        <v>0</v>
      </c>
      <c r="L106" s="37">
        <f t="shared" si="73"/>
        <v>7</v>
      </c>
      <c r="M106" s="37">
        <f t="shared" si="74"/>
        <v>4</v>
      </c>
      <c r="N106" s="29">
        <f t="shared" si="75"/>
        <v>2</v>
      </c>
      <c r="O106" s="29">
        <f t="shared" si="89"/>
        <v>1</v>
      </c>
      <c r="P106" s="29">
        <f t="shared" si="89"/>
        <v>0</v>
      </c>
      <c r="Q106" s="29">
        <f t="shared" si="89"/>
        <v>1</v>
      </c>
      <c r="R106" s="29">
        <f t="shared" si="76"/>
        <v>3</v>
      </c>
      <c r="S106" s="29">
        <f t="shared" si="77"/>
        <v>5</v>
      </c>
      <c r="T106" s="8"/>
      <c r="U106" s="8"/>
      <c r="V106" s="8"/>
    </row>
    <row r="107" spans="1:28">
      <c r="A107" s="41" t="s">
        <v>1236</v>
      </c>
      <c r="B107" s="36">
        <f t="shared" si="69"/>
        <v>10</v>
      </c>
      <c r="C107" s="36">
        <f t="shared" si="87"/>
        <v>3</v>
      </c>
      <c r="D107" s="36">
        <f t="shared" si="87"/>
        <v>0</v>
      </c>
      <c r="E107" s="36">
        <f t="shared" si="87"/>
        <v>7</v>
      </c>
      <c r="F107" s="36">
        <f t="shared" si="70"/>
        <v>15</v>
      </c>
      <c r="G107" s="36">
        <f t="shared" si="71"/>
        <v>34</v>
      </c>
      <c r="H107" s="37">
        <f t="shared" si="72"/>
        <v>5</v>
      </c>
      <c r="I107" s="37">
        <f t="shared" si="88"/>
        <v>1</v>
      </c>
      <c r="J107" s="37">
        <f t="shared" si="88"/>
        <v>0</v>
      </c>
      <c r="K107" s="37">
        <f t="shared" si="88"/>
        <v>4</v>
      </c>
      <c r="L107" s="37">
        <f t="shared" si="73"/>
        <v>6</v>
      </c>
      <c r="M107" s="37">
        <f t="shared" si="74"/>
        <v>18</v>
      </c>
      <c r="N107" s="29">
        <f t="shared" si="75"/>
        <v>5</v>
      </c>
      <c r="O107" s="29">
        <f t="shared" si="89"/>
        <v>2</v>
      </c>
      <c r="P107" s="29">
        <f t="shared" si="89"/>
        <v>0</v>
      </c>
      <c r="Q107" s="29">
        <f t="shared" si="89"/>
        <v>3</v>
      </c>
      <c r="R107" s="29">
        <f t="shared" si="76"/>
        <v>9</v>
      </c>
      <c r="S107" s="29">
        <f t="shared" si="77"/>
        <v>16</v>
      </c>
      <c r="T107" s="8"/>
      <c r="U107" s="8"/>
      <c r="V107" s="8"/>
    </row>
    <row r="108" spans="1:28">
      <c r="A108" s="41" t="s">
        <v>1295</v>
      </c>
      <c r="B108" s="36">
        <f t="shared" si="69"/>
        <v>4</v>
      </c>
      <c r="C108" s="36">
        <f t="shared" si="87"/>
        <v>3</v>
      </c>
      <c r="D108" s="36">
        <f t="shared" si="87"/>
        <v>1</v>
      </c>
      <c r="E108" s="36">
        <f t="shared" si="87"/>
        <v>0</v>
      </c>
      <c r="F108" s="36">
        <f t="shared" si="70"/>
        <v>14</v>
      </c>
      <c r="G108" s="36">
        <f t="shared" si="71"/>
        <v>7</v>
      </c>
      <c r="H108" s="37">
        <f t="shared" si="72"/>
        <v>2</v>
      </c>
      <c r="I108" s="37">
        <f t="shared" si="88"/>
        <v>1</v>
      </c>
      <c r="J108" s="37">
        <f t="shared" si="88"/>
        <v>1</v>
      </c>
      <c r="K108" s="37">
        <f t="shared" si="88"/>
        <v>0</v>
      </c>
      <c r="L108" s="37">
        <f t="shared" si="73"/>
        <v>3</v>
      </c>
      <c r="M108" s="37">
        <f t="shared" si="74"/>
        <v>2</v>
      </c>
      <c r="N108" s="29">
        <f t="shared" si="75"/>
        <v>2</v>
      </c>
      <c r="O108" s="29">
        <f t="shared" si="89"/>
        <v>2</v>
      </c>
      <c r="P108" s="29">
        <f t="shared" si="89"/>
        <v>0</v>
      </c>
      <c r="Q108" s="29">
        <f t="shared" si="89"/>
        <v>0</v>
      </c>
      <c r="R108" s="29">
        <f t="shared" si="76"/>
        <v>11</v>
      </c>
      <c r="S108" s="29">
        <f t="shared" si="77"/>
        <v>5</v>
      </c>
      <c r="T108" s="8"/>
      <c r="U108" s="8"/>
      <c r="V108" s="8"/>
    </row>
    <row r="109" spans="1:28">
      <c r="A109" s="41" t="s">
        <v>866</v>
      </c>
      <c r="B109" s="36">
        <f t="shared" si="69"/>
        <v>10</v>
      </c>
      <c r="C109" s="36">
        <f t="shared" si="87"/>
        <v>3</v>
      </c>
      <c r="D109" s="36">
        <f t="shared" si="87"/>
        <v>2</v>
      </c>
      <c r="E109" s="36">
        <f t="shared" si="87"/>
        <v>5</v>
      </c>
      <c r="F109" s="36">
        <f t="shared" si="70"/>
        <v>21</v>
      </c>
      <c r="G109" s="36">
        <f t="shared" si="71"/>
        <v>34</v>
      </c>
      <c r="H109" s="37">
        <f t="shared" si="72"/>
        <v>5</v>
      </c>
      <c r="I109" s="37">
        <f t="shared" si="88"/>
        <v>2</v>
      </c>
      <c r="J109" s="37">
        <f t="shared" si="88"/>
        <v>2</v>
      </c>
      <c r="K109" s="37">
        <f t="shared" si="88"/>
        <v>1</v>
      </c>
      <c r="L109" s="37">
        <f t="shared" si="73"/>
        <v>12</v>
      </c>
      <c r="M109" s="37">
        <f t="shared" si="74"/>
        <v>10</v>
      </c>
      <c r="N109" s="29">
        <f t="shared" si="75"/>
        <v>5</v>
      </c>
      <c r="O109" s="29">
        <f t="shared" si="89"/>
        <v>1</v>
      </c>
      <c r="P109" s="29">
        <f t="shared" si="89"/>
        <v>0</v>
      </c>
      <c r="Q109" s="29">
        <f t="shared" si="89"/>
        <v>4</v>
      </c>
      <c r="R109" s="29">
        <f t="shared" si="76"/>
        <v>9</v>
      </c>
      <c r="S109" s="29">
        <f t="shared" si="77"/>
        <v>24</v>
      </c>
      <c r="T109" s="8"/>
      <c r="U109" s="8"/>
      <c r="V109" s="8"/>
    </row>
    <row r="110" spans="1:28">
      <c r="A110" s="41" t="s">
        <v>1354</v>
      </c>
      <c r="B110" s="36">
        <f t="shared" si="69"/>
        <v>8</v>
      </c>
      <c r="C110" s="36">
        <f t="shared" si="87"/>
        <v>5</v>
      </c>
      <c r="D110" s="36">
        <f t="shared" si="87"/>
        <v>1</v>
      </c>
      <c r="E110" s="36">
        <f t="shared" si="87"/>
        <v>2</v>
      </c>
      <c r="F110" s="36">
        <f t="shared" si="70"/>
        <v>24</v>
      </c>
      <c r="G110" s="36">
        <f t="shared" si="71"/>
        <v>14</v>
      </c>
      <c r="H110" s="37">
        <f t="shared" si="72"/>
        <v>4</v>
      </c>
      <c r="I110" s="37">
        <f t="shared" si="88"/>
        <v>3</v>
      </c>
      <c r="J110" s="37">
        <f t="shared" si="88"/>
        <v>0</v>
      </c>
      <c r="K110" s="37">
        <f t="shared" si="88"/>
        <v>1</v>
      </c>
      <c r="L110" s="37">
        <f t="shared" si="73"/>
        <v>13</v>
      </c>
      <c r="M110" s="37">
        <f t="shared" si="74"/>
        <v>5</v>
      </c>
      <c r="N110" s="29">
        <f t="shared" si="75"/>
        <v>4</v>
      </c>
      <c r="O110" s="29">
        <f t="shared" si="89"/>
        <v>2</v>
      </c>
      <c r="P110" s="29">
        <f t="shared" si="89"/>
        <v>1</v>
      </c>
      <c r="Q110" s="29">
        <f t="shared" si="89"/>
        <v>1</v>
      </c>
      <c r="R110" s="29">
        <f t="shared" si="76"/>
        <v>11</v>
      </c>
      <c r="S110" s="29">
        <f t="shared" si="77"/>
        <v>9</v>
      </c>
      <c r="T110" s="8"/>
      <c r="U110" s="8"/>
      <c r="V110" s="8"/>
    </row>
    <row r="111" spans="1:28">
      <c r="A111" t="s">
        <v>1407</v>
      </c>
      <c r="B111" s="36">
        <f t="shared" si="69"/>
        <v>2</v>
      </c>
      <c r="C111" s="36">
        <f t="shared" si="87"/>
        <v>0</v>
      </c>
      <c r="D111" s="36">
        <f t="shared" si="87"/>
        <v>0</v>
      </c>
      <c r="E111" s="36">
        <f t="shared" si="87"/>
        <v>2</v>
      </c>
      <c r="F111" s="36">
        <f t="shared" si="70"/>
        <v>4</v>
      </c>
      <c r="G111" s="36">
        <f t="shared" si="71"/>
        <v>8</v>
      </c>
      <c r="H111" s="37">
        <f t="shared" si="72"/>
        <v>1</v>
      </c>
      <c r="I111" s="37">
        <f t="shared" si="88"/>
        <v>0</v>
      </c>
      <c r="J111" s="37">
        <f t="shared" si="88"/>
        <v>0</v>
      </c>
      <c r="K111" s="37">
        <f t="shared" si="88"/>
        <v>1</v>
      </c>
      <c r="L111" s="37">
        <f t="shared" si="73"/>
        <v>2</v>
      </c>
      <c r="M111" s="37">
        <f t="shared" si="74"/>
        <v>3</v>
      </c>
      <c r="N111" s="29">
        <f t="shared" si="75"/>
        <v>1</v>
      </c>
      <c r="O111" s="29">
        <f t="shared" si="89"/>
        <v>0</v>
      </c>
      <c r="P111" s="29">
        <f t="shared" si="89"/>
        <v>0</v>
      </c>
      <c r="Q111" s="29">
        <f t="shared" si="89"/>
        <v>1</v>
      </c>
      <c r="R111" s="29">
        <f t="shared" si="76"/>
        <v>2</v>
      </c>
      <c r="S111" s="29">
        <f t="shared" si="77"/>
        <v>5</v>
      </c>
      <c r="T111" s="8"/>
      <c r="U111" s="8"/>
      <c r="V111" s="8"/>
    </row>
    <row r="112" spans="1:28">
      <c r="A112" s="41" t="s">
        <v>1357</v>
      </c>
      <c r="B112" s="36">
        <f t="shared" si="69"/>
        <v>12</v>
      </c>
      <c r="C112" s="36">
        <f t="shared" si="87"/>
        <v>3</v>
      </c>
      <c r="D112" s="36">
        <f t="shared" si="87"/>
        <v>2</v>
      </c>
      <c r="E112" s="36">
        <f t="shared" si="87"/>
        <v>7</v>
      </c>
      <c r="F112" s="36">
        <f t="shared" si="70"/>
        <v>14</v>
      </c>
      <c r="G112" s="36">
        <f t="shared" si="71"/>
        <v>39</v>
      </c>
      <c r="H112" s="37">
        <f t="shared" si="72"/>
        <v>6</v>
      </c>
      <c r="I112" s="37">
        <f t="shared" si="88"/>
        <v>2</v>
      </c>
      <c r="J112" s="37">
        <f t="shared" si="88"/>
        <v>2</v>
      </c>
      <c r="K112" s="37">
        <f t="shared" si="88"/>
        <v>2</v>
      </c>
      <c r="L112" s="37">
        <f t="shared" si="73"/>
        <v>10</v>
      </c>
      <c r="M112" s="37">
        <f t="shared" si="74"/>
        <v>12</v>
      </c>
      <c r="N112" s="29">
        <f t="shared" si="75"/>
        <v>6</v>
      </c>
      <c r="O112" s="29">
        <f t="shared" si="89"/>
        <v>1</v>
      </c>
      <c r="P112" s="29">
        <f t="shared" si="89"/>
        <v>0</v>
      </c>
      <c r="Q112" s="29">
        <f t="shared" si="89"/>
        <v>5</v>
      </c>
      <c r="R112" s="29">
        <f t="shared" si="76"/>
        <v>4</v>
      </c>
      <c r="S112" s="29">
        <f t="shared" si="77"/>
        <v>27</v>
      </c>
      <c r="T112" s="8"/>
      <c r="U112" s="8"/>
      <c r="V112" s="8"/>
    </row>
    <row r="113" spans="1:22">
      <c r="A113" s="41" t="s">
        <v>1302</v>
      </c>
      <c r="B113" s="36">
        <f t="shared" si="69"/>
        <v>14</v>
      </c>
      <c r="C113" s="36">
        <f t="shared" si="87"/>
        <v>10</v>
      </c>
      <c r="D113" s="36">
        <f t="shared" si="87"/>
        <v>2</v>
      </c>
      <c r="E113" s="36">
        <f t="shared" si="87"/>
        <v>2</v>
      </c>
      <c r="F113" s="36">
        <f t="shared" si="70"/>
        <v>37</v>
      </c>
      <c r="G113" s="36">
        <f t="shared" si="71"/>
        <v>13</v>
      </c>
      <c r="H113" s="37">
        <f t="shared" si="72"/>
        <v>7</v>
      </c>
      <c r="I113" s="37">
        <f t="shared" si="88"/>
        <v>6</v>
      </c>
      <c r="J113" s="37">
        <f t="shared" si="88"/>
        <v>1</v>
      </c>
      <c r="K113" s="37">
        <f t="shared" si="88"/>
        <v>0</v>
      </c>
      <c r="L113" s="37">
        <f t="shared" si="73"/>
        <v>21</v>
      </c>
      <c r="M113" s="37">
        <f t="shared" si="74"/>
        <v>3</v>
      </c>
      <c r="N113" s="29">
        <f t="shared" si="75"/>
        <v>7</v>
      </c>
      <c r="O113" s="29">
        <f t="shared" si="89"/>
        <v>4</v>
      </c>
      <c r="P113" s="29">
        <f t="shared" si="89"/>
        <v>1</v>
      </c>
      <c r="Q113" s="29">
        <f t="shared" si="89"/>
        <v>2</v>
      </c>
      <c r="R113" s="29">
        <f t="shared" si="76"/>
        <v>16</v>
      </c>
      <c r="S113" s="29">
        <f t="shared" si="77"/>
        <v>10</v>
      </c>
      <c r="T113" s="8"/>
      <c r="U113" s="8"/>
      <c r="V113" s="8"/>
    </row>
    <row r="114" spans="1:22">
      <c r="A114" s="41" t="s">
        <v>1296</v>
      </c>
      <c r="B114" s="36">
        <f t="shared" si="69"/>
        <v>16</v>
      </c>
      <c r="C114" s="36">
        <f t="shared" si="87"/>
        <v>9</v>
      </c>
      <c r="D114" s="36">
        <f t="shared" si="87"/>
        <v>1</v>
      </c>
      <c r="E114" s="36">
        <f t="shared" si="87"/>
        <v>6</v>
      </c>
      <c r="F114" s="36">
        <f t="shared" si="70"/>
        <v>42</v>
      </c>
      <c r="G114" s="36">
        <f t="shared" si="71"/>
        <v>26</v>
      </c>
      <c r="H114" s="37">
        <f t="shared" si="72"/>
        <v>8</v>
      </c>
      <c r="I114" s="37">
        <f t="shared" si="88"/>
        <v>4</v>
      </c>
      <c r="J114" s="37">
        <f t="shared" si="88"/>
        <v>1</v>
      </c>
      <c r="K114" s="37">
        <f t="shared" si="88"/>
        <v>3</v>
      </c>
      <c r="L114" s="37">
        <f t="shared" si="73"/>
        <v>20</v>
      </c>
      <c r="M114" s="37">
        <f t="shared" si="74"/>
        <v>15</v>
      </c>
      <c r="N114" s="29">
        <f t="shared" si="75"/>
        <v>8</v>
      </c>
      <c r="O114" s="29">
        <f t="shared" si="89"/>
        <v>5</v>
      </c>
      <c r="P114" s="29">
        <f t="shared" si="89"/>
        <v>0</v>
      </c>
      <c r="Q114" s="29">
        <f t="shared" si="89"/>
        <v>3</v>
      </c>
      <c r="R114" s="29">
        <f t="shared" si="76"/>
        <v>22</v>
      </c>
      <c r="S114" s="29">
        <f t="shared" si="77"/>
        <v>11</v>
      </c>
      <c r="T114" s="8"/>
      <c r="U114" s="8"/>
      <c r="V114" s="8"/>
    </row>
    <row r="115" spans="1:22">
      <c r="A115" t="s">
        <v>341</v>
      </c>
      <c r="B115" s="36">
        <f t="shared" si="69"/>
        <v>2</v>
      </c>
      <c r="C115" s="36">
        <f t="shared" si="87"/>
        <v>0</v>
      </c>
      <c r="D115" s="36">
        <f t="shared" si="87"/>
        <v>0</v>
      </c>
      <c r="E115" s="36">
        <f t="shared" si="87"/>
        <v>2</v>
      </c>
      <c r="F115" s="36">
        <f t="shared" si="70"/>
        <v>2</v>
      </c>
      <c r="G115" s="36">
        <f t="shared" si="71"/>
        <v>12</v>
      </c>
      <c r="H115" s="37">
        <f t="shared" si="72"/>
        <v>1</v>
      </c>
      <c r="I115" s="37">
        <f t="shared" si="88"/>
        <v>0</v>
      </c>
      <c r="J115" s="37">
        <f t="shared" si="88"/>
        <v>0</v>
      </c>
      <c r="K115" s="37">
        <f t="shared" si="88"/>
        <v>1</v>
      </c>
      <c r="L115" s="37">
        <f t="shared" si="73"/>
        <v>2</v>
      </c>
      <c r="M115" s="37">
        <f t="shared" si="74"/>
        <v>3</v>
      </c>
      <c r="N115" s="29">
        <f t="shared" si="75"/>
        <v>1</v>
      </c>
      <c r="O115" s="29">
        <f t="shared" si="89"/>
        <v>0</v>
      </c>
      <c r="P115" s="29">
        <f t="shared" si="89"/>
        <v>0</v>
      </c>
      <c r="Q115" s="29">
        <f t="shared" si="89"/>
        <v>1</v>
      </c>
      <c r="R115" s="29">
        <f t="shared" si="76"/>
        <v>0</v>
      </c>
      <c r="S115" s="29">
        <f t="shared" si="77"/>
        <v>9</v>
      </c>
      <c r="T115" s="8"/>
      <c r="U115" s="8"/>
      <c r="V115" s="8"/>
    </row>
    <row r="116" spans="1:22">
      <c r="A116" s="41" t="s">
        <v>1351</v>
      </c>
      <c r="B116" s="36">
        <f t="shared" si="69"/>
        <v>19</v>
      </c>
      <c r="C116" s="36">
        <f t="shared" si="87"/>
        <v>8</v>
      </c>
      <c r="D116" s="36">
        <f t="shared" si="87"/>
        <v>4</v>
      </c>
      <c r="E116" s="36">
        <f t="shared" si="87"/>
        <v>7</v>
      </c>
      <c r="F116" s="36">
        <f t="shared" si="70"/>
        <v>34</v>
      </c>
      <c r="G116" s="36">
        <f t="shared" si="71"/>
        <v>37</v>
      </c>
      <c r="H116" s="37">
        <f t="shared" si="72"/>
        <v>10</v>
      </c>
      <c r="I116" s="37">
        <f t="shared" si="88"/>
        <v>6</v>
      </c>
      <c r="J116" s="37">
        <f t="shared" si="88"/>
        <v>2</v>
      </c>
      <c r="K116" s="37">
        <f t="shared" si="88"/>
        <v>2</v>
      </c>
      <c r="L116" s="37">
        <f t="shared" si="73"/>
        <v>21</v>
      </c>
      <c r="M116" s="37">
        <f t="shared" si="74"/>
        <v>14</v>
      </c>
      <c r="N116" s="29">
        <f t="shared" si="75"/>
        <v>9</v>
      </c>
      <c r="O116" s="29">
        <f t="shared" si="89"/>
        <v>2</v>
      </c>
      <c r="P116" s="29">
        <f t="shared" si="89"/>
        <v>2</v>
      </c>
      <c r="Q116" s="29">
        <f t="shared" si="89"/>
        <v>5</v>
      </c>
      <c r="R116" s="29">
        <f t="shared" si="76"/>
        <v>13</v>
      </c>
      <c r="S116" s="29">
        <f t="shared" si="77"/>
        <v>23</v>
      </c>
      <c r="T116" s="8"/>
      <c r="U116" s="8"/>
      <c r="V116" s="8"/>
    </row>
    <row r="117" spans="1:22">
      <c r="A117" s="41" t="s">
        <v>1297</v>
      </c>
      <c r="B117" s="36">
        <f t="shared" si="69"/>
        <v>12</v>
      </c>
      <c r="C117" s="36">
        <f t="shared" si="87"/>
        <v>8</v>
      </c>
      <c r="D117" s="36">
        <f t="shared" si="87"/>
        <v>1</v>
      </c>
      <c r="E117" s="36">
        <f t="shared" si="87"/>
        <v>3</v>
      </c>
      <c r="F117" s="36">
        <f t="shared" si="70"/>
        <v>32</v>
      </c>
      <c r="G117" s="36">
        <f t="shared" si="71"/>
        <v>21</v>
      </c>
      <c r="H117" s="37">
        <f t="shared" si="72"/>
        <v>6</v>
      </c>
      <c r="I117" s="37">
        <f t="shared" si="88"/>
        <v>5</v>
      </c>
      <c r="J117" s="37">
        <f t="shared" si="88"/>
        <v>1</v>
      </c>
      <c r="K117" s="37">
        <f t="shared" si="88"/>
        <v>0</v>
      </c>
      <c r="L117" s="37">
        <f t="shared" si="73"/>
        <v>21</v>
      </c>
      <c r="M117" s="37">
        <f t="shared" si="74"/>
        <v>7</v>
      </c>
      <c r="N117" s="29">
        <f t="shared" si="75"/>
        <v>6</v>
      </c>
      <c r="O117" s="29">
        <f t="shared" si="89"/>
        <v>3</v>
      </c>
      <c r="P117" s="29">
        <f t="shared" si="89"/>
        <v>0</v>
      </c>
      <c r="Q117" s="29">
        <f t="shared" si="89"/>
        <v>3</v>
      </c>
      <c r="R117" s="29">
        <f t="shared" si="76"/>
        <v>11</v>
      </c>
      <c r="S117" s="29">
        <f t="shared" si="77"/>
        <v>14</v>
      </c>
      <c r="T117" s="8"/>
      <c r="U117" s="8"/>
      <c r="V117" s="8"/>
    </row>
    <row r="118" spans="1:22">
      <c r="A118" s="157" t="s">
        <v>2101</v>
      </c>
      <c r="B118" s="36">
        <f t="shared" si="69"/>
        <v>4</v>
      </c>
      <c r="C118" s="36">
        <f t="shared" si="87"/>
        <v>2</v>
      </c>
      <c r="D118" s="36">
        <f t="shared" si="87"/>
        <v>1</v>
      </c>
      <c r="E118" s="36">
        <f t="shared" si="87"/>
        <v>1</v>
      </c>
      <c r="F118" s="36">
        <f t="shared" si="70"/>
        <v>7</v>
      </c>
      <c r="G118" s="36">
        <f t="shared" si="71"/>
        <v>7</v>
      </c>
      <c r="H118" s="37">
        <f t="shared" si="72"/>
        <v>2</v>
      </c>
      <c r="I118" s="37">
        <f t="shared" si="88"/>
        <v>1</v>
      </c>
      <c r="J118" s="37">
        <f t="shared" si="88"/>
        <v>1</v>
      </c>
      <c r="K118" s="37">
        <f t="shared" si="88"/>
        <v>0</v>
      </c>
      <c r="L118" s="37">
        <f t="shared" si="73"/>
        <v>2</v>
      </c>
      <c r="M118" s="37">
        <f t="shared" si="74"/>
        <v>0</v>
      </c>
      <c r="N118" s="29">
        <f t="shared" si="75"/>
        <v>2</v>
      </c>
      <c r="O118" s="29">
        <f t="shared" si="89"/>
        <v>1</v>
      </c>
      <c r="P118" s="29">
        <f t="shared" si="89"/>
        <v>0</v>
      </c>
      <c r="Q118" s="29">
        <f t="shared" si="89"/>
        <v>1</v>
      </c>
      <c r="R118" s="29">
        <f t="shared" si="76"/>
        <v>5</v>
      </c>
      <c r="S118" s="29">
        <f t="shared" si="77"/>
        <v>7</v>
      </c>
      <c r="T118" s="8"/>
      <c r="U118" s="8"/>
      <c r="V118" s="8"/>
    </row>
    <row r="119" spans="1:22">
      <c r="A119" s="41" t="s">
        <v>1356</v>
      </c>
      <c r="B119" s="36">
        <f t="shared" si="69"/>
        <v>0</v>
      </c>
      <c r="C119" s="36">
        <f t="shared" si="87"/>
        <v>0</v>
      </c>
      <c r="D119" s="36">
        <f t="shared" si="87"/>
        <v>0</v>
      </c>
      <c r="E119" s="36">
        <f t="shared" si="87"/>
        <v>0</v>
      </c>
      <c r="F119" s="36">
        <f t="shared" si="70"/>
        <v>0</v>
      </c>
      <c r="G119" s="36">
        <f t="shared" si="71"/>
        <v>0</v>
      </c>
      <c r="H119" s="37">
        <f t="shared" si="72"/>
        <v>0</v>
      </c>
      <c r="I119" s="37">
        <f t="shared" si="88"/>
        <v>0</v>
      </c>
      <c r="J119" s="37">
        <f t="shared" si="88"/>
        <v>0</v>
      </c>
      <c r="K119" s="37">
        <f t="shared" si="88"/>
        <v>0</v>
      </c>
      <c r="L119" s="37">
        <f t="shared" si="73"/>
        <v>0</v>
      </c>
      <c r="M119" s="37">
        <f t="shared" si="74"/>
        <v>0</v>
      </c>
      <c r="N119" s="29">
        <f t="shared" si="75"/>
        <v>0</v>
      </c>
      <c r="O119" s="29">
        <f t="shared" si="89"/>
        <v>0</v>
      </c>
      <c r="P119" s="29">
        <f t="shared" si="89"/>
        <v>0</v>
      </c>
      <c r="Q119" s="29">
        <f t="shared" si="89"/>
        <v>0</v>
      </c>
      <c r="R119" s="29">
        <f t="shared" si="76"/>
        <v>0</v>
      </c>
      <c r="S119" s="29">
        <f t="shared" si="77"/>
        <v>0</v>
      </c>
      <c r="T119" s="8"/>
      <c r="U119" s="8"/>
      <c r="V119" s="8"/>
    </row>
    <row r="120" spans="1:22">
      <c r="A120" s="41" t="s">
        <v>1353</v>
      </c>
      <c r="B120" s="36">
        <f t="shared" si="69"/>
        <v>16</v>
      </c>
      <c r="C120" s="36">
        <f t="shared" si="87"/>
        <v>6</v>
      </c>
      <c r="D120" s="36">
        <f t="shared" si="87"/>
        <v>3</v>
      </c>
      <c r="E120" s="36">
        <f t="shared" si="87"/>
        <v>7</v>
      </c>
      <c r="F120" s="36">
        <f t="shared" si="70"/>
        <v>24</v>
      </c>
      <c r="G120" s="36">
        <f t="shared" si="71"/>
        <v>36</v>
      </c>
      <c r="H120" s="37">
        <f t="shared" si="72"/>
        <v>8</v>
      </c>
      <c r="I120" s="37">
        <f t="shared" si="88"/>
        <v>5</v>
      </c>
      <c r="J120" s="37">
        <f t="shared" si="88"/>
        <v>1</v>
      </c>
      <c r="K120" s="37">
        <f t="shared" si="88"/>
        <v>2</v>
      </c>
      <c r="L120" s="37">
        <f t="shared" si="73"/>
        <v>17</v>
      </c>
      <c r="M120" s="37">
        <f t="shared" si="74"/>
        <v>15</v>
      </c>
      <c r="N120" s="29">
        <f t="shared" si="75"/>
        <v>8</v>
      </c>
      <c r="O120" s="29">
        <f t="shared" si="89"/>
        <v>1</v>
      </c>
      <c r="P120" s="29">
        <f t="shared" si="89"/>
        <v>2</v>
      </c>
      <c r="Q120" s="29">
        <f t="shared" si="89"/>
        <v>5</v>
      </c>
      <c r="R120" s="29">
        <f t="shared" si="76"/>
        <v>7</v>
      </c>
      <c r="S120" s="29">
        <f t="shared" si="77"/>
        <v>21</v>
      </c>
      <c r="T120" s="8"/>
      <c r="U120" s="8"/>
      <c r="V120" s="8"/>
    </row>
    <row r="121" spans="1:22">
      <c r="T121" s="8"/>
      <c r="U121" s="8"/>
      <c r="V121" s="8"/>
    </row>
    <row r="122" spans="1:22">
      <c r="T122" s="8"/>
      <c r="U122" s="8"/>
      <c r="V122" s="8"/>
    </row>
    <row r="123" spans="1:22">
      <c r="T123" s="8"/>
      <c r="U123" s="8"/>
      <c r="V123" s="8"/>
    </row>
    <row r="124" spans="1:22">
      <c r="T124" s="8"/>
      <c r="U124" s="8"/>
      <c r="V124" s="8"/>
    </row>
    <row r="125" spans="1:22">
      <c r="T125" s="8"/>
      <c r="U125" s="8"/>
      <c r="V125" s="8"/>
    </row>
    <row r="126" spans="1:22">
      <c r="T126" s="8"/>
      <c r="U126" s="8"/>
      <c r="V126" s="8"/>
    </row>
    <row r="127" spans="1:22">
      <c r="T127" s="8"/>
      <c r="U127" s="8"/>
      <c r="V127" s="8"/>
    </row>
    <row r="128" spans="1:22">
      <c r="T128" s="8"/>
      <c r="U128" s="8"/>
      <c r="V128" s="8"/>
    </row>
    <row r="129" spans="20:22">
      <c r="T129" s="8"/>
      <c r="U129" s="8"/>
      <c r="V129" s="8"/>
    </row>
    <row r="130" spans="20:22">
      <c r="T130" s="8"/>
      <c r="U130" s="8"/>
      <c r="V130" s="8"/>
    </row>
    <row r="131" spans="20:22">
      <c r="T131" s="8"/>
      <c r="U131" s="8"/>
      <c r="V131" s="8"/>
    </row>
    <row r="132" spans="20:22">
      <c r="T132" s="8"/>
      <c r="U132" s="8"/>
      <c r="V132" s="8"/>
    </row>
    <row r="133" spans="20:22">
      <c r="T133" s="8"/>
      <c r="U133" s="8"/>
      <c r="V133" s="8"/>
    </row>
    <row r="134" spans="20:22">
      <c r="T134" s="8"/>
      <c r="U134" s="8"/>
      <c r="V134" s="8"/>
    </row>
    <row r="135" spans="20:22">
      <c r="T135" s="8"/>
      <c r="U135" s="8"/>
      <c r="V135" s="8"/>
    </row>
    <row r="136" spans="20:22">
      <c r="T136" s="8"/>
      <c r="U136" s="8"/>
      <c r="V136" s="8"/>
    </row>
    <row r="137" spans="20:22">
      <c r="T137" s="8"/>
      <c r="U137" s="8"/>
      <c r="V137" s="8"/>
    </row>
    <row r="138" spans="20:22">
      <c r="T138" s="8"/>
      <c r="U138" s="8"/>
      <c r="V138" s="8"/>
    </row>
    <row r="139" spans="20:22">
      <c r="T139" s="8"/>
      <c r="U139" s="8"/>
      <c r="V139" s="8"/>
    </row>
    <row r="140" spans="20:22">
      <c r="T140" s="8"/>
      <c r="U140" s="8"/>
      <c r="V140" s="8"/>
    </row>
    <row r="141" spans="20:22">
      <c r="T141" s="8"/>
      <c r="U141" s="8"/>
      <c r="V141" s="8"/>
    </row>
    <row r="142" spans="20:22">
      <c r="T142" s="8"/>
      <c r="U142" s="8"/>
      <c r="V142" s="8"/>
    </row>
    <row r="143" spans="20:22">
      <c r="T143" s="8"/>
      <c r="U143" s="8"/>
      <c r="V143" s="8"/>
    </row>
    <row r="144" spans="20:22">
      <c r="T144" s="8"/>
      <c r="U144" s="8"/>
      <c r="V144" s="8"/>
    </row>
    <row r="145" spans="20:22">
      <c r="T145" s="8"/>
      <c r="U145" s="8"/>
      <c r="V145" s="8"/>
    </row>
    <row r="146" spans="20:22">
      <c r="T146" s="8"/>
      <c r="U146" s="8"/>
      <c r="V146" s="8"/>
    </row>
    <row r="147" spans="20:22">
      <c r="T147" s="8"/>
      <c r="U147" s="8"/>
      <c r="V147" s="8"/>
    </row>
    <row r="148" spans="20:22">
      <c r="T148" s="8"/>
      <c r="U148" s="8"/>
      <c r="V148" s="8"/>
    </row>
    <row r="149" spans="20:22">
      <c r="T149" s="8"/>
      <c r="U149" s="8"/>
      <c r="V149" s="8"/>
    </row>
    <row r="150" spans="20:22">
      <c r="T150" s="8"/>
      <c r="U150" s="8"/>
      <c r="V150" s="8"/>
    </row>
    <row r="151" spans="20:22">
      <c r="T151" s="8"/>
      <c r="U151" s="8"/>
      <c r="V151" s="8"/>
    </row>
    <row r="152" spans="20:22">
      <c r="T152" s="8"/>
      <c r="U152" s="8"/>
      <c r="V152" s="8"/>
    </row>
    <row r="153" spans="20:22">
      <c r="T153" s="8"/>
      <c r="U153" s="8"/>
      <c r="V153" s="8"/>
    </row>
    <row r="154" spans="20:22">
      <c r="T154" s="8"/>
      <c r="U154" s="8"/>
      <c r="V154" s="8"/>
    </row>
    <row r="155" spans="20:22">
      <c r="T155" s="8"/>
      <c r="U155" s="8"/>
      <c r="V155" s="8"/>
    </row>
    <row r="156" spans="20:22">
      <c r="T156" s="8"/>
      <c r="U156" s="8"/>
      <c r="V156" s="8"/>
    </row>
    <row r="157" spans="20:22">
      <c r="T157" s="8"/>
      <c r="U157" s="8"/>
      <c r="V157" s="8"/>
    </row>
    <row r="158" spans="20:22">
      <c r="T158" s="8"/>
      <c r="U158" s="8"/>
      <c r="V158" s="8"/>
    </row>
    <row r="159" spans="20:22">
      <c r="T159" s="8"/>
      <c r="U159" s="8"/>
      <c r="V159" s="8"/>
    </row>
    <row r="160" spans="20:22">
      <c r="T160" s="8"/>
      <c r="U160" s="8"/>
      <c r="V160" s="8"/>
    </row>
    <row r="161" spans="20:22">
      <c r="T161" s="8"/>
      <c r="U161" s="8"/>
      <c r="V161" s="8"/>
    </row>
    <row r="162" spans="20:22">
      <c r="T162" s="8"/>
      <c r="U162" s="8"/>
      <c r="V162" s="8"/>
    </row>
    <row r="163" spans="20:22">
      <c r="T163" s="8"/>
      <c r="U163" s="8"/>
      <c r="V163" s="8"/>
    </row>
    <row r="164" spans="20:22">
      <c r="T164" s="8"/>
      <c r="U164" s="8"/>
      <c r="V164" s="8"/>
    </row>
    <row r="165" spans="20:22">
      <c r="T165" s="8"/>
      <c r="U165" s="8"/>
      <c r="V165" s="8"/>
    </row>
    <row r="166" spans="20:22">
      <c r="T166" s="8"/>
      <c r="U166" s="8"/>
      <c r="V166" s="8"/>
    </row>
    <row r="167" spans="20:22">
      <c r="T167" s="8"/>
      <c r="U167" s="8"/>
      <c r="V167" s="8"/>
    </row>
    <row r="168" spans="20:22">
      <c r="T168" s="8"/>
      <c r="U168" s="8"/>
      <c r="V168" s="8"/>
    </row>
    <row r="169" spans="20:22">
      <c r="T169" s="8"/>
      <c r="U169" s="8"/>
      <c r="V169" s="8"/>
    </row>
    <row r="170" spans="20:22">
      <c r="T170" s="8"/>
      <c r="U170" s="8"/>
      <c r="V170" s="8"/>
    </row>
    <row r="171" spans="20:22">
      <c r="T171" s="8"/>
      <c r="U171" s="8"/>
      <c r="V171" s="8"/>
    </row>
    <row r="172" spans="20:22">
      <c r="T172" s="8"/>
      <c r="U172" s="8"/>
      <c r="V172" s="8"/>
    </row>
    <row r="173" spans="20:22">
      <c r="T173" s="8"/>
      <c r="U173" s="8"/>
      <c r="V173" s="8"/>
    </row>
    <row r="174" spans="20:22">
      <c r="T174" s="8"/>
      <c r="U174" s="8"/>
      <c r="V174" s="8"/>
    </row>
  </sheetData>
  <autoFilter ref="A2:AF2" xr:uid="{00000000-0009-0000-0000-000002000000}">
    <sortState xmlns:xlrd2="http://schemas.microsoft.com/office/spreadsheetml/2017/richdata2" ref="A3:AB104">
      <sortCondition descending="1" ref="Y2:Y104"/>
    </sortState>
  </autoFilter>
  <sortState xmlns:xlrd2="http://schemas.microsoft.com/office/spreadsheetml/2017/richdata2" ref="A3:AB176">
    <sortCondition ref="A1"/>
  </sortState>
  <mergeCells count="6">
    <mergeCell ref="Z1:AB1"/>
    <mergeCell ref="H1:M1"/>
    <mergeCell ref="B1:G1"/>
    <mergeCell ref="N1:S1"/>
    <mergeCell ref="W1:Y1"/>
    <mergeCell ref="T1:V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462"/>
  <sheetViews>
    <sheetView zoomScaleNormal="100" workbookViewId="0">
      <selection activeCell="A2" sqref="A2:A11"/>
    </sheetView>
  </sheetViews>
  <sheetFormatPr baseColWidth="10" defaultRowHeight="16"/>
  <cols>
    <col min="1" max="1" width="41.33203125" style="3" bestFit="1" customWidth="1"/>
    <col min="2" max="9" width="8.83203125" style="6" customWidth="1"/>
    <col min="10" max="17" width="8.83203125" style="26" customWidth="1"/>
    <col min="18" max="25" width="8.83203125" style="6" customWidth="1"/>
  </cols>
  <sheetData>
    <row r="1" spans="1:33" s="27" customFormat="1">
      <c r="A1" s="27" t="s">
        <v>1360</v>
      </c>
      <c r="B1" s="16" t="s">
        <v>256</v>
      </c>
      <c r="C1" s="16" t="s">
        <v>1036</v>
      </c>
      <c r="D1" s="16" t="s">
        <v>1037</v>
      </c>
      <c r="E1" s="16" t="s">
        <v>1038</v>
      </c>
      <c r="F1" s="16" t="s">
        <v>8</v>
      </c>
      <c r="G1" s="16" t="s">
        <v>9</v>
      </c>
      <c r="H1" s="16" t="s">
        <v>1044</v>
      </c>
      <c r="I1" s="16" t="s">
        <v>1363</v>
      </c>
      <c r="J1" s="28" t="s">
        <v>256</v>
      </c>
      <c r="K1" s="28" t="s">
        <v>1036</v>
      </c>
      <c r="L1" s="28" t="s">
        <v>1037</v>
      </c>
      <c r="M1" s="28" t="s">
        <v>1038</v>
      </c>
      <c r="N1" s="28" t="s">
        <v>8</v>
      </c>
      <c r="O1" s="28" t="s">
        <v>9</v>
      </c>
      <c r="P1" s="28" t="s">
        <v>1362</v>
      </c>
      <c r="Q1" s="28" t="s">
        <v>1363</v>
      </c>
      <c r="R1" s="16" t="s">
        <v>256</v>
      </c>
      <c r="S1" s="16" t="s">
        <v>1036</v>
      </c>
      <c r="T1" s="16" t="s">
        <v>1037</v>
      </c>
      <c r="U1" s="16" t="s">
        <v>1038</v>
      </c>
      <c r="V1" s="16" t="s">
        <v>8</v>
      </c>
      <c r="W1" s="16" t="s">
        <v>9</v>
      </c>
      <c r="X1" s="16" t="s">
        <v>1361</v>
      </c>
      <c r="Y1" s="16" t="s">
        <v>1363</v>
      </c>
      <c r="Z1" s="16" t="s">
        <v>256</v>
      </c>
      <c r="AA1" s="16" t="s">
        <v>1036</v>
      </c>
      <c r="AB1" s="16" t="s">
        <v>1037</v>
      </c>
      <c r="AC1" s="16" t="s">
        <v>1038</v>
      </c>
      <c r="AD1" s="16" t="s">
        <v>8</v>
      </c>
      <c r="AE1" s="16" t="s">
        <v>9</v>
      </c>
      <c r="AF1" s="16" t="s">
        <v>1044</v>
      </c>
      <c r="AG1" s="16" t="s">
        <v>1363</v>
      </c>
    </row>
    <row r="2" spans="1:33">
      <c r="A2" s="12" t="s">
        <v>836</v>
      </c>
      <c r="B2" s="29">
        <f t="shared" ref="B2:B44" si="0">COUNTIF(manager,A2)</f>
        <v>265</v>
      </c>
      <c r="C2" s="29">
        <f t="shared" ref="C2:E21" si="1">COUNTIFS(manager,$A2,outcome,C$1)</f>
        <v>151</v>
      </c>
      <c r="D2" s="29">
        <f t="shared" si="1"/>
        <v>44</v>
      </c>
      <c r="E2" s="29">
        <f t="shared" si="1"/>
        <v>70</v>
      </c>
      <c r="F2" s="29">
        <f t="shared" ref="F2:F44" si="2">SUMIFS(goals_for,manager,$A2)</f>
        <v>627</v>
      </c>
      <c r="G2" s="29">
        <f t="shared" ref="G2:G44" si="3">SUMIFS(goals_against,manager,$A2)</f>
        <v>372</v>
      </c>
      <c r="H2" s="30">
        <f t="shared" ref="H2:H44" si="4">SUM(C2/B2)</f>
        <v>0.56981132075471697</v>
      </c>
      <c r="I2" s="31">
        <f t="shared" ref="I2:I44" si="5">SUM(F2/B2)</f>
        <v>2.3660377358490567</v>
      </c>
      <c r="J2" s="32">
        <f t="shared" ref="J2:J44" si="6">COUNTIFS(venue,"H",manager,$A2)</f>
        <v>134</v>
      </c>
      <c r="K2" s="32">
        <f t="shared" ref="K2:M21" si="7">COUNTIFS(venue,"H",manager,$A2,outcome,K$1)</f>
        <v>80</v>
      </c>
      <c r="L2" s="32">
        <f t="shared" si="7"/>
        <v>26</v>
      </c>
      <c r="M2" s="32">
        <f t="shared" si="7"/>
        <v>28</v>
      </c>
      <c r="N2" s="32">
        <f t="shared" ref="N2:N44" si="8">SUMIFS(goals_for,manager,$A2,venue,"H")</f>
        <v>367</v>
      </c>
      <c r="O2" s="32">
        <f t="shared" ref="O2:O44" si="9">SUMIFS(goals_against,manager,$A2,venue,"H")</f>
        <v>166</v>
      </c>
      <c r="P2" s="33">
        <f t="shared" ref="P2:P44" si="10">SUM(K2/J2)</f>
        <v>0.59701492537313428</v>
      </c>
      <c r="Q2" s="34">
        <f t="shared" ref="Q2:Q44" si="11">SUM(N2/J2)</f>
        <v>2.7388059701492535</v>
      </c>
      <c r="R2" s="29">
        <f t="shared" ref="R2:R44" si="12">COUNTIFS(venue,"A",manager,$A2)</f>
        <v>131</v>
      </c>
      <c r="S2" s="29">
        <f t="shared" ref="S2:U21" si="13">COUNTIFS(venue,"A",manager,$A2,outcome,S$1)</f>
        <v>71</v>
      </c>
      <c r="T2" s="29">
        <f t="shared" si="13"/>
        <v>18</v>
      </c>
      <c r="U2" s="29">
        <f t="shared" si="13"/>
        <v>42</v>
      </c>
      <c r="V2" s="29">
        <f t="shared" ref="V2:V44" si="14">SUMIFS(goals_for,manager,$A2,venue,"A")</f>
        <v>260</v>
      </c>
      <c r="W2" s="29">
        <f t="shared" ref="W2:W44" si="15">SUMIFS(goals_against,manager,$A2,venue,"A")</f>
        <v>206</v>
      </c>
      <c r="X2" s="30">
        <f t="shared" ref="X2:X44" si="16">SUM(S2/R2)</f>
        <v>0.5419847328244275</v>
      </c>
      <c r="Y2" s="35">
        <f t="shared" ref="Y2:Y44" si="17">SUM(V2/R2)</f>
        <v>1.9847328244274809</v>
      </c>
      <c r="Z2" s="29">
        <f t="shared" ref="Z2:Z44" si="18">COUNTIFS(manager,A2,competition,"*WL*")</f>
        <v>216</v>
      </c>
      <c r="AA2" s="29">
        <f t="shared" ref="AA2:AC21" si="19">COUNTIFS(competition, "*wl*", manager,$A2,outcome,AA$1)</f>
        <v>127</v>
      </c>
      <c r="AB2" s="29">
        <f t="shared" si="19"/>
        <v>37</v>
      </c>
      <c r="AC2" s="29">
        <f t="shared" si="19"/>
        <v>52</v>
      </c>
      <c r="AD2" s="29">
        <f t="shared" ref="AD2:AD44" si="20">SUMIFS(goals_for,manager,$A2,competition,"*WL*")</f>
        <v>507</v>
      </c>
      <c r="AE2" s="29">
        <f t="shared" ref="AE2:AE44" si="21">SUMIFS(goals_against,manager,$A2,competition,"*WL*")</f>
        <v>263</v>
      </c>
      <c r="AF2" s="30">
        <f t="shared" ref="AF2:AF44" si="22">SUM(AA2/Z2)</f>
        <v>0.58796296296296291</v>
      </c>
      <c r="AG2" s="31">
        <f t="shared" ref="AG2:AG44" si="23">SUM(AD2/Z2)</f>
        <v>2.3472222222222223</v>
      </c>
    </row>
    <row r="3" spans="1:33">
      <c r="A3" s="12" t="s">
        <v>103</v>
      </c>
      <c r="B3" s="29">
        <f t="shared" si="0"/>
        <v>223</v>
      </c>
      <c r="C3" s="29">
        <f t="shared" si="1"/>
        <v>88</v>
      </c>
      <c r="D3" s="29">
        <f t="shared" si="1"/>
        <v>46</v>
      </c>
      <c r="E3" s="29">
        <f t="shared" si="1"/>
        <v>89</v>
      </c>
      <c r="F3" s="29">
        <f t="shared" si="2"/>
        <v>350</v>
      </c>
      <c r="G3" s="29">
        <f t="shared" si="3"/>
        <v>355</v>
      </c>
      <c r="H3" s="30">
        <f t="shared" si="4"/>
        <v>0.39461883408071746</v>
      </c>
      <c r="I3" s="31">
        <f t="shared" si="5"/>
        <v>1.5695067264573992</v>
      </c>
      <c r="J3" s="32">
        <f t="shared" si="6"/>
        <v>115</v>
      </c>
      <c r="K3" s="32">
        <f t="shared" si="7"/>
        <v>50</v>
      </c>
      <c r="L3" s="32">
        <f t="shared" si="7"/>
        <v>28</v>
      </c>
      <c r="M3" s="32">
        <f t="shared" si="7"/>
        <v>37</v>
      </c>
      <c r="N3" s="32">
        <f t="shared" si="8"/>
        <v>199</v>
      </c>
      <c r="O3" s="32">
        <f t="shared" si="9"/>
        <v>177</v>
      </c>
      <c r="P3" s="33">
        <f t="shared" si="10"/>
        <v>0.43478260869565216</v>
      </c>
      <c r="Q3" s="34">
        <f t="shared" si="11"/>
        <v>1.7304347826086957</v>
      </c>
      <c r="R3" s="29">
        <f t="shared" si="12"/>
        <v>108</v>
      </c>
      <c r="S3" s="29">
        <f t="shared" si="13"/>
        <v>38</v>
      </c>
      <c r="T3" s="29">
        <f t="shared" si="13"/>
        <v>18</v>
      </c>
      <c r="U3" s="29">
        <f t="shared" si="13"/>
        <v>52</v>
      </c>
      <c r="V3" s="29">
        <f t="shared" si="14"/>
        <v>151</v>
      </c>
      <c r="W3" s="29">
        <f t="shared" si="15"/>
        <v>178</v>
      </c>
      <c r="X3" s="30">
        <f t="shared" si="16"/>
        <v>0.35185185185185186</v>
      </c>
      <c r="Y3" s="35">
        <f t="shared" si="17"/>
        <v>1.3981481481481481</v>
      </c>
      <c r="Z3" s="29">
        <f t="shared" si="18"/>
        <v>193</v>
      </c>
      <c r="AA3" s="29">
        <f t="shared" si="19"/>
        <v>77</v>
      </c>
      <c r="AB3" s="29">
        <f t="shared" si="19"/>
        <v>42</v>
      </c>
      <c r="AC3" s="29">
        <f t="shared" si="19"/>
        <v>74</v>
      </c>
      <c r="AD3" s="29">
        <f t="shared" si="20"/>
        <v>305</v>
      </c>
      <c r="AE3" s="29">
        <f t="shared" si="21"/>
        <v>300</v>
      </c>
      <c r="AF3" s="30">
        <f t="shared" si="22"/>
        <v>0.39896373056994816</v>
      </c>
      <c r="AG3" s="31">
        <f t="shared" si="23"/>
        <v>1.5803108808290156</v>
      </c>
    </row>
    <row r="4" spans="1:33">
      <c r="A4" s="12" t="s">
        <v>656</v>
      </c>
      <c r="B4" s="29">
        <f t="shared" si="0"/>
        <v>204</v>
      </c>
      <c r="C4" s="29">
        <f t="shared" si="1"/>
        <v>63</v>
      </c>
      <c r="D4" s="29">
        <f t="shared" si="1"/>
        <v>47</v>
      </c>
      <c r="E4" s="29">
        <f t="shared" si="1"/>
        <v>94</v>
      </c>
      <c r="F4" s="29">
        <f t="shared" si="2"/>
        <v>264</v>
      </c>
      <c r="G4" s="29">
        <f t="shared" si="3"/>
        <v>344</v>
      </c>
      <c r="H4" s="30">
        <f t="shared" si="4"/>
        <v>0.30882352941176472</v>
      </c>
      <c r="I4" s="31">
        <f t="shared" si="5"/>
        <v>1.2941176470588236</v>
      </c>
      <c r="J4" s="32">
        <f t="shared" si="6"/>
        <v>104</v>
      </c>
      <c r="K4" s="32">
        <f t="shared" si="7"/>
        <v>40</v>
      </c>
      <c r="L4" s="32">
        <f t="shared" si="7"/>
        <v>28</v>
      </c>
      <c r="M4" s="32">
        <f t="shared" si="7"/>
        <v>36</v>
      </c>
      <c r="N4" s="32">
        <f t="shared" si="8"/>
        <v>156</v>
      </c>
      <c r="O4" s="32">
        <f t="shared" si="9"/>
        <v>152</v>
      </c>
      <c r="P4" s="33">
        <f t="shared" si="10"/>
        <v>0.38461538461538464</v>
      </c>
      <c r="Q4" s="34">
        <f t="shared" si="11"/>
        <v>1.5</v>
      </c>
      <c r="R4" s="29">
        <f t="shared" si="12"/>
        <v>100</v>
      </c>
      <c r="S4" s="29">
        <f t="shared" si="13"/>
        <v>23</v>
      </c>
      <c r="T4" s="29">
        <f t="shared" si="13"/>
        <v>19</v>
      </c>
      <c r="U4" s="29">
        <f t="shared" si="13"/>
        <v>58</v>
      </c>
      <c r="V4" s="29">
        <f t="shared" si="14"/>
        <v>108</v>
      </c>
      <c r="W4" s="29">
        <f t="shared" si="15"/>
        <v>192</v>
      </c>
      <c r="X4" s="30">
        <f t="shared" si="16"/>
        <v>0.23</v>
      </c>
      <c r="Y4" s="35">
        <f t="shared" si="17"/>
        <v>1.08</v>
      </c>
      <c r="Z4" s="29">
        <f t="shared" si="18"/>
        <v>174</v>
      </c>
      <c r="AA4" s="29">
        <f t="shared" si="19"/>
        <v>55</v>
      </c>
      <c r="AB4" s="29">
        <f t="shared" si="19"/>
        <v>41</v>
      </c>
      <c r="AC4" s="29">
        <f t="shared" si="19"/>
        <v>78</v>
      </c>
      <c r="AD4" s="29">
        <f t="shared" si="20"/>
        <v>234</v>
      </c>
      <c r="AE4" s="29">
        <f t="shared" si="21"/>
        <v>304</v>
      </c>
      <c r="AF4" s="30">
        <f t="shared" si="22"/>
        <v>0.31609195402298851</v>
      </c>
      <c r="AG4" s="31">
        <f t="shared" si="23"/>
        <v>1.3448275862068966</v>
      </c>
    </row>
    <row r="5" spans="1:33">
      <c r="A5" s="12" t="s">
        <v>592</v>
      </c>
      <c r="B5" s="29">
        <f t="shared" si="0"/>
        <v>166</v>
      </c>
      <c r="C5" s="29">
        <f t="shared" si="1"/>
        <v>73</v>
      </c>
      <c r="D5" s="29">
        <f t="shared" si="1"/>
        <v>32</v>
      </c>
      <c r="E5" s="29">
        <f t="shared" si="1"/>
        <v>61</v>
      </c>
      <c r="F5" s="29">
        <f t="shared" si="2"/>
        <v>259</v>
      </c>
      <c r="G5" s="29">
        <f t="shared" si="3"/>
        <v>238</v>
      </c>
      <c r="H5" s="30">
        <f t="shared" si="4"/>
        <v>0.43975903614457829</v>
      </c>
      <c r="I5" s="31">
        <f t="shared" si="5"/>
        <v>1.5602409638554218</v>
      </c>
      <c r="J5" s="32">
        <f t="shared" si="6"/>
        <v>86</v>
      </c>
      <c r="K5" s="32">
        <f t="shared" si="7"/>
        <v>43</v>
      </c>
      <c r="L5" s="32">
        <f t="shared" si="7"/>
        <v>15</v>
      </c>
      <c r="M5" s="32">
        <f t="shared" si="7"/>
        <v>28</v>
      </c>
      <c r="N5" s="32">
        <f t="shared" si="8"/>
        <v>147</v>
      </c>
      <c r="O5" s="32">
        <f t="shared" si="9"/>
        <v>109</v>
      </c>
      <c r="P5" s="33">
        <f t="shared" si="10"/>
        <v>0.5</v>
      </c>
      <c r="Q5" s="34">
        <f t="shared" si="11"/>
        <v>1.7093023255813953</v>
      </c>
      <c r="R5" s="29">
        <f t="shared" si="12"/>
        <v>80</v>
      </c>
      <c r="S5" s="29">
        <f t="shared" si="13"/>
        <v>30</v>
      </c>
      <c r="T5" s="29">
        <f t="shared" si="13"/>
        <v>17</v>
      </c>
      <c r="U5" s="29">
        <f t="shared" si="13"/>
        <v>33</v>
      </c>
      <c r="V5" s="29">
        <f t="shared" si="14"/>
        <v>112</v>
      </c>
      <c r="W5" s="29">
        <f t="shared" si="15"/>
        <v>129</v>
      </c>
      <c r="X5" s="30">
        <f t="shared" si="16"/>
        <v>0.375</v>
      </c>
      <c r="Y5" s="35">
        <f t="shared" si="17"/>
        <v>1.4</v>
      </c>
      <c r="Z5" s="29">
        <f t="shared" si="18"/>
        <v>119</v>
      </c>
      <c r="AA5" s="29">
        <f t="shared" si="19"/>
        <v>51</v>
      </c>
      <c r="AB5" s="29">
        <f t="shared" si="19"/>
        <v>24</v>
      </c>
      <c r="AC5" s="29">
        <f t="shared" si="19"/>
        <v>44</v>
      </c>
      <c r="AD5" s="29">
        <f t="shared" si="20"/>
        <v>174</v>
      </c>
      <c r="AE5" s="29">
        <f t="shared" si="21"/>
        <v>161</v>
      </c>
      <c r="AF5" s="30">
        <f t="shared" si="22"/>
        <v>0.42857142857142855</v>
      </c>
      <c r="AG5" s="31">
        <f t="shared" si="23"/>
        <v>1.4621848739495797</v>
      </c>
    </row>
    <row r="6" spans="1:33">
      <c r="A6" s="12" t="s">
        <v>369</v>
      </c>
      <c r="B6" s="29">
        <f t="shared" si="0"/>
        <v>147</v>
      </c>
      <c r="C6" s="29">
        <f t="shared" si="1"/>
        <v>61</v>
      </c>
      <c r="D6" s="29">
        <f t="shared" si="1"/>
        <v>41</v>
      </c>
      <c r="E6" s="29">
        <f t="shared" si="1"/>
        <v>45</v>
      </c>
      <c r="F6" s="29">
        <f t="shared" si="2"/>
        <v>205</v>
      </c>
      <c r="G6" s="29">
        <f t="shared" si="3"/>
        <v>148</v>
      </c>
      <c r="H6" s="30">
        <f t="shared" si="4"/>
        <v>0.41496598639455784</v>
      </c>
      <c r="I6" s="31">
        <f t="shared" si="5"/>
        <v>1.3945578231292517</v>
      </c>
      <c r="J6" s="32">
        <f t="shared" si="6"/>
        <v>70</v>
      </c>
      <c r="K6" s="32">
        <f t="shared" si="7"/>
        <v>24</v>
      </c>
      <c r="L6" s="32">
        <f t="shared" si="7"/>
        <v>21</v>
      </c>
      <c r="M6" s="32">
        <f t="shared" si="7"/>
        <v>25</v>
      </c>
      <c r="N6" s="32">
        <f t="shared" si="8"/>
        <v>99</v>
      </c>
      <c r="O6" s="32">
        <f t="shared" si="9"/>
        <v>80</v>
      </c>
      <c r="P6" s="33">
        <f t="shared" si="10"/>
        <v>0.34285714285714286</v>
      </c>
      <c r="Q6" s="34">
        <f t="shared" si="11"/>
        <v>1.4142857142857144</v>
      </c>
      <c r="R6" s="29">
        <f t="shared" si="12"/>
        <v>76</v>
      </c>
      <c r="S6" s="29">
        <f t="shared" si="13"/>
        <v>37</v>
      </c>
      <c r="T6" s="29">
        <f t="shared" si="13"/>
        <v>20</v>
      </c>
      <c r="U6" s="29">
        <f t="shared" si="13"/>
        <v>19</v>
      </c>
      <c r="V6" s="29">
        <f t="shared" si="14"/>
        <v>106</v>
      </c>
      <c r="W6" s="29">
        <f t="shared" si="15"/>
        <v>66</v>
      </c>
      <c r="X6" s="30">
        <f t="shared" si="16"/>
        <v>0.48684210526315791</v>
      </c>
      <c r="Y6" s="35">
        <f t="shared" si="17"/>
        <v>1.3947368421052631</v>
      </c>
      <c r="Z6" s="29">
        <f t="shared" si="18"/>
        <v>120</v>
      </c>
      <c r="AA6" s="29">
        <f t="shared" si="19"/>
        <v>48</v>
      </c>
      <c r="AB6" s="29">
        <f t="shared" si="19"/>
        <v>37</v>
      </c>
      <c r="AC6" s="29">
        <f t="shared" si="19"/>
        <v>35</v>
      </c>
      <c r="AD6" s="29">
        <f t="shared" si="20"/>
        <v>158</v>
      </c>
      <c r="AE6" s="29">
        <f t="shared" si="21"/>
        <v>121</v>
      </c>
      <c r="AF6" s="30">
        <f t="shared" si="22"/>
        <v>0.4</v>
      </c>
      <c r="AG6" s="31">
        <f t="shared" si="23"/>
        <v>1.3166666666666667</v>
      </c>
    </row>
    <row r="7" spans="1:33">
      <c r="A7" s="12" t="s">
        <v>531</v>
      </c>
      <c r="B7" s="29">
        <f t="shared" si="0"/>
        <v>138</v>
      </c>
      <c r="C7" s="29">
        <f t="shared" si="1"/>
        <v>47</v>
      </c>
      <c r="D7" s="29">
        <f t="shared" si="1"/>
        <v>28</v>
      </c>
      <c r="E7" s="29">
        <f t="shared" si="1"/>
        <v>63</v>
      </c>
      <c r="F7" s="29">
        <f t="shared" si="2"/>
        <v>204</v>
      </c>
      <c r="G7" s="29">
        <f t="shared" si="3"/>
        <v>249</v>
      </c>
      <c r="H7" s="30">
        <f t="shared" si="4"/>
        <v>0.34057971014492755</v>
      </c>
      <c r="I7" s="31">
        <f t="shared" si="5"/>
        <v>1.4782608695652173</v>
      </c>
      <c r="J7" s="32">
        <f t="shared" si="6"/>
        <v>71</v>
      </c>
      <c r="K7" s="32">
        <f t="shared" si="7"/>
        <v>24</v>
      </c>
      <c r="L7" s="32">
        <f t="shared" si="7"/>
        <v>13</v>
      </c>
      <c r="M7" s="32">
        <f t="shared" si="7"/>
        <v>34</v>
      </c>
      <c r="N7" s="32">
        <f t="shared" si="8"/>
        <v>103</v>
      </c>
      <c r="O7" s="32">
        <f t="shared" si="9"/>
        <v>130</v>
      </c>
      <c r="P7" s="33">
        <f t="shared" si="10"/>
        <v>0.3380281690140845</v>
      </c>
      <c r="Q7" s="34">
        <f t="shared" si="11"/>
        <v>1.4507042253521127</v>
      </c>
      <c r="R7" s="29">
        <f t="shared" si="12"/>
        <v>67</v>
      </c>
      <c r="S7" s="29">
        <f t="shared" si="13"/>
        <v>23</v>
      </c>
      <c r="T7" s="29">
        <f t="shared" si="13"/>
        <v>15</v>
      </c>
      <c r="U7" s="29">
        <f t="shared" si="13"/>
        <v>29</v>
      </c>
      <c r="V7" s="29">
        <f t="shared" si="14"/>
        <v>101</v>
      </c>
      <c r="W7" s="29">
        <f t="shared" si="15"/>
        <v>119</v>
      </c>
      <c r="X7" s="30">
        <f t="shared" si="16"/>
        <v>0.34328358208955223</v>
      </c>
      <c r="Y7" s="35">
        <f t="shared" si="17"/>
        <v>1.5074626865671641</v>
      </c>
      <c r="Z7" s="29">
        <f t="shared" si="18"/>
        <v>121</v>
      </c>
      <c r="AA7" s="29">
        <f t="shared" si="19"/>
        <v>44</v>
      </c>
      <c r="AB7" s="29">
        <f t="shared" si="19"/>
        <v>26</v>
      </c>
      <c r="AC7" s="29">
        <f t="shared" si="19"/>
        <v>51</v>
      </c>
      <c r="AD7" s="29">
        <f t="shared" si="20"/>
        <v>186</v>
      </c>
      <c r="AE7" s="29">
        <f t="shared" si="21"/>
        <v>192</v>
      </c>
      <c r="AF7" s="30">
        <f t="shared" si="22"/>
        <v>0.36363636363636365</v>
      </c>
      <c r="AG7" s="31">
        <f t="shared" si="23"/>
        <v>1.5371900826446281</v>
      </c>
    </row>
    <row r="8" spans="1:33">
      <c r="A8" s="12" t="s">
        <v>629</v>
      </c>
      <c r="B8" s="29">
        <f t="shared" si="0"/>
        <v>113</v>
      </c>
      <c r="C8" s="29">
        <f t="shared" si="1"/>
        <v>55</v>
      </c>
      <c r="D8" s="29">
        <f t="shared" si="1"/>
        <v>25</v>
      </c>
      <c r="E8" s="29">
        <f t="shared" si="1"/>
        <v>33</v>
      </c>
      <c r="F8" s="29">
        <f t="shared" si="2"/>
        <v>185</v>
      </c>
      <c r="G8" s="29">
        <f t="shared" si="3"/>
        <v>138</v>
      </c>
      <c r="H8" s="30">
        <f t="shared" si="4"/>
        <v>0.48672566371681414</v>
      </c>
      <c r="I8" s="31">
        <f t="shared" si="5"/>
        <v>1.6371681415929205</v>
      </c>
      <c r="J8" s="32">
        <f t="shared" si="6"/>
        <v>61</v>
      </c>
      <c r="K8" s="32">
        <f t="shared" si="7"/>
        <v>30</v>
      </c>
      <c r="L8" s="32">
        <f t="shared" si="7"/>
        <v>13</v>
      </c>
      <c r="M8" s="32">
        <f t="shared" si="7"/>
        <v>18</v>
      </c>
      <c r="N8" s="32">
        <f t="shared" si="8"/>
        <v>100</v>
      </c>
      <c r="O8" s="32">
        <f t="shared" si="9"/>
        <v>71</v>
      </c>
      <c r="P8" s="33">
        <f t="shared" si="10"/>
        <v>0.49180327868852458</v>
      </c>
      <c r="Q8" s="34">
        <f t="shared" si="11"/>
        <v>1.639344262295082</v>
      </c>
      <c r="R8" s="29">
        <f t="shared" si="12"/>
        <v>52</v>
      </c>
      <c r="S8" s="29">
        <f t="shared" si="13"/>
        <v>25</v>
      </c>
      <c r="T8" s="29">
        <f t="shared" si="13"/>
        <v>12</v>
      </c>
      <c r="U8" s="29">
        <f t="shared" si="13"/>
        <v>15</v>
      </c>
      <c r="V8" s="29">
        <f t="shared" si="14"/>
        <v>85</v>
      </c>
      <c r="W8" s="29">
        <f t="shared" si="15"/>
        <v>67</v>
      </c>
      <c r="X8" s="30">
        <f t="shared" si="16"/>
        <v>0.48076923076923078</v>
      </c>
      <c r="Y8" s="35">
        <f t="shared" si="17"/>
        <v>1.6346153846153846</v>
      </c>
      <c r="Z8" s="29">
        <f t="shared" si="18"/>
        <v>97</v>
      </c>
      <c r="AA8" s="29">
        <f t="shared" si="19"/>
        <v>50</v>
      </c>
      <c r="AB8" s="29">
        <f t="shared" si="19"/>
        <v>23</v>
      </c>
      <c r="AC8" s="29">
        <f t="shared" si="19"/>
        <v>24</v>
      </c>
      <c r="AD8" s="29">
        <f t="shared" si="20"/>
        <v>165</v>
      </c>
      <c r="AE8" s="29">
        <f t="shared" si="21"/>
        <v>113</v>
      </c>
      <c r="AF8" s="30">
        <f t="shared" si="22"/>
        <v>0.51546391752577314</v>
      </c>
      <c r="AG8" s="31">
        <f t="shared" si="23"/>
        <v>1.7010309278350515</v>
      </c>
    </row>
    <row r="9" spans="1:33">
      <c r="A9" s="12" t="s">
        <v>23</v>
      </c>
      <c r="B9" s="29">
        <f t="shared" si="0"/>
        <v>113</v>
      </c>
      <c r="C9" s="29">
        <f t="shared" si="1"/>
        <v>38</v>
      </c>
      <c r="D9" s="29">
        <f t="shared" si="1"/>
        <v>19</v>
      </c>
      <c r="E9" s="29">
        <f t="shared" si="1"/>
        <v>56</v>
      </c>
      <c r="F9" s="29">
        <f t="shared" si="2"/>
        <v>181</v>
      </c>
      <c r="G9" s="29">
        <f t="shared" si="3"/>
        <v>225</v>
      </c>
      <c r="H9" s="30">
        <f t="shared" si="4"/>
        <v>0.33628318584070799</v>
      </c>
      <c r="I9" s="31">
        <f t="shared" si="5"/>
        <v>1.6017699115044248</v>
      </c>
      <c r="J9" s="32">
        <f t="shared" si="6"/>
        <v>58</v>
      </c>
      <c r="K9" s="32">
        <f t="shared" si="7"/>
        <v>22</v>
      </c>
      <c r="L9" s="32">
        <f t="shared" si="7"/>
        <v>8</v>
      </c>
      <c r="M9" s="32">
        <f t="shared" si="7"/>
        <v>28</v>
      </c>
      <c r="N9" s="32">
        <f t="shared" si="8"/>
        <v>100</v>
      </c>
      <c r="O9" s="32">
        <f t="shared" si="9"/>
        <v>102</v>
      </c>
      <c r="P9" s="33">
        <f t="shared" si="10"/>
        <v>0.37931034482758619</v>
      </c>
      <c r="Q9" s="34">
        <f t="shared" si="11"/>
        <v>1.7241379310344827</v>
      </c>
      <c r="R9" s="29">
        <f t="shared" si="12"/>
        <v>55</v>
      </c>
      <c r="S9" s="29">
        <f t="shared" si="13"/>
        <v>16</v>
      </c>
      <c r="T9" s="29">
        <f t="shared" si="13"/>
        <v>11</v>
      </c>
      <c r="U9" s="29">
        <f t="shared" si="13"/>
        <v>28</v>
      </c>
      <c r="V9" s="29">
        <f t="shared" si="14"/>
        <v>81</v>
      </c>
      <c r="W9" s="29">
        <f t="shared" si="15"/>
        <v>123</v>
      </c>
      <c r="X9" s="30">
        <f t="shared" si="16"/>
        <v>0.29090909090909089</v>
      </c>
      <c r="Y9" s="35">
        <f t="shared" si="17"/>
        <v>1.4727272727272727</v>
      </c>
      <c r="Z9" s="29">
        <f t="shared" si="18"/>
        <v>101</v>
      </c>
      <c r="AA9" s="29">
        <f t="shared" si="19"/>
        <v>37</v>
      </c>
      <c r="AB9" s="29">
        <f t="shared" si="19"/>
        <v>18</v>
      </c>
      <c r="AC9" s="29">
        <f t="shared" si="19"/>
        <v>46</v>
      </c>
      <c r="AD9" s="29">
        <f t="shared" si="20"/>
        <v>170</v>
      </c>
      <c r="AE9" s="29">
        <f t="shared" si="21"/>
        <v>192</v>
      </c>
      <c r="AF9" s="30">
        <f t="shared" si="22"/>
        <v>0.36633663366336633</v>
      </c>
      <c r="AG9" s="31">
        <f t="shared" si="23"/>
        <v>1.6831683168316831</v>
      </c>
    </row>
    <row r="10" spans="1:33">
      <c r="A10" s="12" t="s">
        <v>236</v>
      </c>
      <c r="B10" s="29">
        <f t="shared" si="0"/>
        <v>107</v>
      </c>
      <c r="C10" s="29">
        <f t="shared" si="1"/>
        <v>34</v>
      </c>
      <c r="D10" s="29">
        <f t="shared" si="1"/>
        <v>22</v>
      </c>
      <c r="E10" s="29">
        <f t="shared" si="1"/>
        <v>51</v>
      </c>
      <c r="F10" s="29">
        <f t="shared" si="2"/>
        <v>157</v>
      </c>
      <c r="G10" s="29">
        <f t="shared" si="3"/>
        <v>193</v>
      </c>
      <c r="H10" s="30">
        <f t="shared" si="4"/>
        <v>0.31775700934579437</v>
      </c>
      <c r="I10" s="31">
        <f t="shared" si="5"/>
        <v>1.4672897196261683</v>
      </c>
      <c r="J10" s="32">
        <f t="shared" si="6"/>
        <v>50</v>
      </c>
      <c r="K10" s="32">
        <f t="shared" si="7"/>
        <v>16</v>
      </c>
      <c r="L10" s="32">
        <f t="shared" si="7"/>
        <v>15</v>
      </c>
      <c r="M10" s="32">
        <f t="shared" si="7"/>
        <v>19</v>
      </c>
      <c r="N10" s="32">
        <f t="shared" si="8"/>
        <v>86</v>
      </c>
      <c r="O10" s="32">
        <f t="shared" si="9"/>
        <v>79</v>
      </c>
      <c r="P10" s="33">
        <f t="shared" si="10"/>
        <v>0.32</v>
      </c>
      <c r="Q10" s="34">
        <f t="shared" si="11"/>
        <v>1.72</v>
      </c>
      <c r="R10" s="29">
        <f t="shared" si="12"/>
        <v>57</v>
      </c>
      <c r="S10" s="29">
        <f t="shared" si="13"/>
        <v>18</v>
      </c>
      <c r="T10" s="29">
        <f t="shared" si="13"/>
        <v>7</v>
      </c>
      <c r="U10" s="29">
        <f t="shared" si="13"/>
        <v>32</v>
      </c>
      <c r="V10" s="29">
        <f t="shared" si="14"/>
        <v>71</v>
      </c>
      <c r="W10" s="29">
        <f t="shared" si="15"/>
        <v>114</v>
      </c>
      <c r="X10" s="30">
        <f t="shared" si="16"/>
        <v>0.31578947368421051</v>
      </c>
      <c r="Y10" s="35">
        <f t="shared" si="17"/>
        <v>1.2456140350877194</v>
      </c>
      <c r="Z10" s="29">
        <f t="shared" si="18"/>
        <v>94</v>
      </c>
      <c r="AA10" s="29">
        <f t="shared" si="19"/>
        <v>29</v>
      </c>
      <c r="AB10" s="29">
        <f t="shared" si="19"/>
        <v>22</v>
      </c>
      <c r="AC10" s="29">
        <f t="shared" si="19"/>
        <v>43</v>
      </c>
      <c r="AD10" s="29">
        <f t="shared" si="20"/>
        <v>143</v>
      </c>
      <c r="AE10" s="29">
        <f t="shared" si="21"/>
        <v>168</v>
      </c>
      <c r="AF10" s="30">
        <f t="shared" si="22"/>
        <v>0.30851063829787234</v>
      </c>
      <c r="AG10" s="31">
        <f t="shared" si="23"/>
        <v>1.5212765957446808</v>
      </c>
    </row>
    <row r="11" spans="1:33">
      <c r="A11" s="12" t="s">
        <v>309</v>
      </c>
      <c r="B11" s="29">
        <f t="shared" si="0"/>
        <v>101</v>
      </c>
      <c r="C11" s="29">
        <f t="shared" si="1"/>
        <v>49</v>
      </c>
      <c r="D11" s="29">
        <f t="shared" si="1"/>
        <v>26</v>
      </c>
      <c r="E11" s="29">
        <f t="shared" si="1"/>
        <v>26</v>
      </c>
      <c r="F11" s="29">
        <f t="shared" si="2"/>
        <v>179</v>
      </c>
      <c r="G11" s="29">
        <f t="shared" si="3"/>
        <v>128</v>
      </c>
      <c r="H11" s="30">
        <f t="shared" si="4"/>
        <v>0.48514851485148514</v>
      </c>
      <c r="I11" s="31">
        <f t="shared" si="5"/>
        <v>1.7722772277227723</v>
      </c>
      <c r="J11" s="32">
        <f t="shared" si="6"/>
        <v>48</v>
      </c>
      <c r="K11" s="32">
        <f t="shared" si="7"/>
        <v>23</v>
      </c>
      <c r="L11" s="32">
        <f t="shared" si="7"/>
        <v>12</v>
      </c>
      <c r="M11" s="32">
        <f t="shared" si="7"/>
        <v>13</v>
      </c>
      <c r="N11" s="32">
        <f t="shared" si="8"/>
        <v>83</v>
      </c>
      <c r="O11" s="32">
        <f t="shared" si="9"/>
        <v>53</v>
      </c>
      <c r="P11" s="33">
        <f t="shared" si="10"/>
        <v>0.47916666666666669</v>
      </c>
      <c r="Q11" s="34">
        <f t="shared" si="11"/>
        <v>1.7291666666666667</v>
      </c>
      <c r="R11" s="29">
        <f t="shared" si="12"/>
        <v>52</v>
      </c>
      <c r="S11" s="29">
        <f t="shared" si="13"/>
        <v>26</v>
      </c>
      <c r="T11" s="29">
        <f t="shared" si="13"/>
        <v>13</v>
      </c>
      <c r="U11" s="29">
        <f t="shared" si="13"/>
        <v>13</v>
      </c>
      <c r="V11" s="29">
        <f t="shared" si="14"/>
        <v>96</v>
      </c>
      <c r="W11" s="29">
        <f t="shared" si="15"/>
        <v>75</v>
      </c>
      <c r="X11" s="30">
        <f t="shared" si="16"/>
        <v>0.5</v>
      </c>
      <c r="Y11" s="35">
        <f t="shared" si="17"/>
        <v>1.8461538461538463</v>
      </c>
      <c r="Z11" s="29">
        <f t="shared" si="18"/>
        <v>78</v>
      </c>
      <c r="AA11" s="29">
        <f t="shared" si="19"/>
        <v>35</v>
      </c>
      <c r="AB11" s="29">
        <f t="shared" si="19"/>
        <v>22</v>
      </c>
      <c r="AC11" s="29">
        <f t="shared" si="19"/>
        <v>21</v>
      </c>
      <c r="AD11" s="29">
        <f t="shared" si="20"/>
        <v>128</v>
      </c>
      <c r="AE11" s="29">
        <f t="shared" si="21"/>
        <v>104</v>
      </c>
      <c r="AF11" s="30">
        <f t="shared" si="22"/>
        <v>0.44871794871794873</v>
      </c>
      <c r="AG11" s="31">
        <f t="shared" si="23"/>
        <v>1.641025641025641</v>
      </c>
    </row>
    <row r="12" spans="1:33">
      <c r="A12" s="12" t="s">
        <v>572</v>
      </c>
      <c r="B12" s="29">
        <f t="shared" si="0"/>
        <v>98</v>
      </c>
      <c r="C12" s="29">
        <f t="shared" si="1"/>
        <v>34</v>
      </c>
      <c r="D12" s="29">
        <f t="shared" si="1"/>
        <v>23</v>
      </c>
      <c r="E12" s="29">
        <f t="shared" si="1"/>
        <v>41</v>
      </c>
      <c r="F12" s="29">
        <f t="shared" si="2"/>
        <v>168</v>
      </c>
      <c r="G12" s="29">
        <f t="shared" si="3"/>
        <v>162</v>
      </c>
      <c r="H12" s="30">
        <f t="shared" si="4"/>
        <v>0.34693877551020408</v>
      </c>
      <c r="I12" s="31">
        <f t="shared" si="5"/>
        <v>1.7142857142857142</v>
      </c>
      <c r="J12" s="32">
        <f t="shared" si="6"/>
        <v>51</v>
      </c>
      <c r="K12" s="32">
        <f t="shared" si="7"/>
        <v>23</v>
      </c>
      <c r="L12" s="32">
        <f t="shared" si="7"/>
        <v>9</v>
      </c>
      <c r="M12" s="32">
        <f t="shared" si="7"/>
        <v>19</v>
      </c>
      <c r="N12" s="32">
        <f t="shared" si="8"/>
        <v>91</v>
      </c>
      <c r="O12" s="32">
        <f t="shared" si="9"/>
        <v>64</v>
      </c>
      <c r="P12" s="33">
        <f t="shared" si="10"/>
        <v>0.45098039215686275</v>
      </c>
      <c r="Q12" s="34">
        <f t="shared" si="11"/>
        <v>1.7843137254901962</v>
      </c>
      <c r="R12" s="29">
        <f t="shared" si="12"/>
        <v>47</v>
      </c>
      <c r="S12" s="29">
        <f t="shared" si="13"/>
        <v>11</v>
      </c>
      <c r="T12" s="29">
        <f t="shared" si="13"/>
        <v>14</v>
      </c>
      <c r="U12" s="29">
        <f t="shared" si="13"/>
        <v>22</v>
      </c>
      <c r="V12" s="29">
        <f t="shared" si="14"/>
        <v>77</v>
      </c>
      <c r="W12" s="29">
        <f t="shared" si="15"/>
        <v>98</v>
      </c>
      <c r="X12" s="30">
        <f t="shared" si="16"/>
        <v>0.23404255319148937</v>
      </c>
      <c r="Y12" s="35">
        <f t="shared" si="17"/>
        <v>1.6382978723404256</v>
      </c>
      <c r="Z12" s="29">
        <f t="shared" si="18"/>
        <v>81</v>
      </c>
      <c r="AA12" s="29">
        <f t="shared" si="19"/>
        <v>28</v>
      </c>
      <c r="AB12" s="29">
        <f t="shared" si="19"/>
        <v>21</v>
      </c>
      <c r="AC12" s="29">
        <f t="shared" si="19"/>
        <v>32</v>
      </c>
      <c r="AD12" s="29">
        <f t="shared" si="20"/>
        <v>147</v>
      </c>
      <c r="AE12" s="29">
        <f t="shared" si="21"/>
        <v>127</v>
      </c>
      <c r="AF12" s="30">
        <f t="shared" si="22"/>
        <v>0.34567901234567899</v>
      </c>
      <c r="AG12" s="31">
        <f t="shared" si="23"/>
        <v>1.8148148148148149</v>
      </c>
    </row>
    <row r="13" spans="1:33">
      <c r="A13" s="12" t="s">
        <v>514</v>
      </c>
      <c r="B13" s="29">
        <f t="shared" si="0"/>
        <v>90</v>
      </c>
      <c r="C13" s="29">
        <f t="shared" si="1"/>
        <v>43</v>
      </c>
      <c r="D13" s="29">
        <f t="shared" si="1"/>
        <v>14</v>
      </c>
      <c r="E13" s="29">
        <f t="shared" si="1"/>
        <v>33</v>
      </c>
      <c r="F13" s="29">
        <f t="shared" si="2"/>
        <v>169</v>
      </c>
      <c r="G13" s="29">
        <f t="shared" si="3"/>
        <v>115</v>
      </c>
      <c r="H13" s="30">
        <f t="shared" si="4"/>
        <v>0.4777777777777778</v>
      </c>
      <c r="I13" s="31">
        <f t="shared" si="5"/>
        <v>1.8777777777777778</v>
      </c>
      <c r="J13" s="32">
        <f t="shared" si="6"/>
        <v>41</v>
      </c>
      <c r="K13" s="32">
        <f t="shared" si="7"/>
        <v>24</v>
      </c>
      <c r="L13" s="32">
        <f t="shared" si="7"/>
        <v>7</v>
      </c>
      <c r="M13" s="32">
        <f t="shared" si="7"/>
        <v>10</v>
      </c>
      <c r="N13" s="32">
        <f t="shared" si="8"/>
        <v>94</v>
      </c>
      <c r="O13" s="32">
        <f t="shared" si="9"/>
        <v>35</v>
      </c>
      <c r="P13" s="33">
        <f t="shared" si="10"/>
        <v>0.58536585365853655</v>
      </c>
      <c r="Q13" s="34">
        <f t="shared" si="11"/>
        <v>2.2926829268292681</v>
      </c>
      <c r="R13" s="29">
        <f t="shared" si="12"/>
        <v>49</v>
      </c>
      <c r="S13" s="29">
        <f t="shared" si="13"/>
        <v>19</v>
      </c>
      <c r="T13" s="29">
        <f t="shared" si="13"/>
        <v>7</v>
      </c>
      <c r="U13" s="29">
        <f t="shared" si="13"/>
        <v>23</v>
      </c>
      <c r="V13" s="29">
        <f t="shared" si="14"/>
        <v>75</v>
      </c>
      <c r="W13" s="29">
        <f t="shared" si="15"/>
        <v>80</v>
      </c>
      <c r="X13" s="30">
        <f t="shared" si="16"/>
        <v>0.38775510204081631</v>
      </c>
      <c r="Y13" s="35">
        <f t="shared" si="17"/>
        <v>1.5306122448979591</v>
      </c>
      <c r="Z13" s="29">
        <f t="shared" si="18"/>
        <v>76</v>
      </c>
      <c r="AA13" s="29">
        <f t="shared" si="19"/>
        <v>40</v>
      </c>
      <c r="AB13" s="29">
        <f t="shared" si="19"/>
        <v>12</v>
      </c>
      <c r="AC13" s="29">
        <f t="shared" si="19"/>
        <v>24</v>
      </c>
      <c r="AD13" s="29">
        <f t="shared" si="20"/>
        <v>147</v>
      </c>
      <c r="AE13" s="29">
        <f t="shared" si="21"/>
        <v>86</v>
      </c>
      <c r="AF13" s="30">
        <f t="shared" si="22"/>
        <v>0.52631578947368418</v>
      </c>
      <c r="AG13" s="31">
        <f t="shared" si="23"/>
        <v>1.9342105263157894</v>
      </c>
    </row>
    <row r="14" spans="1:33">
      <c r="A14" s="12" t="s">
        <v>427</v>
      </c>
      <c r="B14" s="29">
        <f t="shared" si="0"/>
        <v>88</v>
      </c>
      <c r="C14" s="29">
        <f t="shared" si="1"/>
        <v>29</v>
      </c>
      <c r="D14" s="29">
        <f t="shared" si="1"/>
        <v>21</v>
      </c>
      <c r="E14" s="29">
        <f t="shared" si="1"/>
        <v>38</v>
      </c>
      <c r="F14" s="29">
        <f t="shared" si="2"/>
        <v>141</v>
      </c>
      <c r="G14" s="29">
        <f t="shared" si="3"/>
        <v>176</v>
      </c>
      <c r="H14" s="30">
        <f t="shared" si="4"/>
        <v>0.32954545454545453</v>
      </c>
      <c r="I14" s="31">
        <f t="shared" si="5"/>
        <v>1.6022727272727273</v>
      </c>
      <c r="J14" s="32">
        <f t="shared" si="6"/>
        <v>46</v>
      </c>
      <c r="K14" s="32">
        <f t="shared" si="7"/>
        <v>17</v>
      </c>
      <c r="L14" s="32">
        <f t="shared" si="7"/>
        <v>11</v>
      </c>
      <c r="M14" s="32">
        <f t="shared" si="7"/>
        <v>18</v>
      </c>
      <c r="N14" s="32">
        <f t="shared" si="8"/>
        <v>82</v>
      </c>
      <c r="O14" s="32">
        <f t="shared" si="9"/>
        <v>81</v>
      </c>
      <c r="P14" s="33">
        <f t="shared" si="10"/>
        <v>0.36956521739130432</v>
      </c>
      <c r="Q14" s="34">
        <f t="shared" si="11"/>
        <v>1.7826086956521738</v>
      </c>
      <c r="R14" s="29">
        <f t="shared" si="12"/>
        <v>42</v>
      </c>
      <c r="S14" s="29">
        <f t="shared" si="13"/>
        <v>12</v>
      </c>
      <c r="T14" s="29">
        <f t="shared" si="13"/>
        <v>10</v>
      </c>
      <c r="U14" s="29">
        <f t="shared" si="13"/>
        <v>20</v>
      </c>
      <c r="V14" s="29">
        <f t="shared" si="14"/>
        <v>59</v>
      </c>
      <c r="W14" s="29">
        <f t="shared" si="15"/>
        <v>95</v>
      </c>
      <c r="X14" s="30">
        <f t="shared" si="16"/>
        <v>0.2857142857142857</v>
      </c>
      <c r="Y14" s="35">
        <f t="shared" si="17"/>
        <v>1.4047619047619047</v>
      </c>
      <c r="Z14" s="29">
        <f t="shared" si="18"/>
        <v>71</v>
      </c>
      <c r="AA14" s="29">
        <f t="shared" si="19"/>
        <v>23</v>
      </c>
      <c r="AB14" s="29">
        <f t="shared" si="19"/>
        <v>18</v>
      </c>
      <c r="AC14" s="29">
        <f t="shared" si="19"/>
        <v>30</v>
      </c>
      <c r="AD14" s="29">
        <f t="shared" si="20"/>
        <v>117</v>
      </c>
      <c r="AE14" s="29">
        <f t="shared" si="21"/>
        <v>140</v>
      </c>
      <c r="AF14" s="30">
        <f t="shared" si="22"/>
        <v>0.323943661971831</v>
      </c>
      <c r="AG14" s="31">
        <f t="shared" si="23"/>
        <v>1.647887323943662</v>
      </c>
    </row>
    <row r="15" spans="1:33">
      <c r="A15" s="12" t="s">
        <v>739</v>
      </c>
      <c r="B15" s="29">
        <f t="shared" si="0"/>
        <v>79</v>
      </c>
      <c r="C15" s="29">
        <f t="shared" si="1"/>
        <v>20</v>
      </c>
      <c r="D15" s="29">
        <f t="shared" si="1"/>
        <v>18</v>
      </c>
      <c r="E15" s="29">
        <f t="shared" si="1"/>
        <v>41</v>
      </c>
      <c r="F15" s="29">
        <f t="shared" si="2"/>
        <v>118</v>
      </c>
      <c r="G15" s="29">
        <f t="shared" si="3"/>
        <v>167</v>
      </c>
      <c r="H15" s="30">
        <f t="shared" si="4"/>
        <v>0.25316455696202533</v>
      </c>
      <c r="I15" s="31">
        <f t="shared" si="5"/>
        <v>1.4936708860759493</v>
      </c>
      <c r="J15" s="32">
        <f t="shared" si="6"/>
        <v>43</v>
      </c>
      <c r="K15" s="32">
        <f t="shared" si="7"/>
        <v>11</v>
      </c>
      <c r="L15" s="32">
        <f t="shared" si="7"/>
        <v>9</v>
      </c>
      <c r="M15" s="32">
        <f t="shared" si="7"/>
        <v>23</v>
      </c>
      <c r="N15" s="32">
        <f t="shared" si="8"/>
        <v>64</v>
      </c>
      <c r="O15" s="32">
        <f t="shared" si="9"/>
        <v>92</v>
      </c>
      <c r="P15" s="33">
        <f t="shared" si="10"/>
        <v>0.2558139534883721</v>
      </c>
      <c r="Q15" s="34">
        <f t="shared" si="11"/>
        <v>1.4883720930232558</v>
      </c>
      <c r="R15" s="29">
        <f t="shared" si="12"/>
        <v>36</v>
      </c>
      <c r="S15" s="29">
        <f t="shared" si="13"/>
        <v>9</v>
      </c>
      <c r="T15" s="29">
        <f t="shared" si="13"/>
        <v>9</v>
      </c>
      <c r="U15" s="29">
        <f t="shared" si="13"/>
        <v>18</v>
      </c>
      <c r="V15" s="29">
        <f t="shared" si="14"/>
        <v>54</v>
      </c>
      <c r="W15" s="29">
        <f t="shared" si="15"/>
        <v>75</v>
      </c>
      <c r="X15" s="30">
        <f t="shared" si="16"/>
        <v>0.25</v>
      </c>
      <c r="Y15" s="35">
        <f t="shared" si="17"/>
        <v>1.5</v>
      </c>
      <c r="Z15" s="29">
        <f t="shared" si="18"/>
        <v>65</v>
      </c>
      <c r="AA15" s="29">
        <f t="shared" si="19"/>
        <v>16</v>
      </c>
      <c r="AB15" s="29">
        <f t="shared" si="19"/>
        <v>16</v>
      </c>
      <c r="AC15" s="29">
        <f t="shared" si="19"/>
        <v>33</v>
      </c>
      <c r="AD15" s="29">
        <f t="shared" si="20"/>
        <v>95</v>
      </c>
      <c r="AE15" s="29">
        <f t="shared" si="21"/>
        <v>133</v>
      </c>
      <c r="AF15" s="30">
        <f t="shared" si="22"/>
        <v>0.24615384615384617</v>
      </c>
      <c r="AG15" s="31">
        <f t="shared" si="23"/>
        <v>1.4615384615384615</v>
      </c>
    </row>
    <row r="16" spans="1:33">
      <c r="A16" s="12" t="s">
        <v>777</v>
      </c>
      <c r="B16" s="29">
        <f t="shared" si="0"/>
        <v>76</v>
      </c>
      <c r="C16" s="29">
        <f t="shared" si="1"/>
        <v>23</v>
      </c>
      <c r="D16" s="29">
        <f t="shared" si="1"/>
        <v>18</v>
      </c>
      <c r="E16" s="29">
        <f t="shared" si="1"/>
        <v>35</v>
      </c>
      <c r="F16" s="29">
        <f t="shared" si="2"/>
        <v>97</v>
      </c>
      <c r="G16" s="29">
        <f t="shared" si="3"/>
        <v>113</v>
      </c>
      <c r="H16" s="30">
        <f t="shared" si="4"/>
        <v>0.30263157894736842</v>
      </c>
      <c r="I16" s="31">
        <f t="shared" si="5"/>
        <v>1.2763157894736843</v>
      </c>
      <c r="J16" s="32">
        <f t="shared" si="6"/>
        <v>40</v>
      </c>
      <c r="K16" s="32">
        <f t="shared" si="7"/>
        <v>12</v>
      </c>
      <c r="L16" s="32">
        <f t="shared" si="7"/>
        <v>12</v>
      </c>
      <c r="M16" s="32">
        <f t="shared" si="7"/>
        <v>16</v>
      </c>
      <c r="N16" s="32">
        <f t="shared" si="8"/>
        <v>50</v>
      </c>
      <c r="O16" s="32">
        <f t="shared" si="9"/>
        <v>56</v>
      </c>
      <c r="P16" s="33">
        <f t="shared" si="10"/>
        <v>0.3</v>
      </c>
      <c r="Q16" s="34">
        <f t="shared" si="11"/>
        <v>1.25</v>
      </c>
      <c r="R16" s="29">
        <f t="shared" si="12"/>
        <v>36</v>
      </c>
      <c r="S16" s="29">
        <f t="shared" si="13"/>
        <v>11</v>
      </c>
      <c r="T16" s="29">
        <f t="shared" si="13"/>
        <v>6</v>
      </c>
      <c r="U16" s="29">
        <f t="shared" si="13"/>
        <v>19</v>
      </c>
      <c r="V16" s="29">
        <f t="shared" si="14"/>
        <v>47</v>
      </c>
      <c r="W16" s="29">
        <f t="shared" si="15"/>
        <v>57</v>
      </c>
      <c r="X16" s="30">
        <f t="shared" si="16"/>
        <v>0.30555555555555558</v>
      </c>
      <c r="Y16" s="35">
        <f t="shared" si="17"/>
        <v>1.3055555555555556</v>
      </c>
      <c r="Z16" s="29">
        <f t="shared" si="18"/>
        <v>56</v>
      </c>
      <c r="AA16" s="29">
        <f t="shared" si="19"/>
        <v>14</v>
      </c>
      <c r="AB16" s="29">
        <f t="shared" si="19"/>
        <v>12</v>
      </c>
      <c r="AC16" s="29">
        <f t="shared" si="19"/>
        <v>30</v>
      </c>
      <c r="AD16" s="29">
        <f t="shared" si="20"/>
        <v>63</v>
      </c>
      <c r="AE16" s="29">
        <f t="shared" si="21"/>
        <v>89</v>
      </c>
      <c r="AF16" s="30">
        <f t="shared" si="22"/>
        <v>0.25</v>
      </c>
      <c r="AG16" s="31">
        <f t="shared" si="23"/>
        <v>1.125</v>
      </c>
    </row>
    <row r="17" spans="1:33">
      <c r="A17" t="s">
        <v>82</v>
      </c>
      <c r="B17" s="29">
        <f t="shared" si="0"/>
        <v>63</v>
      </c>
      <c r="C17" s="29">
        <f t="shared" si="1"/>
        <v>43</v>
      </c>
      <c r="D17" s="29">
        <f t="shared" si="1"/>
        <v>9</v>
      </c>
      <c r="E17" s="29">
        <f t="shared" si="1"/>
        <v>11</v>
      </c>
      <c r="F17" s="29">
        <f t="shared" si="2"/>
        <v>152</v>
      </c>
      <c r="G17" s="29">
        <f t="shared" si="3"/>
        <v>66</v>
      </c>
      <c r="H17" s="30">
        <f t="shared" si="4"/>
        <v>0.68253968253968256</v>
      </c>
      <c r="I17" s="31">
        <f t="shared" si="5"/>
        <v>2.4126984126984126</v>
      </c>
      <c r="J17" s="32">
        <f t="shared" si="6"/>
        <v>31</v>
      </c>
      <c r="K17" s="32">
        <f t="shared" si="7"/>
        <v>23</v>
      </c>
      <c r="L17" s="32">
        <f t="shared" si="7"/>
        <v>2</v>
      </c>
      <c r="M17" s="32">
        <f t="shared" si="7"/>
        <v>6</v>
      </c>
      <c r="N17" s="32">
        <f t="shared" si="8"/>
        <v>76</v>
      </c>
      <c r="O17" s="32">
        <f t="shared" si="9"/>
        <v>23</v>
      </c>
      <c r="P17" s="33">
        <f t="shared" si="10"/>
        <v>0.74193548387096775</v>
      </c>
      <c r="Q17" s="34">
        <f t="shared" si="11"/>
        <v>2.4516129032258065</v>
      </c>
      <c r="R17" s="29">
        <f t="shared" si="12"/>
        <v>32</v>
      </c>
      <c r="S17" s="29">
        <f t="shared" si="13"/>
        <v>20</v>
      </c>
      <c r="T17" s="29">
        <f t="shared" si="13"/>
        <v>7</v>
      </c>
      <c r="U17" s="29">
        <f t="shared" si="13"/>
        <v>5</v>
      </c>
      <c r="V17" s="29">
        <f t="shared" si="14"/>
        <v>76</v>
      </c>
      <c r="W17" s="29">
        <f t="shared" si="15"/>
        <v>43</v>
      </c>
      <c r="X17" s="30">
        <f t="shared" si="16"/>
        <v>0.625</v>
      </c>
      <c r="Y17" s="35">
        <f t="shared" si="17"/>
        <v>2.375</v>
      </c>
      <c r="Z17" s="29">
        <f t="shared" si="18"/>
        <v>54</v>
      </c>
      <c r="AA17" s="29">
        <f t="shared" si="19"/>
        <v>38</v>
      </c>
      <c r="AB17" s="29">
        <f t="shared" si="19"/>
        <v>9</v>
      </c>
      <c r="AC17" s="29">
        <f t="shared" si="19"/>
        <v>7</v>
      </c>
      <c r="AD17" s="29">
        <f t="shared" si="20"/>
        <v>128</v>
      </c>
      <c r="AE17" s="29">
        <f t="shared" si="21"/>
        <v>51</v>
      </c>
      <c r="AF17" s="30">
        <f t="shared" si="22"/>
        <v>0.70370370370370372</v>
      </c>
      <c r="AG17" s="31">
        <f t="shared" si="23"/>
        <v>2.3703703703703702</v>
      </c>
    </row>
    <row r="18" spans="1:33">
      <c r="A18" s="12" t="s">
        <v>828</v>
      </c>
      <c r="B18" s="29">
        <f t="shared" si="0"/>
        <v>60</v>
      </c>
      <c r="C18" s="29">
        <f t="shared" si="1"/>
        <v>26</v>
      </c>
      <c r="D18" s="29">
        <f t="shared" si="1"/>
        <v>11</v>
      </c>
      <c r="E18" s="29">
        <f t="shared" si="1"/>
        <v>23</v>
      </c>
      <c r="F18" s="29">
        <f t="shared" si="2"/>
        <v>104</v>
      </c>
      <c r="G18" s="29">
        <f t="shared" si="3"/>
        <v>110</v>
      </c>
      <c r="H18" s="30">
        <f t="shared" si="4"/>
        <v>0.43333333333333335</v>
      </c>
      <c r="I18" s="31">
        <f t="shared" si="5"/>
        <v>1.7333333333333334</v>
      </c>
      <c r="J18" s="32">
        <f t="shared" si="6"/>
        <v>27</v>
      </c>
      <c r="K18" s="32">
        <f t="shared" si="7"/>
        <v>13</v>
      </c>
      <c r="L18" s="32">
        <f t="shared" si="7"/>
        <v>7</v>
      </c>
      <c r="M18" s="32">
        <f t="shared" si="7"/>
        <v>7</v>
      </c>
      <c r="N18" s="32">
        <f t="shared" si="8"/>
        <v>56</v>
      </c>
      <c r="O18" s="32">
        <f t="shared" si="9"/>
        <v>43</v>
      </c>
      <c r="P18" s="33">
        <f t="shared" si="10"/>
        <v>0.48148148148148145</v>
      </c>
      <c r="Q18" s="34">
        <f t="shared" si="11"/>
        <v>2.074074074074074</v>
      </c>
      <c r="R18" s="29">
        <f t="shared" si="12"/>
        <v>33</v>
      </c>
      <c r="S18" s="29">
        <f t="shared" si="13"/>
        <v>13</v>
      </c>
      <c r="T18" s="29">
        <f t="shared" si="13"/>
        <v>4</v>
      </c>
      <c r="U18" s="29">
        <f t="shared" si="13"/>
        <v>16</v>
      </c>
      <c r="V18" s="29">
        <f t="shared" si="14"/>
        <v>48</v>
      </c>
      <c r="W18" s="29">
        <f t="shared" si="15"/>
        <v>67</v>
      </c>
      <c r="X18" s="30">
        <f t="shared" si="16"/>
        <v>0.39393939393939392</v>
      </c>
      <c r="Y18" s="35">
        <f t="shared" si="17"/>
        <v>1.4545454545454546</v>
      </c>
      <c r="Z18" s="29">
        <f t="shared" si="18"/>
        <v>50</v>
      </c>
      <c r="AA18" s="29">
        <f t="shared" si="19"/>
        <v>21</v>
      </c>
      <c r="AB18" s="29">
        <f t="shared" si="19"/>
        <v>10</v>
      </c>
      <c r="AC18" s="29">
        <f t="shared" si="19"/>
        <v>19</v>
      </c>
      <c r="AD18" s="29">
        <f t="shared" si="20"/>
        <v>82</v>
      </c>
      <c r="AE18" s="29">
        <f t="shared" si="21"/>
        <v>87</v>
      </c>
      <c r="AF18" s="30">
        <f t="shared" si="22"/>
        <v>0.42</v>
      </c>
      <c r="AG18" s="31">
        <f t="shared" si="23"/>
        <v>1.64</v>
      </c>
    </row>
    <row r="19" spans="1:33">
      <c r="A19" s="12" t="s">
        <v>599</v>
      </c>
      <c r="B19" s="29">
        <f t="shared" si="0"/>
        <v>57</v>
      </c>
      <c r="C19" s="29">
        <f t="shared" si="1"/>
        <v>15</v>
      </c>
      <c r="D19" s="29">
        <f t="shared" si="1"/>
        <v>15</v>
      </c>
      <c r="E19" s="29">
        <f t="shared" si="1"/>
        <v>27</v>
      </c>
      <c r="F19" s="29">
        <f t="shared" si="2"/>
        <v>54</v>
      </c>
      <c r="G19" s="29">
        <f t="shared" si="3"/>
        <v>92</v>
      </c>
      <c r="H19" s="30">
        <f t="shared" si="4"/>
        <v>0.26315789473684209</v>
      </c>
      <c r="I19" s="31">
        <f t="shared" si="5"/>
        <v>0.94736842105263153</v>
      </c>
      <c r="J19" s="32">
        <f t="shared" si="6"/>
        <v>28</v>
      </c>
      <c r="K19" s="32">
        <f t="shared" si="7"/>
        <v>9</v>
      </c>
      <c r="L19" s="32">
        <f t="shared" si="7"/>
        <v>6</v>
      </c>
      <c r="M19" s="32">
        <f t="shared" si="7"/>
        <v>13</v>
      </c>
      <c r="N19" s="32">
        <f t="shared" si="8"/>
        <v>30</v>
      </c>
      <c r="O19" s="32">
        <f t="shared" si="9"/>
        <v>45</v>
      </c>
      <c r="P19" s="33">
        <f t="shared" si="10"/>
        <v>0.32142857142857145</v>
      </c>
      <c r="Q19" s="34">
        <f t="shared" si="11"/>
        <v>1.0714285714285714</v>
      </c>
      <c r="R19" s="29">
        <f t="shared" si="12"/>
        <v>29</v>
      </c>
      <c r="S19" s="29">
        <f t="shared" si="13"/>
        <v>6</v>
      </c>
      <c r="T19" s="29">
        <f t="shared" si="13"/>
        <v>9</v>
      </c>
      <c r="U19" s="29">
        <f t="shared" si="13"/>
        <v>14</v>
      </c>
      <c r="V19" s="29">
        <f t="shared" si="14"/>
        <v>24</v>
      </c>
      <c r="W19" s="29">
        <f t="shared" si="15"/>
        <v>47</v>
      </c>
      <c r="X19" s="30">
        <f t="shared" si="16"/>
        <v>0.20689655172413793</v>
      </c>
      <c r="Y19" s="35">
        <f t="shared" si="17"/>
        <v>0.82758620689655171</v>
      </c>
      <c r="Z19" s="29">
        <f t="shared" si="18"/>
        <v>47</v>
      </c>
      <c r="AA19" s="29">
        <f t="shared" si="19"/>
        <v>12</v>
      </c>
      <c r="AB19" s="29">
        <f t="shared" si="19"/>
        <v>12</v>
      </c>
      <c r="AC19" s="29">
        <f t="shared" si="19"/>
        <v>23</v>
      </c>
      <c r="AD19" s="29">
        <f t="shared" si="20"/>
        <v>43</v>
      </c>
      <c r="AE19" s="29">
        <f t="shared" si="21"/>
        <v>78</v>
      </c>
      <c r="AF19" s="30">
        <f t="shared" si="22"/>
        <v>0.25531914893617019</v>
      </c>
      <c r="AG19" s="31">
        <f t="shared" si="23"/>
        <v>0.91489361702127658</v>
      </c>
    </row>
    <row r="20" spans="1:33">
      <c r="A20" s="12" t="s">
        <v>972</v>
      </c>
      <c r="B20" s="29">
        <f t="shared" si="0"/>
        <v>50</v>
      </c>
      <c r="C20" s="29">
        <f t="shared" si="1"/>
        <v>22</v>
      </c>
      <c r="D20" s="29">
        <f t="shared" si="1"/>
        <v>8</v>
      </c>
      <c r="E20" s="29">
        <f t="shared" si="1"/>
        <v>20</v>
      </c>
      <c r="F20" s="29">
        <f t="shared" si="2"/>
        <v>85</v>
      </c>
      <c r="G20" s="29">
        <f t="shared" si="3"/>
        <v>71</v>
      </c>
      <c r="H20" s="30">
        <f t="shared" si="4"/>
        <v>0.44</v>
      </c>
      <c r="I20" s="31">
        <f t="shared" si="5"/>
        <v>1.7</v>
      </c>
      <c r="J20" s="32">
        <f t="shared" si="6"/>
        <v>24</v>
      </c>
      <c r="K20" s="32">
        <f t="shared" si="7"/>
        <v>13</v>
      </c>
      <c r="L20" s="32">
        <f t="shared" si="7"/>
        <v>4</v>
      </c>
      <c r="M20" s="32">
        <f t="shared" si="7"/>
        <v>7</v>
      </c>
      <c r="N20" s="32">
        <f t="shared" si="8"/>
        <v>49</v>
      </c>
      <c r="O20" s="32">
        <f t="shared" si="9"/>
        <v>28</v>
      </c>
      <c r="P20" s="33">
        <f t="shared" si="10"/>
        <v>0.54166666666666663</v>
      </c>
      <c r="Q20" s="34">
        <f t="shared" si="11"/>
        <v>2.0416666666666665</v>
      </c>
      <c r="R20" s="29">
        <f t="shared" si="12"/>
        <v>26</v>
      </c>
      <c r="S20" s="29">
        <f t="shared" si="13"/>
        <v>9</v>
      </c>
      <c r="T20" s="29">
        <f t="shared" si="13"/>
        <v>4</v>
      </c>
      <c r="U20" s="29">
        <f t="shared" si="13"/>
        <v>13</v>
      </c>
      <c r="V20" s="29">
        <f t="shared" si="14"/>
        <v>36</v>
      </c>
      <c r="W20" s="29">
        <f t="shared" si="15"/>
        <v>43</v>
      </c>
      <c r="X20" s="30">
        <f t="shared" si="16"/>
        <v>0.34615384615384615</v>
      </c>
      <c r="Y20" s="35">
        <f t="shared" si="17"/>
        <v>1.3846153846153846</v>
      </c>
      <c r="Z20" s="29">
        <f t="shared" si="18"/>
        <v>46</v>
      </c>
      <c r="AA20" s="29">
        <f t="shared" si="19"/>
        <v>21</v>
      </c>
      <c r="AB20" s="29">
        <f t="shared" si="19"/>
        <v>8</v>
      </c>
      <c r="AC20" s="29">
        <f t="shared" si="19"/>
        <v>17</v>
      </c>
      <c r="AD20" s="29">
        <f t="shared" si="20"/>
        <v>83</v>
      </c>
      <c r="AE20" s="29">
        <f t="shared" si="21"/>
        <v>65</v>
      </c>
      <c r="AF20" s="30">
        <f t="shared" si="22"/>
        <v>0.45652173913043476</v>
      </c>
      <c r="AG20" s="31">
        <f t="shared" si="23"/>
        <v>1.8043478260869565</v>
      </c>
    </row>
    <row r="21" spans="1:33">
      <c r="A21" s="13" t="s">
        <v>962</v>
      </c>
      <c r="B21" s="29">
        <f t="shared" si="0"/>
        <v>46</v>
      </c>
      <c r="C21" s="29">
        <f t="shared" si="1"/>
        <v>19</v>
      </c>
      <c r="D21" s="29">
        <f t="shared" si="1"/>
        <v>6</v>
      </c>
      <c r="E21" s="29">
        <f t="shared" si="1"/>
        <v>21</v>
      </c>
      <c r="F21" s="29">
        <f t="shared" si="2"/>
        <v>84</v>
      </c>
      <c r="G21" s="29">
        <f t="shared" si="3"/>
        <v>77</v>
      </c>
      <c r="H21" s="30">
        <f t="shared" si="4"/>
        <v>0.41304347826086957</v>
      </c>
      <c r="I21" s="31">
        <f t="shared" si="5"/>
        <v>1.826086956521739</v>
      </c>
      <c r="J21" s="32">
        <f t="shared" si="6"/>
        <v>23</v>
      </c>
      <c r="K21" s="32">
        <f t="shared" si="7"/>
        <v>13</v>
      </c>
      <c r="L21" s="32">
        <f t="shared" si="7"/>
        <v>3</v>
      </c>
      <c r="M21" s="32">
        <f t="shared" si="7"/>
        <v>7</v>
      </c>
      <c r="N21" s="32">
        <f t="shared" si="8"/>
        <v>51</v>
      </c>
      <c r="O21" s="32">
        <f t="shared" si="9"/>
        <v>35</v>
      </c>
      <c r="P21" s="33">
        <f t="shared" si="10"/>
        <v>0.56521739130434778</v>
      </c>
      <c r="Q21" s="34">
        <f t="shared" si="11"/>
        <v>2.2173913043478262</v>
      </c>
      <c r="R21" s="29">
        <f t="shared" si="12"/>
        <v>23</v>
      </c>
      <c r="S21" s="29">
        <f t="shared" si="13"/>
        <v>6</v>
      </c>
      <c r="T21" s="29">
        <f t="shared" si="13"/>
        <v>3</v>
      </c>
      <c r="U21" s="29">
        <f t="shared" si="13"/>
        <v>14</v>
      </c>
      <c r="V21" s="29">
        <f t="shared" si="14"/>
        <v>33</v>
      </c>
      <c r="W21" s="29">
        <f t="shared" si="15"/>
        <v>42</v>
      </c>
      <c r="X21" s="30">
        <f t="shared" si="16"/>
        <v>0.2608695652173913</v>
      </c>
      <c r="Y21" s="35">
        <f t="shared" si="17"/>
        <v>1.4347826086956521</v>
      </c>
      <c r="Z21" s="29">
        <f t="shared" si="18"/>
        <v>38</v>
      </c>
      <c r="AA21" s="29">
        <f t="shared" si="19"/>
        <v>17</v>
      </c>
      <c r="AB21" s="29">
        <f t="shared" si="19"/>
        <v>3</v>
      </c>
      <c r="AC21" s="29">
        <f t="shared" si="19"/>
        <v>18</v>
      </c>
      <c r="AD21" s="29">
        <f t="shared" si="20"/>
        <v>71</v>
      </c>
      <c r="AE21" s="29">
        <f t="shared" si="21"/>
        <v>62</v>
      </c>
      <c r="AF21" s="30">
        <f t="shared" si="22"/>
        <v>0.44736842105263158</v>
      </c>
      <c r="AG21" s="31">
        <f t="shared" si="23"/>
        <v>1.868421052631579</v>
      </c>
    </row>
    <row r="22" spans="1:33">
      <c r="A22" s="12" t="s">
        <v>814</v>
      </c>
      <c r="B22" s="29">
        <f t="shared" si="0"/>
        <v>43</v>
      </c>
      <c r="C22" s="29">
        <f t="shared" ref="C22:E44" si="24">COUNTIFS(manager,$A22,outcome,C$1)</f>
        <v>11</v>
      </c>
      <c r="D22" s="29">
        <f t="shared" si="24"/>
        <v>10</v>
      </c>
      <c r="E22" s="29">
        <f t="shared" si="24"/>
        <v>22</v>
      </c>
      <c r="F22" s="29">
        <f t="shared" si="2"/>
        <v>45</v>
      </c>
      <c r="G22" s="29">
        <f t="shared" si="3"/>
        <v>64</v>
      </c>
      <c r="H22" s="30">
        <f t="shared" si="4"/>
        <v>0.2558139534883721</v>
      </c>
      <c r="I22" s="31">
        <f t="shared" si="5"/>
        <v>1.0465116279069768</v>
      </c>
      <c r="J22" s="32">
        <f t="shared" si="6"/>
        <v>21</v>
      </c>
      <c r="K22" s="32">
        <f t="shared" ref="K22:M44" si="25">COUNTIFS(venue,"H",manager,$A22,outcome,K$1)</f>
        <v>4</v>
      </c>
      <c r="L22" s="32">
        <f t="shared" si="25"/>
        <v>5</v>
      </c>
      <c r="M22" s="32">
        <f t="shared" si="25"/>
        <v>12</v>
      </c>
      <c r="N22" s="32">
        <f t="shared" si="8"/>
        <v>15</v>
      </c>
      <c r="O22" s="32">
        <f t="shared" si="9"/>
        <v>30</v>
      </c>
      <c r="P22" s="33">
        <f t="shared" si="10"/>
        <v>0.19047619047619047</v>
      </c>
      <c r="Q22" s="34">
        <f t="shared" si="11"/>
        <v>0.7142857142857143</v>
      </c>
      <c r="R22" s="29">
        <f t="shared" si="12"/>
        <v>22</v>
      </c>
      <c r="S22" s="29">
        <f t="shared" ref="S22:U44" si="26">COUNTIFS(venue,"A",manager,$A22,outcome,S$1)</f>
        <v>7</v>
      </c>
      <c r="T22" s="29">
        <f t="shared" si="26"/>
        <v>5</v>
      </c>
      <c r="U22" s="29">
        <f t="shared" si="26"/>
        <v>10</v>
      </c>
      <c r="V22" s="29">
        <f t="shared" si="14"/>
        <v>30</v>
      </c>
      <c r="W22" s="29">
        <f t="shared" si="15"/>
        <v>34</v>
      </c>
      <c r="X22" s="30">
        <f t="shared" si="16"/>
        <v>0.31818181818181818</v>
      </c>
      <c r="Y22" s="35">
        <f t="shared" si="17"/>
        <v>1.3636363636363635</v>
      </c>
      <c r="Z22" s="29">
        <f t="shared" si="18"/>
        <v>34</v>
      </c>
      <c r="AA22" s="29">
        <f t="shared" ref="AA22:AC44" si="27">COUNTIFS(competition, "*wl*", manager,$A22,outcome,AA$1)</f>
        <v>9</v>
      </c>
      <c r="AB22" s="29">
        <f t="shared" si="27"/>
        <v>9</v>
      </c>
      <c r="AC22" s="29">
        <f t="shared" si="27"/>
        <v>16</v>
      </c>
      <c r="AD22" s="29">
        <f t="shared" si="20"/>
        <v>35</v>
      </c>
      <c r="AE22" s="29">
        <f t="shared" si="21"/>
        <v>46</v>
      </c>
      <c r="AF22" s="30">
        <f t="shared" si="22"/>
        <v>0.26470588235294118</v>
      </c>
      <c r="AG22" s="31">
        <f t="shared" si="23"/>
        <v>1.0294117647058822</v>
      </c>
    </row>
    <row r="23" spans="1:33">
      <c r="A23" s="12" t="s">
        <v>964</v>
      </c>
      <c r="B23" s="29">
        <f t="shared" si="0"/>
        <v>34</v>
      </c>
      <c r="C23" s="29">
        <f t="shared" si="24"/>
        <v>15</v>
      </c>
      <c r="D23" s="29">
        <f t="shared" si="24"/>
        <v>7</v>
      </c>
      <c r="E23" s="29">
        <f t="shared" si="24"/>
        <v>12</v>
      </c>
      <c r="F23" s="29">
        <f t="shared" si="2"/>
        <v>50</v>
      </c>
      <c r="G23" s="29">
        <f t="shared" si="3"/>
        <v>48</v>
      </c>
      <c r="H23" s="30">
        <f t="shared" si="4"/>
        <v>0.44117647058823528</v>
      </c>
      <c r="I23" s="31">
        <f t="shared" si="5"/>
        <v>1.4705882352941178</v>
      </c>
      <c r="J23" s="32">
        <f t="shared" si="6"/>
        <v>18</v>
      </c>
      <c r="K23" s="32">
        <f t="shared" si="25"/>
        <v>9</v>
      </c>
      <c r="L23" s="32">
        <f t="shared" si="25"/>
        <v>5</v>
      </c>
      <c r="M23" s="32">
        <f t="shared" si="25"/>
        <v>4</v>
      </c>
      <c r="N23" s="32">
        <f t="shared" si="8"/>
        <v>30</v>
      </c>
      <c r="O23" s="32">
        <f t="shared" si="9"/>
        <v>21</v>
      </c>
      <c r="P23" s="33">
        <f t="shared" si="10"/>
        <v>0.5</v>
      </c>
      <c r="Q23" s="34">
        <f t="shared" si="11"/>
        <v>1.6666666666666667</v>
      </c>
      <c r="R23" s="29">
        <f t="shared" si="12"/>
        <v>16</v>
      </c>
      <c r="S23" s="29">
        <f t="shared" si="26"/>
        <v>6</v>
      </c>
      <c r="T23" s="29">
        <f t="shared" si="26"/>
        <v>2</v>
      </c>
      <c r="U23" s="29">
        <f t="shared" si="26"/>
        <v>8</v>
      </c>
      <c r="V23" s="29">
        <f t="shared" si="14"/>
        <v>20</v>
      </c>
      <c r="W23" s="29">
        <f t="shared" si="15"/>
        <v>27</v>
      </c>
      <c r="X23" s="30">
        <f t="shared" si="16"/>
        <v>0.375</v>
      </c>
      <c r="Y23" s="35">
        <f t="shared" si="17"/>
        <v>1.25</v>
      </c>
      <c r="Z23" s="29">
        <f t="shared" si="18"/>
        <v>30</v>
      </c>
      <c r="AA23" s="29">
        <f t="shared" si="27"/>
        <v>13</v>
      </c>
      <c r="AB23" s="29">
        <f t="shared" si="27"/>
        <v>7</v>
      </c>
      <c r="AC23" s="29">
        <f t="shared" si="27"/>
        <v>10</v>
      </c>
      <c r="AD23" s="29">
        <f t="shared" si="20"/>
        <v>42</v>
      </c>
      <c r="AE23" s="29">
        <f t="shared" si="21"/>
        <v>41</v>
      </c>
      <c r="AF23" s="30">
        <f t="shared" si="22"/>
        <v>0.43333333333333335</v>
      </c>
      <c r="AG23" s="31">
        <f t="shared" si="23"/>
        <v>1.4</v>
      </c>
    </row>
    <row r="24" spans="1:33">
      <c r="A24" s="12" t="s">
        <v>721</v>
      </c>
      <c r="B24" s="29">
        <f t="shared" si="0"/>
        <v>30</v>
      </c>
      <c r="C24" s="29">
        <f t="shared" si="24"/>
        <v>8</v>
      </c>
      <c r="D24" s="29">
        <f t="shared" si="24"/>
        <v>7</v>
      </c>
      <c r="E24" s="29">
        <f t="shared" si="24"/>
        <v>15</v>
      </c>
      <c r="F24" s="29">
        <f t="shared" si="2"/>
        <v>37</v>
      </c>
      <c r="G24" s="29">
        <f t="shared" si="3"/>
        <v>59</v>
      </c>
      <c r="H24" s="30">
        <f t="shared" si="4"/>
        <v>0.26666666666666666</v>
      </c>
      <c r="I24" s="31">
        <f t="shared" si="5"/>
        <v>1.2333333333333334</v>
      </c>
      <c r="J24" s="32">
        <f t="shared" si="6"/>
        <v>16</v>
      </c>
      <c r="K24" s="32">
        <f t="shared" si="25"/>
        <v>5</v>
      </c>
      <c r="L24" s="32">
        <f t="shared" si="25"/>
        <v>5</v>
      </c>
      <c r="M24" s="32">
        <f t="shared" si="25"/>
        <v>6</v>
      </c>
      <c r="N24" s="32">
        <f t="shared" si="8"/>
        <v>20</v>
      </c>
      <c r="O24" s="32">
        <f t="shared" si="9"/>
        <v>19</v>
      </c>
      <c r="P24" s="33">
        <f t="shared" si="10"/>
        <v>0.3125</v>
      </c>
      <c r="Q24" s="34">
        <f t="shared" si="11"/>
        <v>1.25</v>
      </c>
      <c r="R24" s="29">
        <f t="shared" si="12"/>
        <v>14</v>
      </c>
      <c r="S24" s="29">
        <f t="shared" si="26"/>
        <v>3</v>
      </c>
      <c r="T24" s="29">
        <f t="shared" si="26"/>
        <v>2</v>
      </c>
      <c r="U24" s="29">
        <f t="shared" si="26"/>
        <v>9</v>
      </c>
      <c r="V24" s="29">
        <f t="shared" si="14"/>
        <v>17</v>
      </c>
      <c r="W24" s="29">
        <f t="shared" si="15"/>
        <v>40</v>
      </c>
      <c r="X24" s="30">
        <f t="shared" si="16"/>
        <v>0.21428571428571427</v>
      </c>
      <c r="Y24" s="35">
        <f t="shared" si="17"/>
        <v>1.2142857142857142</v>
      </c>
      <c r="Z24" s="29">
        <f t="shared" si="18"/>
        <v>25</v>
      </c>
      <c r="AA24" s="29">
        <f t="shared" si="27"/>
        <v>6</v>
      </c>
      <c r="AB24" s="29">
        <f t="shared" si="27"/>
        <v>7</v>
      </c>
      <c r="AC24" s="29">
        <f t="shared" si="27"/>
        <v>12</v>
      </c>
      <c r="AD24" s="29">
        <f t="shared" si="20"/>
        <v>30</v>
      </c>
      <c r="AE24" s="29">
        <f t="shared" si="21"/>
        <v>50</v>
      </c>
      <c r="AF24" s="30">
        <f t="shared" si="22"/>
        <v>0.24</v>
      </c>
      <c r="AG24" s="31">
        <f t="shared" si="23"/>
        <v>1.2</v>
      </c>
    </row>
    <row r="25" spans="1:33">
      <c r="A25" t="s">
        <v>1419</v>
      </c>
      <c r="B25" s="29">
        <f t="shared" si="0"/>
        <v>28</v>
      </c>
      <c r="C25" s="29">
        <f t="shared" si="24"/>
        <v>5</v>
      </c>
      <c r="D25" s="29">
        <f t="shared" si="24"/>
        <v>5</v>
      </c>
      <c r="E25" s="29">
        <f t="shared" si="24"/>
        <v>18</v>
      </c>
      <c r="F25" s="29">
        <f t="shared" si="2"/>
        <v>35</v>
      </c>
      <c r="G25" s="29">
        <f t="shared" si="3"/>
        <v>54</v>
      </c>
      <c r="H25" s="30">
        <f t="shared" si="4"/>
        <v>0.17857142857142858</v>
      </c>
      <c r="I25" s="31">
        <f t="shared" si="5"/>
        <v>1.25</v>
      </c>
      <c r="J25" s="32">
        <f t="shared" si="6"/>
        <v>15</v>
      </c>
      <c r="K25" s="32">
        <f t="shared" si="25"/>
        <v>2</v>
      </c>
      <c r="L25" s="32">
        <f t="shared" si="25"/>
        <v>3</v>
      </c>
      <c r="M25" s="32">
        <f t="shared" si="25"/>
        <v>10</v>
      </c>
      <c r="N25" s="32">
        <f t="shared" si="8"/>
        <v>16</v>
      </c>
      <c r="O25" s="32">
        <f t="shared" si="9"/>
        <v>27</v>
      </c>
      <c r="P25" s="33">
        <f t="shared" si="10"/>
        <v>0.13333333333333333</v>
      </c>
      <c r="Q25" s="34">
        <f t="shared" si="11"/>
        <v>1.0666666666666667</v>
      </c>
      <c r="R25" s="29">
        <f t="shared" si="12"/>
        <v>13</v>
      </c>
      <c r="S25" s="29">
        <f t="shared" si="26"/>
        <v>3</v>
      </c>
      <c r="T25" s="29">
        <f t="shared" si="26"/>
        <v>2</v>
      </c>
      <c r="U25" s="29">
        <f t="shared" si="26"/>
        <v>8</v>
      </c>
      <c r="V25" s="29">
        <f t="shared" si="14"/>
        <v>19</v>
      </c>
      <c r="W25" s="29">
        <f t="shared" si="15"/>
        <v>27</v>
      </c>
      <c r="X25" s="30">
        <f t="shared" si="16"/>
        <v>0.23076923076923078</v>
      </c>
      <c r="Y25" s="35">
        <f t="shared" si="17"/>
        <v>1.4615384615384615</v>
      </c>
      <c r="Z25" s="29">
        <f t="shared" si="18"/>
        <v>25</v>
      </c>
      <c r="AA25" s="29">
        <f t="shared" si="27"/>
        <v>4</v>
      </c>
      <c r="AB25" s="29">
        <f t="shared" si="27"/>
        <v>5</v>
      </c>
      <c r="AC25" s="29">
        <f t="shared" si="27"/>
        <v>16</v>
      </c>
      <c r="AD25" s="29">
        <f t="shared" si="20"/>
        <v>31</v>
      </c>
      <c r="AE25" s="29">
        <f t="shared" si="21"/>
        <v>46</v>
      </c>
      <c r="AF25" s="30">
        <f t="shared" si="22"/>
        <v>0.16</v>
      </c>
      <c r="AG25" s="31">
        <f t="shared" si="23"/>
        <v>1.24</v>
      </c>
    </row>
    <row r="26" spans="1:33">
      <c r="A26" s="12" t="s">
        <v>293</v>
      </c>
      <c r="B26" s="29">
        <f t="shared" si="0"/>
        <v>26</v>
      </c>
      <c r="C26" s="29">
        <f t="shared" si="24"/>
        <v>2</v>
      </c>
      <c r="D26" s="29">
        <f t="shared" si="24"/>
        <v>5</v>
      </c>
      <c r="E26" s="29">
        <f t="shared" si="24"/>
        <v>19</v>
      </c>
      <c r="F26" s="29">
        <f t="shared" si="2"/>
        <v>30</v>
      </c>
      <c r="G26" s="29">
        <f t="shared" si="3"/>
        <v>69</v>
      </c>
      <c r="H26" s="30">
        <f t="shared" si="4"/>
        <v>7.6923076923076927E-2</v>
      </c>
      <c r="I26" s="31">
        <f t="shared" si="5"/>
        <v>1.1538461538461537</v>
      </c>
      <c r="J26" s="32">
        <f t="shared" si="6"/>
        <v>12</v>
      </c>
      <c r="K26" s="32">
        <f t="shared" si="25"/>
        <v>2</v>
      </c>
      <c r="L26" s="32">
        <f t="shared" si="25"/>
        <v>2</v>
      </c>
      <c r="M26" s="32">
        <f t="shared" si="25"/>
        <v>8</v>
      </c>
      <c r="N26" s="32">
        <f t="shared" si="8"/>
        <v>15</v>
      </c>
      <c r="O26" s="32">
        <f t="shared" si="9"/>
        <v>34</v>
      </c>
      <c r="P26" s="33">
        <f t="shared" si="10"/>
        <v>0.16666666666666666</v>
      </c>
      <c r="Q26" s="34">
        <f t="shared" si="11"/>
        <v>1.25</v>
      </c>
      <c r="R26" s="29">
        <f t="shared" si="12"/>
        <v>14</v>
      </c>
      <c r="S26" s="29">
        <f t="shared" si="26"/>
        <v>0</v>
      </c>
      <c r="T26" s="29">
        <f t="shared" si="26"/>
        <v>3</v>
      </c>
      <c r="U26" s="29">
        <f t="shared" si="26"/>
        <v>11</v>
      </c>
      <c r="V26" s="29">
        <f t="shared" si="14"/>
        <v>15</v>
      </c>
      <c r="W26" s="29">
        <f t="shared" si="15"/>
        <v>35</v>
      </c>
      <c r="X26" s="30">
        <f t="shared" si="16"/>
        <v>0</v>
      </c>
      <c r="Y26" s="35">
        <f t="shared" si="17"/>
        <v>1.0714285714285714</v>
      </c>
      <c r="Z26" s="29">
        <f t="shared" si="18"/>
        <v>22</v>
      </c>
      <c r="AA26" s="29">
        <f t="shared" si="27"/>
        <v>2</v>
      </c>
      <c r="AB26" s="29">
        <f t="shared" si="27"/>
        <v>5</v>
      </c>
      <c r="AC26" s="29">
        <f t="shared" si="27"/>
        <v>15</v>
      </c>
      <c r="AD26" s="29">
        <f t="shared" si="20"/>
        <v>26</v>
      </c>
      <c r="AE26" s="29">
        <f t="shared" si="21"/>
        <v>54</v>
      </c>
      <c r="AF26" s="30">
        <f t="shared" si="22"/>
        <v>9.0909090909090912E-2</v>
      </c>
      <c r="AG26" s="31">
        <f t="shared" si="23"/>
        <v>1.1818181818181819</v>
      </c>
    </row>
    <row r="27" spans="1:33">
      <c r="A27" t="s">
        <v>1522</v>
      </c>
      <c r="B27" s="29">
        <f t="shared" si="0"/>
        <v>25</v>
      </c>
      <c r="C27" s="29">
        <f t="shared" si="24"/>
        <v>6</v>
      </c>
      <c r="D27" s="29">
        <f t="shared" si="24"/>
        <v>6</v>
      </c>
      <c r="E27" s="29">
        <f t="shared" si="24"/>
        <v>13</v>
      </c>
      <c r="F27" s="29">
        <f t="shared" si="2"/>
        <v>27</v>
      </c>
      <c r="G27" s="29">
        <f t="shared" si="3"/>
        <v>45</v>
      </c>
      <c r="H27" s="30">
        <f t="shared" si="4"/>
        <v>0.24</v>
      </c>
      <c r="I27" s="31">
        <f t="shared" si="5"/>
        <v>1.08</v>
      </c>
      <c r="J27" s="32">
        <f t="shared" si="6"/>
        <v>14</v>
      </c>
      <c r="K27" s="32">
        <f t="shared" si="25"/>
        <v>4</v>
      </c>
      <c r="L27" s="32">
        <f t="shared" si="25"/>
        <v>3</v>
      </c>
      <c r="M27" s="32">
        <f t="shared" si="25"/>
        <v>7</v>
      </c>
      <c r="N27" s="32">
        <f t="shared" si="8"/>
        <v>14</v>
      </c>
      <c r="O27" s="32">
        <f t="shared" si="9"/>
        <v>21</v>
      </c>
      <c r="P27" s="33">
        <f t="shared" si="10"/>
        <v>0.2857142857142857</v>
      </c>
      <c r="Q27" s="34">
        <f t="shared" si="11"/>
        <v>1</v>
      </c>
      <c r="R27" s="29">
        <f t="shared" si="12"/>
        <v>11</v>
      </c>
      <c r="S27" s="29">
        <f t="shared" si="26"/>
        <v>2</v>
      </c>
      <c r="T27" s="29">
        <f t="shared" si="26"/>
        <v>3</v>
      </c>
      <c r="U27" s="29">
        <f t="shared" si="26"/>
        <v>6</v>
      </c>
      <c r="V27" s="29">
        <f t="shared" si="14"/>
        <v>13</v>
      </c>
      <c r="W27" s="29">
        <f t="shared" si="15"/>
        <v>24</v>
      </c>
      <c r="X27" s="30">
        <f t="shared" si="16"/>
        <v>0.18181818181818182</v>
      </c>
      <c r="Y27" s="35">
        <f t="shared" si="17"/>
        <v>1.1818181818181819</v>
      </c>
      <c r="Z27" s="29">
        <f t="shared" si="18"/>
        <v>21</v>
      </c>
      <c r="AA27" s="29">
        <f t="shared" si="27"/>
        <v>6</v>
      </c>
      <c r="AB27" s="29">
        <f t="shared" si="27"/>
        <v>4</v>
      </c>
      <c r="AC27" s="29">
        <f t="shared" si="27"/>
        <v>11</v>
      </c>
      <c r="AD27" s="29">
        <f t="shared" si="20"/>
        <v>26</v>
      </c>
      <c r="AE27" s="29">
        <f t="shared" si="21"/>
        <v>39</v>
      </c>
      <c r="AF27" s="30">
        <f t="shared" si="22"/>
        <v>0.2857142857142857</v>
      </c>
      <c r="AG27" s="31">
        <f t="shared" si="23"/>
        <v>1.2380952380952381</v>
      </c>
    </row>
    <row r="28" spans="1:33">
      <c r="A28" s="13" t="s">
        <v>1156</v>
      </c>
      <c r="B28" s="29">
        <f t="shared" si="0"/>
        <v>22</v>
      </c>
      <c r="C28" s="29">
        <f t="shared" si="24"/>
        <v>15</v>
      </c>
      <c r="D28" s="29">
        <f t="shared" si="24"/>
        <v>5</v>
      </c>
      <c r="E28" s="29">
        <f t="shared" si="24"/>
        <v>2</v>
      </c>
      <c r="F28" s="29">
        <f t="shared" si="2"/>
        <v>55</v>
      </c>
      <c r="G28" s="29">
        <f t="shared" si="3"/>
        <v>22</v>
      </c>
      <c r="H28" s="30">
        <f t="shared" si="4"/>
        <v>0.68181818181818177</v>
      </c>
      <c r="I28" s="31">
        <f t="shared" si="5"/>
        <v>2.5</v>
      </c>
      <c r="J28" s="32">
        <f t="shared" si="6"/>
        <v>10</v>
      </c>
      <c r="K28" s="32">
        <f t="shared" si="25"/>
        <v>7</v>
      </c>
      <c r="L28" s="32">
        <f t="shared" si="25"/>
        <v>2</v>
      </c>
      <c r="M28" s="32">
        <f t="shared" si="25"/>
        <v>1</v>
      </c>
      <c r="N28" s="32">
        <f t="shared" si="8"/>
        <v>27</v>
      </c>
      <c r="O28" s="32">
        <f t="shared" si="9"/>
        <v>10</v>
      </c>
      <c r="P28" s="33">
        <f t="shared" si="10"/>
        <v>0.7</v>
      </c>
      <c r="Q28" s="34">
        <f t="shared" si="11"/>
        <v>2.7</v>
      </c>
      <c r="R28" s="29">
        <f t="shared" si="12"/>
        <v>12</v>
      </c>
      <c r="S28" s="29">
        <f t="shared" si="26"/>
        <v>8</v>
      </c>
      <c r="T28" s="29">
        <f t="shared" si="26"/>
        <v>3</v>
      </c>
      <c r="U28" s="29">
        <f t="shared" si="26"/>
        <v>1</v>
      </c>
      <c r="V28" s="29">
        <f t="shared" si="14"/>
        <v>28</v>
      </c>
      <c r="W28" s="29">
        <f t="shared" si="15"/>
        <v>12</v>
      </c>
      <c r="X28" s="30">
        <f t="shared" si="16"/>
        <v>0.66666666666666663</v>
      </c>
      <c r="Y28" s="35">
        <f t="shared" si="17"/>
        <v>2.3333333333333335</v>
      </c>
      <c r="Z28" s="29">
        <f t="shared" si="18"/>
        <v>22</v>
      </c>
      <c r="AA28" s="29">
        <f t="shared" si="27"/>
        <v>15</v>
      </c>
      <c r="AB28" s="29">
        <f t="shared" si="27"/>
        <v>5</v>
      </c>
      <c r="AC28" s="29">
        <f t="shared" si="27"/>
        <v>2</v>
      </c>
      <c r="AD28" s="29">
        <f t="shared" si="20"/>
        <v>55</v>
      </c>
      <c r="AE28" s="29">
        <f t="shared" si="21"/>
        <v>22</v>
      </c>
      <c r="AF28" s="30">
        <f t="shared" si="22"/>
        <v>0.68181818181818177</v>
      </c>
      <c r="AG28" s="31">
        <f t="shared" si="23"/>
        <v>2.5</v>
      </c>
    </row>
    <row r="29" spans="1:33">
      <c r="A29" s="12" t="s">
        <v>468</v>
      </c>
      <c r="B29" s="29">
        <f t="shared" si="0"/>
        <v>22</v>
      </c>
      <c r="C29" s="29">
        <f t="shared" si="24"/>
        <v>5</v>
      </c>
      <c r="D29" s="29">
        <f t="shared" si="24"/>
        <v>0</v>
      </c>
      <c r="E29" s="29">
        <f t="shared" si="24"/>
        <v>17</v>
      </c>
      <c r="F29" s="29">
        <f t="shared" si="2"/>
        <v>23</v>
      </c>
      <c r="G29" s="29">
        <f t="shared" si="3"/>
        <v>78</v>
      </c>
      <c r="H29" s="30">
        <f t="shared" si="4"/>
        <v>0.22727272727272727</v>
      </c>
      <c r="I29" s="31">
        <f t="shared" si="5"/>
        <v>1.0454545454545454</v>
      </c>
      <c r="J29" s="32">
        <f t="shared" si="6"/>
        <v>12</v>
      </c>
      <c r="K29" s="32">
        <f t="shared" si="25"/>
        <v>5</v>
      </c>
      <c r="L29" s="32">
        <f t="shared" si="25"/>
        <v>0</v>
      </c>
      <c r="M29" s="32">
        <f t="shared" si="25"/>
        <v>7</v>
      </c>
      <c r="N29" s="32">
        <f t="shared" si="8"/>
        <v>17</v>
      </c>
      <c r="O29" s="32">
        <f t="shared" si="9"/>
        <v>29</v>
      </c>
      <c r="P29" s="33">
        <f t="shared" si="10"/>
        <v>0.41666666666666669</v>
      </c>
      <c r="Q29" s="34">
        <f t="shared" si="11"/>
        <v>1.4166666666666667</v>
      </c>
      <c r="R29" s="29">
        <f t="shared" si="12"/>
        <v>10</v>
      </c>
      <c r="S29" s="29">
        <f t="shared" si="26"/>
        <v>0</v>
      </c>
      <c r="T29" s="29">
        <f t="shared" si="26"/>
        <v>0</v>
      </c>
      <c r="U29" s="29">
        <f t="shared" si="26"/>
        <v>10</v>
      </c>
      <c r="V29" s="29">
        <f t="shared" si="14"/>
        <v>6</v>
      </c>
      <c r="W29" s="29">
        <f t="shared" si="15"/>
        <v>49</v>
      </c>
      <c r="X29" s="30">
        <f t="shared" si="16"/>
        <v>0</v>
      </c>
      <c r="Y29" s="35">
        <f t="shared" si="17"/>
        <v>0.6</v>
      </c>
      <c r="Z29" s="29">
        <f t="shared" si="18"/>
        <v>14</v>
      </c>
      <c r="AA29" s="29">
        <f t="shared" si="27"/>
        <v>1</v>
      </c>
      <c r="AB29" s="29">
        <f t="shared" si="27"/>
        <v>0</v>
      </c>
      <c r="AC29" s="29">
        <f t="shared" si="27"/>
        <v>13</v>
      </c>
      <c r="AD29" s="29">
        <f t="shared" si="20"/>
        <v>9</v>
      </c>
      <c r="AE29" s="29">
        <f t="shared" si="21"/>
        <v>61</v>
      </c>
      <c r="AF29" s="30">
        <f t="shared" si="22"/>
        <v>7.1428571428571425E-2</v>
      </c>
      <c r="AG29" s="31">
        <f t="shared" si="23"/>
        <v>0.6428571428571429</v>
      </c>
    </row>
    <row r="30" spans="1:33">
      <c r="A30" s="12" t="s">
        <v>616</v>
      </c>
      <c r="B30" s="29">
        <f t="shared" si="0"/>
        <v>22</v>
      </c>
      <c r="C30" s="29">
        <f t="shared" si="24"/>
        <v>3</v>
      </c>
      <c r="D30" s="29">
        <f t="shared" si="24"/>
        <v>1</v>
      </c>
      <c r="E30" s="29">
        <f t="shared" si="24"/>
        <v>18</v>
      </c>
      <c r="F30" s="29">
        <f t="shared" si="2"/>
        <v>21</v>
      </c>
      <c r="G30" s="29">
        <f t="shared" si="3"/>
        <v>72</v>
      </c>
      <c r="H30" s="30">
        <f t="shared" si="4"/>
        <v>0.13636363636363635</v>
      </c>
      <c r="I30" s="31">
        <f t="shared" si="5"/>
        <v>0.95454545454545459</v>
      </c>
      <c r="J30" s="32">
        <f t="shared" si="6"/>
        <v>11</v>
      </c>
      <c r="K30" s="32">
        <f t="shared" si="25"/>
        <v>3</v>
      </c>
      <c r="L30" s="32">
        <f t="shared" si="25"/>
        <v>0</v>
      </c>
      <c r="M30" s="32">
        <f t="shared" si="25"/>
        <v>8</v>
      </c>
      <c r="N30" s="32">
        <f t="shared" si="8"/>
        <v>13</v>
      </c>
      <c r="O30" s="32">
        <f t="shared" si="9"/>
        <v>35</v>
      </c>
      <c r="P30" s="33">
        <f t="shared" si="10"/>
        <v>0.27272727272727271</v>
      </c>
      <c r="Q30" s="34">
        <f t="shared" si="11"/>
        <v>1.1818181818181819</v>
      </c>
      <c r="R30" s="29">
        <f t="shared" si="12"/>
        <v>11</v>
      </c>
      <c r="S30" s="29">
        <f t="shared" si="26"/>
        <v>0</v>
      </c>
      <c r="T30" s="29">
        <f t="shared" si="26"/>
        <v>1</v>
      </c>
      <c r="U30" s="29">
        <f t="shared" si="26"/>
        <v>10</v>
      </c>
      <c r="V30" s="29">
        <f t="shared" si="14"/>
        <v>8</v>
      </c>
      <c r="W30" s="29">
        <f t="shared" si="15"/>
        <v>37</v>
      </c>
      <c r="X30" s="30">
        <f t="shared" si="16"/>
        <v>0</v>
      </c>
      <c r="Y30" s="35">
        <f t="shared" si="17"/>
        <v>0.72727272727272729</v>
      </c>
      <c r="Z30" s="29">
        <f t="shared" si="18"/>
        <v>20</v>
      </c>
      <c r="AA30" s="29">
        <f t="shared" si="27"/>
        <v>3</v>
      </c>
      <c r="AB30" s="29">
        <f t="shared" si="27"/>
        <v>1</v>
      </c>
      <c r="AC30" s="29">
        <f t="shared" si="27"/>
        <v>16</v>
      </c>
      <c r="AD30" s="29">
        <f t="shared" si="20"/>
        <v>21</v>
      </c>
      <c r="AE30" s="29">
        <f t="shared" si="21"/>
        <v>63</v>
      </c>
      <c r="AF30" s="30">
        <f t="shared" si="22"/>
        <v>0.15</v>
      </c>
      <c r="AG30" s="31">
        <f t="shared" si="23"/>
        <v>1.05</v>
      </c>
    </row>
    <row r="31" spans="1:33">
      <c r="A31" s="12" t="s">
        <v>563</v>
      </c>
      <c r="B31" s="29">
        <f t="shared" si="0"/>
        <v>20</v>
      </c>
      <c r="C31" s="29">
        <f t="shared" si="24"/>
        <v>5</v>
      </c>
      <c r="D31" s="29">
        <f t="shared" si="24"/>
        <v>5</v>
      </c>
      <c r="E31" s="29">
        <f t="shared" si="24"/>
        <v>10</v>
      </c>
      <c r="F31" s="29">
        <f t="shared" si="2"/>
        <v>19</v>
      </c>
      <c r="G31" s="29">
        <f t="shared" si="3"/>
        <v>32</v>
      </c>
      <c r="H31" s="30">
        <f t="shared" si="4"/>
        <v>0.25</v>
      </c>
      <c r="I31" s="31">
        <f t="shared" si="5"/>
        <v>0.95</v>
      </c>
      <c r="J31" s="32">
        <f t="shared" si="6"/>
        <v>9</v>
      </c>
      <c r="K31" s="32">
        <f t="shared" si="25"/>
        <v>3</v>
      </c>
      <c r="L31" s="32">
        <f t="shared" si="25"/>
        <v>3</v>
      </c>
      <c r="M31" s="32">
        <f t="shared" si="25"/>
        <v>3</v>
      </c>
      <c r="N31" s="32">
        <f t="shared" si="8"/>
        <v>9</v>
      </c>
      <c r="O31" s="32">
        <f t="shared" si="9"/>
        <v>8</v>
      </c>
      <c r="P31" s="33">
        <f t="shared" si="10"/>
        <v>0.33333333333333331</v>
      </c>
      <c r="Q31" s="34">
        <f t="shared" si="11"/>
        <v>1</v>
      </c>
      <c r="R31" s="29">
        <f t="shared" si="12"/>
        <v>11</v>
      </c>
      <c r="S31" s="29">
        <f t="shared" si="26"/>
        <v>2</v>
      </c>
      <c r="T31" s="29">
        <f t="shared" si="26"/>
        <v>2</v>
      </c>
      <c r="U31" s="29">
        <f t="shared" si="26"/>
        <v>7</v>
      </c>
      <c r="V31" s="29">
        <f t="shared" si="14"/>
        <v>10</v>
      </c>
      <c r="W31" s="29">
        <f t="shared" si="15"/>
        <v>24</v>
      </c>
      <c r="X31" s="30">
        <f t="shared" si="16"/>
        <v>0.18181818181818182</v>
      </c>
      <c r="Y31" s="35">
        <f t="shared" si="17"/>
        <v>0.90909090909090906</v>
      </c>
      <c r="Z31" s="29">
        <f t="shared" si="18"/>
        <v>17</v>
      </c>
      <c r="AA31" s="29">
        <f t="shared" si="27"/>
        <v>5</v>
      </c>
      <c r="AB31" s="29">
        <f t="shared" si="27"/>
        <v>5</v>
      </c>
      <c r="AC31" s="29">
        <f t="shared" si="27"/>
        <v>7</v>
      </c>
      <c r="AD31" s="29">
        <f t="shared" si="20"/>
        <v>19</v>
      </c>
      <c r="AE31" s="29">
        <f t="shared" si="21"/>
        <v>22</v>
      </c>
      <c r="AF31" s="30">
        <f t="shared" si="22"/>
        <v>0.29411764705882354</v>
      </c>
      <c r="AG31" s="31">
        <f t="shared" si="23"/>
        <v>1.1176470588235294</v>
      </c>
    </row>
    <row r="32" spans="1:33">
      <c r="A32" s="12" t="s">
        <v>923</v>
      </c>
      <c r="B32" s="29">
        <f t="shared" si="0"/>
        <v>19</v>
      </c>
      <c r="C32" s="29">
        <f t="shared" si="24"/>
        <v>8</v>
      </c>
      <c r="D32" s="29">
        <f t="shared" si="24"/>
        <v>3</v>
      </c>
      <c r="E32" s="29">
        <f t="shared" si="24"/>
        <v>8</v>
      </c>
      <c r="F32" s="29">
        <f t="shared" si="2"/>
        <v>27</v>
      </c>
      <c r="G32" s="29">
        <f t="shared" si="3"/>
        <v>31</v>
      </c>
      <c r="H32" s="30">
        <f t="shared" si="4"/>
        <v>0.42105263157894735</v>
      </c>
      <c r="I32" s="31">
        <f t="shared" si="5"/>
        <v>1.4210526315789473</v>
      </c>
      <c r="J32" s="32">
        <f t="shared" si="6"/>
        <v>9</v>
      </c>
      <c r="K32" s="32">
        <f t="shared" si="25"/>
        <v>6</v>
      </c>
      <c r="L32" s="32">
        <f t="shared" si="25"/>
        <v>0</v>
      </c>
      <c r="M32" s="32">
        <f t="shared" si="25"/>
        <v>3</v>
      </c>
      <c r="N32" s="32">
        <f t="shared" si="8"/>
        <v>14</v>
      </c>
      <c r="O32" s="32">
        <f t="shared" si="9"/>
        <v>10</v>
      </c>
      <c r="P32" s="33">
        <f t="shared" si="10"/>
        <v>0.66666666666666663</v>
      </c>
      <c r="Q32" s="34">
        <f t="shared" si="11"/>
        <v>1.5555555555555556</v>
      </c>
      <c r="R32" s="29">
        <f t="shared" si="12"/>
        <v>10</v>
      </c>
      <c r="S32" s="29">
        <f t="shared" si="26"/>
        <v>2</v>
      </c>
      <c r="T32" s="29">
        <f t="shared" si="26"/>
        <v>3</v>
      </c>
      <c r="U32" s="29">
        <f t="shared" si="26"/>
        <v>5</v>
      </c>
      <c r="V32" s="29">
        <f t="shared" si="14"/>
        <v>13</v>
      </c>
      <c r="W32" s="29">
        <f t="shared" si="15"/>
        <v>21</v>
      </c>
      <c r="X32" s="30">
        <f t="shared" si="16"/>
        <v>0.2</v>
      </c>
      <c r="Y32" s="35">
        <f t="shared" si="17"/>
        <v>1.3</v>
      </c>
      <c r="Z32" s="29">
        <f t="shared" si="18"/>
        <v>10</v>
      </c>
      <c r="AA32" s="29">
        <f t="shared" si="27"/>
        <v>4</v>
      </c>
      <c r="AB32" s="29">
        <f t="shared" si="27"/>
        <v>3</v>
      </c>
      <c r="AC32" s="29">
        <f t="shared" si="27"/>
        <v>3</v>
      </c>
      <c r="AD32" s="29">
        <f t="shared" si="20"/>
        <v>15</v>
      </c>
      <c r="AE32" s="29">
        <f t="shared" si="21"/>
        <v>14</v>
      </c>
      <c r="AF32" s="30">
        <f t="shared" si="22"/>
        <v>0.4</v>
      </c>
      <c r="AG32" s="31">
        <f t="shared" si="23"/>
        <v>1.5</v>
      </c>
    </row>
    <row r="33" spans="1:33">
      <c r="A33" s="12" t="s">
        <v>637</v>
      </c>
      <c r="B33" s="29">
        <f t="shared" si="0"/>
        <v>17</v>
      </c>
      <c r="C33" s="29">
        <f t="shared" si="24"/>
        <v>5</v>
      </c>
      <c r="D33" s="29">
        <f t="shared" si="24"/>
        <v>3</v>
      </c>
      <c r="E33" s="29">
        <f t="shared" si="24"/>
        <v>9</v>
      </c>
      <c r="F33" s="29">
        <f t="shared" si="2"/>
        <v>20</v>
      </c>
      <c r="G33" s="29">
        <f t="shared" si="3"/>
        <v>26</v>
      </c>
      <c r="H33" s="30">
        <f t="shared" si="4"/>
        <v>0.29411764705882354</v>
      </c>
      <c r="I33" s="31">
        <f t="shared" si="5"/>
        <v>1.1764705882352942</v>
      </c>
      <c r="J33" s="32">
        <f t="shared" si="6"/>
        <v>9</v>
      </c>
      <c r="K33" s="32">
        <f t="shared" si="25"/>
        <v>2</v>
      </c>
      <c r="L33" s="32">
        <f t="shared" si="25"/>
        <v>1</v>
      </c>
      <c r="M33" s="32">
        <f t="shared" si="25"/>
        <v>6</v>
      </c>
      <c r="N33" s="32">
        <f t="shared" si="8"/>
        <v>8</v>
      </c>
      <c r="O33" s="32">
        <f t="shared" si="9"/>
        <v>15</v>
      </c>
      <c r="P33" s="33">
        <f t="shared" si="10"/>
        <v>0.22222222222222221</v>
      </c>
      <c r="Q33" s="34">
        <f t="shared" si="11"/>
        <v>0.88888888888888884</v>
      </c>
      <c r="R33" s="29">
        <f t="shared" si="12"/>
        <v>8</v>
      </c>
      <c r="S33" s="29">
        <f t="shared" si="26"/>
        <v>3</v>
      </c>
      <c r="T33" s="29">
        <f t="shared" si="26"/>
        <v>2</v>
      </c>
      <c r="U33" s="29">
        <f t="shared" si="26"/>
        <v>3</v>
      </c>
      <c r="V33" s="29">
        <f t="shared" si="14"/>
        <v>12</v>
      </c>
      <c r="W33" s="29">
        <f t="shared" si="15"/>
        <v>11</v>
      </c>
      <c r="X33" s="30">
        <f t="shared" si="16"/>
        <v>0.375</v>
      </c>
      <c r="Y33" s="35">
        <f t="shared" si="17"/>
        <v>1.5</v>
      </c>
      <c r="Z33" s="29">
        <f t="shared" si="18"/>
        <v>14</v>
      </c>
      <c r="AA33" s="29">
        <f t="shared" si="27"/>
        <v>4</v>
      </c>
      <c r="AB33" s="29">
        <f t="shared" si="27"/>
        <v>3</v>
      </c>
      <c r="AC33" s="29">
        <f t="shared" si="27"/>
        <v>7</v>
      </c>
      <c r="AD33" s="29">
        <f t="shared" si="20"/>
        <v>17</v>
      </c>
      <c r="AE33" s="29">
        <f t="shared" si="21"/>
        <v>18</v>
      </c>
      <c r="AF33" s="30">
        <f t="shared" si="22"/>
        <v>0.2857142857142857</v>
      </c>
      <c r="AG33" s="31">
        <f t="shared" si="23"/>
        <v>1.2142857142857142</v>
      </c>
    </row>
    <row r="34" spans="1:33">
      <c r="A34" s="12" t="s">
        <v>811</v>
      </c>
      <c r="B34" s="29">
        <f t="shared" si="0"/>
        <v>16</v>
      </c>
      <c r="C34" s="29">
        <f t="shared" si="24"/>
        <v>4</v>
      </c>
      <c r="D34" s="29">
        <f t="shared" si="24"/>
        <v>3</v>
      </c>
      <c r="E34" s="29">
        <f t="shared" si="24"/>
        <v>9</v>
      </c>
      <c r="F34" s="29">
        <f t="shared" si="2"/>
        <v>14</v>
      </c>
      <c r="G34" s="29">
        <f t="shared" si="3"/>
        <v>34</v>
      </c>
      <c r="H34" s="30">
        <f t="shared" si="4"/>
        <v>0.25</v>
      </c>
      <c r="I34" s="31">
        <f t="shared" si="5"/>
        <v>0.875</v>
      </c>
      <c r="J34" s="32">
        <f t="shared" si="6"/>
        <v>10</v>
      </c>
      <c r="K34" s="32">
        <f t="shared" si="25"/>
        <v>2</v>
      </c>
      <c r="L34" s="32">
        <f t="shared" si="25"/>
        <v>3</v>
      </c>
      <c r="M34" s="32">
        <f t="shared" si="25"/>
        <v>5</v>
      </c>
      <c r="N34" s="32">
        <f t="shared" si="8"/>
        <v>8</v>
      </c>
      <c r="O34" s="32">
        <f t="shared" si="9"/>
        <v>18</v>
      </c>
      <c r="P34" s="33">
        <f t="shared" si="10"/>
        <v>0.2</v>
      </c>
      <c r="Q34" s="34">
        <f t="shared" si="11"/>
        <v>0.8</v>
      </c>
      <c r="R34" s="29">
        <f t="shared" si="12"/>
        <v>6</v>
      </c>
      <c r="S34" s="29">
        <f t="shared" si="26"/>
        <v>2</v>
      </c>
      <c r="T34" s="29">
        <f t="shared" si="26"/>
        <v>0</v>
      </c>
      <c r="U34" s="29">
        <f t="shared" si="26"/>
        <v>4</v>
      </c>
      <c r="V34" s="29">
        <f t="shared" si="14"/>
        <v>6</v>
      </c>
      <c r="W34" s="29">
        <f t="shared" si="15"/>
        <v>16</v>
      </c>
      <c r="X34" s="30">
        <f t="shared" si="16"/>
        <v>0.33333333333333331</v>
      </c>
      <c r="Y34" s="35">
        <f t="shared" si="17"/>
        <v>1</v>
      </c>
      <c r="Z34" s="29">
        <f t="shared" si="18"/>
        <v>11</v>
      </c>
      <c r="AA34" s="29">
        <f t="shared" si="27"/>
        <v>3</v>
      </c>
      <c r="AB34" s="29">
        <f t="shared" si="27"/>
        <v>2</v>
      </c>
      <c r="AC34" s="29">
        <f t="shared" si="27"/>
        <v>6</v>
      </c>
      <c r="AD34" s="29">
        <f t="shared" si="20"/>
        <v>10</v>
      </c>
      <c r="AE34" s="29">
        <f t="shared" si="21"/>
        <v>25</v>
      </c>
      <c r="AF34" s="30">
        <f t="shared" si="22"/>
        <v>0.27272727272727271</v>
      </c>
      <c r="AG34" s="31">
        <f t="shared" si="23"/>
        <v>0.90909090909090906</v>
      </c>
    </row>
    <row r="35" spans="1:33">
      <c r="A35" s="12" t="s">
        <v>622</v>
      </c>
      <c r="B35" s="29">
        <f t="shared" si="0"/>
        <v>16</v>
      </c>
      <c r="C35" s="29">
        <f t="shared" si="24"/>
        <v>0</v>
      </c>
      <c r="D35" s="29">
        <f t="shared" si="24"/>
        <v>3</v>
      </c>
      <c r="E35" s="29">
        <f t="shared" si="24"/>
        <v>13</v>
      </c>
      <c r="F35" s="29">
        <f t="shared" si="2"/>
        <v>6</v>
      </c>
      <c r="G35" s="29">
        <f t="shared" si="3"/>
        <v>34</v>
      </c>
      <c r="H35" s="30">
        <f t="shared" si="4"/>
        <v>0</v>
      </c>
      <c r="I35" s="31">
        <f t="shared" si="5"/>
        <v>0.375</v>
      </c>
      <c r="J35" s="32">
        <f t="shared" si="6"/>
        <v>9</v>
      </c>
      <c r="K35" s="32">
        <f t="shared" si="25"/>
        <v>0</v>
      </c>
      <c r="L35" s="32">
        <f t="shared" si="25"/>
        <v>3</v>
      </c>
      <c r="M35" s="32">
        <f t="shared" si="25"/>
        <v>6</v>
      </c>
      <c r="N35" s="32">
        <f t="shared" si="8"/>
        <v>4</v>
      </c>
      <c r="O35" s="32">
        <f t="shared" si="9"/>
        <v>16</v>
      </c>
      <c r="P35" s="33">
        <f t="shared" si="10"/>
        <v>0</v>
      </c>
      <c r="Q35" s="34">
        <f t="shared" si="11"/>
        <v>0.44444444444444442</v>
      </c>
      <c r="R35" s="29">
        <f t="shared" si="12"/>
        <v>7</v>
      </c>
      <c r="S35" s="29">
        <f t="shared" si="26"/>
        <v>0</v>
      </c>
      <c r="T35" s="29">
        <f t="shared" si="26"/>
        <v>0</v>
      </c>
      <c r="U35" s="29">
        <f t="shared" si="26"/>
        <v>7</v>
      </c>
      <c r="V35" s="29">
        <f t="shared" si="14"/>
        <v>2</v>
      </c>
      <c r="W35" s="29">
        <f t="shared" si="15"/>
        <v>18</v>
      </c>
      <c r="X35" s="30">
        <f t="shared" si="16"/>
        <v>0</v>
      </c>
      <c r="Y35" s="35">
        <f t="shared" si="17"/>
        <v>0.2857142857142857</v>
      </c>
      <c r="Z35" s="29">
        <f t="shared" si="18"/>
        <v>15</v>
      </c>
      <c r="AA35" s="29">
        <f t="shared" si="27"/>
        <v>0</v>
      </c>
      <c r="AB35" s="29">
        <f t="shared" si="27"/>
        <v>3</v>
      </c>
      <c r="AC35" s="29">
        <f t="shared" si="27"/>
        <v>12</v>
      </c>
      <c r="AD35" s="29">
        <f t="shared" si="20"/>
        <v>6</v>
      </c>
      <c r="AE35" s="29">
        <f t="shared" si="21"/>
        <v>31</v>
      </c>
      <c r="AF35" s="30">
        <f t="shared" si="22"/>
        <v>0</v>
      </c>
      <c r="AG35" s="31">
        <f t="shared" si="23"/>
        <v>0.4</v>
      </c>
    </row>
    <row r="36" spans="1:33">
      <c r="A36" s="12" t="s">
        <v>716</v>
      </c>
      <c r="B36" s="29">
        <f t="shared" si="0"/>
        <v>13</v>
      </c>
      <c r="C36" s="29">
        <f t="shared" si="24"/>
        <v>1</v>
      </c>
      <c r="D36" s="29">
        <f t="shared" si="24"/>
        <v>3</v>
      </c>
      <c r="E36" s="29">
        <f t="shared" si="24"/>
        <v>9</v>
      </c>
      <c r="F36" s="29">
        <f t="shared" si="2"/>
        <v>9</v>
      </c>
      <c r="G36" s="29">
        <f t="shared" si="3"/>
        <v>34</v>
      </c>
      <c r="H36" s="30">
        <f t="shared" si="4"/>
        <v>7.6923076923076927E-2</v>
      </c>
      <c r="I36" s="31">
        <f t="shared" si="5"/>
        <v>0.69230769230769229</v>
      </c>
      <c r="J36" s="32">
        <f t="shared" si="6"/>
        <v>6</v>
      </c>
      <c r="K36" s="32">
        <f t="shared" si="25"/>
        <v>0</v>
      </c>
      <c r="L36" s="32">
        <f t="shared" si="25"/>
        <v>2</v>
      </c>
      <c r="M36" s="32">
        <f t="shared" si="25"/>
        <v>4</v>
      </c>
      <c r="N36" s="32">
        <f t="shared" si="8"/>
        <v>4</v>
      </c>
      <c r="O36" s="32">
        <f t="shared" si="9"/>
        <v>19</v>
      </c>
      <c r="P36" s="33">
        <f t="shared" si="10"/>
        <v>0</v>
      </c>
      <c r="Q36" s="34">
        <f t="shared" si="11"/>
        <v>0.66666666666666663</v>
      </c>
      <c r="R36" s="29">
        <f t="shared" si="12"/>
        <v>7</v>
      </c>
      <c r="S36" s="29">
        <f t="shared" si="26"/>
        <v>1</v>
      </c>
      <c r="T36" s="29">
        <f t="shared" si="26"/>
        <v>1</v>
      </c>
      <c r="U36" s="29">
        <f t="shared" si="26"/>
        <v>5</v>
      </c>
      <c r="V36" s="29">
        <f t="shared" si="14"/>
        <v>5</v>
      </c>
      <c r="W36" s="29">
        <f t="shared" si="15"/>
        <v>15</v>
      </c>
      <c r="X36" s="30">
        <f t="shared" si="16"/>
        <v>0.14285714285714285</v>
      </c>
      <c r="Y36" s="35">
        <f t="shared" si="17"/>
        <v>0.7142857142857143</v>
      </c>
      <c r="Z36" s="29">
        <f t="shared" si="18"/>
        <v>10</v>
      </c>
      <c r="AA36" s="29">
        <f t="shared" si="27"/>
        <v>0</v>
      </c>
      <c r="AB36" s="29">
        <f t="shared" si="27"/>
        <v>2</v>
      </c>
      <c r="AC36" s="29">
        <f t="shared" si="27"/>
        <v>8</v>
      </c>
      <c r="AD36" s="29">
        <f t="shared" si="20"/>
        <v>3</v>
      </c>
      <c r="AE36" s="29">
        <f t="shared" si="21"/>
        <v>27</v>
      </c>
      <c r="AF36" s="30">
        <f t="shared" si="22"/>
        <v>0</v>
      </c>
      <c r="AG36" s="31">
        <f t="shared" si="23"/>
        <v>0.3</v>
      </c>
    </row>
    <row r="37" spans="1:33">
      <c r="A37" s="12" t="s">
        <v>632</v>
      </c>
      <c r="B37" s="29">
        <f t="shared" si="0"/>
        <v>9</v>
      </c>
      <c r="C37" s="29">
        <f t="shared" si="24"/>
        <v>2</v>
      </c>
      <c r="D37" s="29">
        <f t="shared" si="24"/>
        <v>2</v>
      </c>
      <c r="E37" s="29">
        <f t="shared" si="24"/>
        <v>5</v>
      </c>
      <c r="F37" s="29">
        <f t="shared" si="2"/>
        <v>13</v>
      </c>
      <c r="G37" s="29">
        <f t="shared" si="3"/>
        <v>17</v>
      </c>
      <c r="H37" s="30">
        <f t="shared" si="4"/>
        <v>0.22222222222222221</v>
      </c>
      <c r="I37" s="31">
        <f t="shared" si="5"/>
        <v>1.4444444444444444</v>
      </c>
      <c r="J37" s="32">
        <f t="shared" si="6"/>
        <v>4</v>
      </c>
      <c r="K37" s="32">
        <f t="shared" si="25"/>
        <v>1</v>
      </c>
      <c r="L37" s="32">
        <f t="shared" si="25"/>
        <v>2</v>
      </c>
      <c r="M37" s="32">
        <f t="shared" si="25"/>
        <v>1</v>
      </c>
      <c r="N37" s="32">
        <f t="shared" si="8"/>
        <v>7</v>
      </c>
      <c r="O37" s="32">
        <f t="shared" si="9"/>
        <v>7</v>
      </c>
      <c r="P37" s="33">
        <f t="shared" si="10"/>
        <v>0.25</v>
      </c>
      <c r="Q37" s="34">
        <f t="shared" si="11"/>
        <v>1.75</v>
      </c>
      <c r="R37" s="29">
        <f t="shared" si="12"/>
        <v>5</v>
      </c>
      <c r="S37" s="29">
        <f t="shared" si="26"/>
        <v>1</v>
      </c>
      <c r="T37" s="29">
        <f t="shared" si="26"/>
        <v>0</v>
      </c>
      <c r="U37" s="29">
        <f t="shared" si="26"/>
        <v>4</v>
      </c>
      <c r="V37" s="29">
        <f t="shared" si="14"/>
        <v>6</v>
      </c>
      <c r="W37" s="29">
        <f t="shared" si="15"/>
        <v>10</v>
      </c>
      <c r="X37" s="30">
        <f t="shared" si="16"/>
        <v>0.2</v>
      </c>
      <c r="Y37" s="35">
        <f t="shared" si="17"/>
        <v>1.2</v>
      </c>
      <c r="Z37" s="29">
        <f t="shared" si="18"/>
        <v>7</v>
      </c>
      <c r="AA37" s="29">
        <f t="shared" si="27"/>
        <v>0</v>
      </c>
      <c r="AB37" s="29">
        <f t="shared" si="27"/>
        <v>2</v>
      </c>
      <c r="AC37" s="29">
        <f t="shared" si="27"/>
        <v>5</v>
      </c>
      <c r="AD37" s="29">
        <f t="shared" si="20"/>
        <v>8</v>
      </c>
      <c r="AE37" s="29">
        <f t="shared" si="21"/>
        <v>15</v>
      </c>
      <c r="AF37" s="30">
        <f t="shared" si="22"/>
        <v>0</v>
      </c>
      <c r="AG37" s="31">
        <f t="shared" si="23"/>
        <v>1.1428571428571428</v>
      </c>
    </row>
    <row r="38" spans="1:33">
      <c r="A38" s="12" t="s">
        <v>569</v>
      </c>
      <c r="B38" s="29">
        <f t="shared" si="0"/>
        <v>9</v>
      </c>
      <c r="C38" s="29">
        <f t="shared" si="24"/>
        <v>1</v>
      </c>
      <c r="D38" s="29">
        <f t="shared" si="24"/>
        <v>2</v>
      </c>
      <c r="E38" s="29">
        <f t="shared" si="24"/>
        <v>6</v>
      </c>
      <c r="F38" s="29">
        <f t="shared" si="2"/>
        <v>12</v>
      </c>
      <c r="G38" s="29">
        <f t="shared" si="3"/>
        <v>20</v>
      </c>
      <c r="H38" s="30">
        <f t="shared" si="4"/>
        <v>0.1111111111111111</v>
      </c>
      <c r="I38" s="31">
        <f t="shared" si="5"/>
        <v>1.3333333333333333</v>
      </c>
      <c r="J38" s="32">
        <f t="shared" si="6"/>
        <v>4</v>
      </c>
      <c r="K38" s="32">
        <f t="shared" si="25"/>
        <v>0</v>
      </c>
      <c r="L38" s="32">
        <f t="shared" si="25"/>
        <v>1</v>
      </c>
      <c r="M38" s="32">
        <f t="shared" si="25"/>
        <v>3</v>
      </c>
      <c r="N38" s="32">
        <f t="shared" si="8"/>
        <v>7</v>
      </c>
      <c r="O38" s="32">
        <f t="shared" si="9"/>
        <v>11</v>
      </c>
      <c r="P38" s="33">
        <f t="shared" si="10"/>
        <v>0</v>
      </c>
      <c r="Q38" s="34">
        <f t="shared" si="11"/>
        <v>1.75</v>
      </c>
      <c r="R38" s="29">
        <f t="shared" si="12"/>
        <v>5</v>
      </c>
      <c r="S38" s="29">
        <f t="shared" si="26"/>
        <v>1</v>
      </c>
      <c r="T38" s="29">
        <f t="shared" si="26"/>
        <v>1</v>
      </c>
      <c r="U38" s="29">
        <f t="shared" si="26"/>
        <v>3</v>
      </c>
      <c r="V38" s="29">
        <f t="shared" si="14"/>
        <v>5</v>
      </c>
      <c r="W38" s="29">
        <f t="shared" si="15"/>
        <v>9</v>
      </c>
      <c r="X38" s="30">
        <f t="shared" si="16"/>
        <v>0.2</v>
      </c>
      <c r="Y38" s="35">
        <f t="shared" si="17"/>
        <v>1</v>
      </c>
      <c r="Z38" s="29">
        <f t="shared" si="18"/>
        <v>9</v>
      </c>
      <c r="AA38" s="29">
        <f t="shared" si="27"/>
        <v>1</v>
      </c>
      <c r="AB38" s="29">
        <f t="shared" si="27"/>
        <v>2</v>
      </c>
      <c r="AC38" s="29">
        <f t="shared" si="27"/>
        <v>6</v>
      </c>
      <c r="AD38" s="29">
        <f t="shared" si="20"/>
        <v>12</v>
      </c>
      <c r="AE38" s="29">
        <f t="shared" si="21"/>
        <v>20</v>
      </c>
      <c r="AF38" s="30">
        <f t="shared" si="22"/>
        <v>0.1111111111111111</v>
      </c>
      <c r="AG38" s="31">
        <f t="shared" si="23"/>
        <v>1.3333333333333333</v>
      </c>
    </row>
    <row r="39" spans="1:33">
      <c r="A39" s="12" t="s">
        <v>1860</v>
      </c>
      <c r="B39" s="29">
        <f t="shared" si="0"/>
        <v>8</v>
      </c>
      <c r="C39" s="29">
        <f t="shared" si="24"/>
        <v>3</v>
      </c>
      <c r="D39" s="29">
        <f t="shared" si="24"/>
        <v>1</v>
      </c>
      <c r="E39" s="29">
        <f t="shared" si="24"/>
        <v>4</v>
      </c>
      <c r="F39" s="29">
        <f t="shared" si="2"/>
        <v>10</v>
      </c>
      <c r="G39" s="29">
        <f t="shared" si="3"/>
        <v>14</v>
      </c>
      <c r="H39" s="30">
        <f t="shared" si="4"/>
        <v>0.375</v>
      </c>
      <c r="I39" s="31">
        <f t="shared" si="5"/>
        <v>1.25</v>
      </c>
      <c r="J39" s="32">
        <f t="shared" si="6"/>
        <v>3</v>
      </c>
      <c r="K39" s="32">
        <f t="shared" si="25"/>
        <v>2</v>
      </c>
      <c r="L39" s="32">
        <f t="shared" si="25"/>
        <v>0</v>
      </c>
      <c r="M39" s="32">
        <f t="shared" si="25"/>
        <v>1</v>
      </c>
      <c r="N39" s="32">
        <f t="shared" si="8"/>
        <v>4</v>
      </c>
      <c r="O39" s="32">
        <f t="shared" si="9"/>
        <v>5</v>
      </c>
      <c r="P39" s="33">
        <f t="shared" si="10"/>
        <v>0.66666666666666663</v>
      </c>
      <c r="Q39" s="34">
        <f t="shared" si="11"/>
        <v>1.3333333333333333</v>
      </c>
      <c r="R39" s="29">
        <f t="shared" si="12"/>
        <v>5</v>
      </c>
      <c r="S39" s="29">
        <f t="shared" si="26"/>
        <v>1</v>
      </c>
      <c r="T39" s="29">
        <f t="shared" si="26"/>
        <v>1</v>
      </c>
      <c r="U39" s="29">
        <f t="shared" si="26"/>
        <v>3</v>
      </c>
      <c r="V39" s="29">
        <f t="shared" si="14"/>
        <v>6</v>
      </c>
      <c r="W39" s="29">
        <f t="shared" si="15"/>
        <v>9</v>
      </c>
      <c r="X39" s="30">
        <f t="shared" si="16"/>
        <v>0.2</v>
      </c>
      <c r="Y39" s="35">
        <f t="shared" si="17"/>
        <v>1.2</v>
      </c>
      <c r="Z39" s="29">
        <f t="shared" si="18"/>
        <v>7</v>
      </c>
      <c r="AA39" s="29">
        <f t="shared" si="27"/>
        <v>3</v>
      </c>
      <c r="AB39" s="29">
        <f t="shared" si="27"/>
        <v>1</v>
      </c>
      <c r="AC39" s="29">
        <f t="shared" si="27"/>
        <v>3</v>
      </c>
      <c r="AD39" s="29">
        <f t="shared" si="20"/>
        <v>9</v>
      </c>
      <c r="AE39" s="29">
        <f t="shared" si="21"/>
        <v>12</v>
      </c>
      <c r="AF39" s="30">
        <f t="shared" si="22"/>
        <v>0.42857142857142855</v>
      </c>
      <c r="AG39" s="31">
        <f t="shared" si="23"/>
        <v>1.2857142857142858</v>
      </c>
    </row>
    <row r="40" spans="1:33">
      <c r="A40" s="41" t="s">
        <v>1422</v>
      </c>
      <c r="B40" s="29">
        <f t="shared" si="0"/>
        <v>6</v>
      </c>
      <c r="C40" s="29">
        <f t="shared" si="24"/>
        <v>1</v>
      </c>
      <c r="D40" s="29">
        <f t="shared" si="24"/>
        <v>2</v>
      </c>
      <c r="E40" s="29">
        <f t="shared" si="24"/>
        <v>3</v>
      </c>
      <c r="F40" s="29">
        <f t="shared" si="2"/>
        <v>7</v>
      </c>
      <c r="G40" s="29">
        <f t="shared" si="3"/>
        <v>9</v>
      </c>
      <c r="H40" s="30">
        <f t="shared" si="4"/>
        <v>0.16666666666666666</v>
      </c>
      <c r="I40" s="31">
        <f t="shared" si="5"/>
        <v>1.1666666666666667</v>
      </c>
      <c r="J40" s="32">
        <f t="shared" si="6"/>
        <v>2</v>
      </c>
      <c r="K40" s="32">
        <f t="shared" si="25"/>
        <v>0</v>
      </c>
      <c r="L40" s="32">
        <f t="shared" si="25"/>
        <v>1</v>
      </c>
      <c r="M40" s="32">
        <f t="shared" si="25"/>
        <v>1</v>
      </c>
      <c r="N40" s="32">
        <f t="shared" si="8"/>
        <v>2</v>
      </c>
      <c r="O40" s="32">
        <f t="shared" si="9"/>
        <v>3</v>
      </c>
      <c r="P40" s="33">
        <f t="shared" si="10"/>
        <v>0</v>
      </c>
      <c r="Q40" s="34">
        <f t="shared" si="11"/>
        <v>1</v>
      </c>
      <c r="R40" s="29">
        <f t="shared" si="12"/>
        <v>4</v>
      </c>
      <c r="S40" s="29">
        <f t="shared" si="26"/>
        <v>1</v>
      </c>
      <c r="T40" s="29">
        <f t="shared" si="26"/>
        <v>1</v>
      </c>
      <c r="U40" s="29">
        <f t="shared" si="26"/>
        <v>2</v>
      </c>
      <c r="V40" s="29">
        <f t="shared" si="14"/>
        <v>5</v>
      </c>
      <c r="W40" s="29">
        <f t="shared" si="15"/>
        <v>6</v>
      </c>
      <c r="X40" s="30">
        <f t="shared" si="16"/>
        <v>0.25</v>
      </c>
      <c r="Y40" s="35">
        <f t="shared" si="17"/>
        <v>1.25</v>
      </c>
      <c r="Z40" s="29">
        <f t="shared" si="18"/>
        <v>6</v>
      </c>
      <c r="AA40" s="29">
        <f t="shared" si="27"/>
        <v>1</v>
      </c>
      <c r="AB40" s="29">
        <f t="shared" si="27"/>
        <v>2</v>
      </c>
      <c r="AC40" s="29">
        <f t="shared" si="27"/>
        <v>3</v>
      </c>
      <c r="AD40" s="29">
        <f t="shared" si="20"/>
        <v>7</v>
      </c>
      <c r="AE40" s="29">
        <f t="shared" si="21"/>
        <v>9</v>
      </c>
      <c r="AF40" s="30">
        <f t="shared" si="22"/>
        <v>0.16666666666666666</v>
      </c>
      <c r="AG40" s="31">
        <f t="shared" si="23"/>
        <v>1.1666666666666667</v>
      </c>
    </row>
    <row r="41" spans="1:33">
      <c r="A41" s="12" t="s">
        <v>626</v>
      </c>
      <c r="B41" s="29">
        <f t="shared" si="0"/>
        <v>6</v>
      </c>
      <c r="C41" s="29">
        <f t="shared" si="24"/>
        <v>0</v>
      </c>
      <c r="D41" s="29">
        <f t="shared" si="24"/>
        <v>1</v>
      </c>
      <c r="E41" s="29">
        <f t="shared" si="24"/>
        <v>5</v>
      </c>
      <c r="F41" s="29">
        <f t="shared" si="2"/>
        <v>3</v>
      </c>
      <c r="G41" s="29">
        <f t="shared" si="3"/>
        <v>17</v>
      </c>
      <c r="H41" s="30">
        <f t="shared" si="4"/>
        <v>0</v>
      </c>
      <c r="I41" s="31">
        <f t="shared" si="5"/>
        <v>0.5</v>
      </c>
      <c r="J41" s="32">
        <f t="shared" si="6"/>
        <v>3</v>
      </c>
      <c r="K41" s="32">
        <f t="shared" si="25"/>
        <v>0</v>
      </c>
      <c r="L41" s="32">
        <f t="shared" si="25"/>
        <v>0</v>
      </c>
      <c r="M41" s="32">
        <f t="shared" si="25"/>
        <v>3</v>
      </c>
      <c r="N41" s="32">
        <f t="shared" si="8"/>
        <v>0</v>
      </c>
      <c r="O41" s="32">
        <f t="shared" si="9"/>
        <v>11</v>
      </c>
      <c r="P41" s="33">
        <f t="shared" si="10"/>
        <v>0</v>
      </c>
      <c r="Q41" s="34">
        <f t="shared" si="11"/>
        <v>0</v>
      </c>
      <c r="R41" s="29">
        <f t="shared" si="12"/>
        <v>3</v>
      </c>
      <c r="S41" s="29">
        <f t="shared" si="26"/>
        <v>0</v>
      </c>
      <c r="T41" s="29">
        <f t="shared" si="26"/>
        <v>1</v>
      </c>
      <c r="U41" s="29">
        <f t="shared" si="26"/>
        <v>2</v>
      </c>
      <c r="V41" s="29">
        <f t="shared" si="14"/>
        <v>3</v>
      </c>
      <c r="W41" s="29">
        <f t="shared" si="15"/>
        <v>6</v>
      </c>
      <c r="X41" s="30">
        <f t="shared" si="16"/>
        <v>0</v>
      </c>
      <c r="Y41" s="35">
        <f t="shared" si="17"/>
        <v>1</v>
      </c>
      <c r="Z41" s="29">
        <f t="shared" si="18"/>
        <v>5</v>
      </c>
      <c r="AA41" s="29">
        <f t="shared" si="27"/>
        <v>0</v>
      </c>
      <c r="AB41" s="29">
        <f t="shared" si="27"/>
        <v>1</v>
      </c>
      <c r="AC41" s="29">
        <f t="shared" si="27"/>
        <v>4</v>
      </c>
      <c r="AD41" s="29">
        <f t="shared" si="20"/>
        <v>3</v>
      </c>
      <c r="AE41" s="29">
        <f t="shared" si="21"/>
        <v>12</v>
      </c>
      <c r="AF41" s="30">
        <f t="shared" si="22"/>
        <v>0</v>
      </c>
      <c r="AG41" s="31">
        <f t="shared" si="23"/>
        <v>0.6</v>
      </c>
    </row>
    <row r="42" spans="1:33">
      <c r="A42" s="12" t="s">
        <v>810</v>
      </c>
      <c r="B42" s="29">
        <f t="shared" si="0"/>
        <v>5</v>
      </c>
      <c r="C42" s="29">
        <f t="shared" si="24"/>
        <v>2</v>
      </c>
      <c r="D42" s="29">
        <f t="shared" si="24"/>
        <v>0</v>
      </c>
      <c r="E42" s="29">
        <f t="shared" si="24"/>
        <v>3</v>
      </c>
      <c r="F42" s="29">
        <f t="shared" si="2"/>
        <v>5</v>
      </c>
      <c r="G42" s="29">
        <f t="shared" si="3"/>
        <v>13</v>
      </c>
      <c r="H42" s="30">
        <f t="shared" si="4"/>
        <v>0.4</v>
      </c>
      <c r="I42" s="31">
        <f t="shared" si="5"/>
        <v>1</v>
      </c>
      <c r="J42" s="32">
        <f t="shared" si="6"/>
        <v>1</v>
      </c>
      <c r="K42" s="32">
        <f t="shared" si="25"/>
        <v>1</v>
      </c>
      <c r="L42" s="32">
        <f t="shared" si="25"/>
        <v>0</v>
      </c>
      <c r="M42" s="32">
        <f t="shared" si="25"/>
        <v>0</v>
      </c>
      <c r="N42" s="32">
        <f t="shared" si="8"/>
        <v>1</v>
      </c>
      <c r="O42" s="32">
        <f t="shared" si="9"/>
        <v>0</v>
      </c>
      <c r="P42" s="33">
        <f t="shared" si="10"/>
        <v>1</v>
      </c>
      <c r="Q42" s="34">
        <f t="shared" si="11"/>
        <v>1</v>
      </c>
      <c r="R42" s="29">
        <f t="shared" si="12"/>
        <v>4</v>
      </c>
      <c r="S42" s="29">
        <f t="shared" si="26"/>
        <v>1</v>
      </c>
      <c r="T42" s="29">
        <f t="shared" si="26"/>
        <v>0</v>
      </c>
      <c r="U42" s="29">
        <f t="shared" si="26"/>
        <v>3</v>
      </c>
      <c r="V42" s="29">
        <f t="shared" si="14"/>
        <v>4</v>
      </c>
      <c r="W42" s="29">
        <f t="shared" si="15"/>
        <v>13</v>
      </c>
      <c r="X42" s="30">
        <f t="shared" si="16"/>
        <v>0.25</v>
      </c>
      <c r="Y42" s="35">
        <f t="shared" si="17"/>
        <v>1</v>
      </c>
      <c r="Z42" s="29">
        <f t="shared" si="18"/>
        <v>5</v>
      </c>
      <c r="AA42" s="29">
        <f t="shared" si="27"/>
        <v>2</v>
      </c>
      <c r="AB42" s="29">
        <f t="shared" si="27"/>
        <v>0</v>
      </c>
      <c r="AC42" s="29">
        <f t="shared" si="27"/>
        <v>3</v>
      </c>
      <c r="AD42" s="29">
        <f t="shared" si="20"/>
        <v>5</v>
      </c>
      <c r="AE42" s="29">
        <f t="shared" si="21"/>
        <v>13</v>
      </c>
      <c r="AF42" s="30">
        <f t="shared" si="22"/>
        <v>0.4</v>
      </c>
      <c r="AG42" s="31">
        <f t="shared" si="23"/>
        <v>1</v>
      </c>
    </row>
    <row r="43" spans="1:33">
      <c r="A43" s="12" t="s">
        <v>465</v>
      </c>
      <c r="B43" s="29">
        <f t="shared" si="0"/>
        <v>4</v>
      </c>
      <c r="C43" s="29">
        <f t="shared" si="24"/>
        <v>1</v>
      </c>
      <c r="D43" s="29">
        <f t="shared" si="24"/>
        <v>0</v>
      </c>
      <c r="E43" s="29">
        <f t="shared" si="24"/>
        <v>3</v>
      </c>
      <c r="F43" s="29">
        <f t="shared" si="2"/>
        <v>6</v>
      </c>
      <c r="G43" s="29">
        <f t="shared" si="3"/>
        <v>9</v>
      </c>
      <c r="H43" s="30">
        <f t="shared" si="4"/>
        <v>0.25</v>
      </c>
      <c r="I43" s="31">
        <f t="shared" si="5"/>
        <v>1.5</v>
      </c>
      <c r="J43" s="32">
        <f t="shared" si="6"/>
        <v>1</v>
      </c>
      <c r="K43" s="32">
        <f t="shared" si="25"/>
        <v>0</v>
      </c>
      <c r="L43" s="32">
        <f t="shared" si="25"/>
        <v>0</v>
      </c>
      <c r="M43" s="32">
        <f t="shared" si="25"/>
        <v>1</v>
      </c>
      <c r="N43" s="32">
        <f t="shared" si="8"/>
        <v>2</v>
      </c>
      <c r="O43" s="32">
        <f t="shared" si="9"/>
        <v>4</v>
      </c>
      <c r="P43" s="33">
        <f t="shared" si="10"/>
        <v>0</v>
      </c>
      <c r="Q43" s="34">
        <f t="shared" si="11"/>
        <v>2</v>
      </c>
      <c r="R43" s="29">
        <f t="shared" si="12"/>
        <v>3</v>
      </c>
      <c r="S43" s="29">
        <f t="shared" si="26"/>
        <v>1</v>
      </c>
      <c r="T43" s="29">
        <f t="shared" si="26"/>
        <v>0</v>
      </c>
      <c r="U43" s="29">
        <f t="shared" si="26"/>
        <v>2</v>
      </c>
      <c r="V43" s="29">
        <f t="shared" si="14"/>
        <v>4</v>
      </c>
      <c r="W43" s="29">
        <f t="shared" si="15"/>
        <v>5</v>
      </c>
      <c r="X43" s="30">
        <f t="shared" si="16"/>
        <v>0.33333333333333331</v>
      </c>
      <c r="Y43" s="35">
        <f t="shared" si="17"/>
        <v>1.3333333333333333</v>
      </c>
      <c r="Z43" s="29">
        <f t="shared" si="18"/>
        <v>4</v>
      </c>
      <c r="AA43" s="29">
        <f t="shared" si="27"/>
        <v>1</v>
      </c>
      <c r="AB43" s="29">
        <f t="shared" si="27"/>
        <v>0</v>
      </c>
      <c r="AC43" s="29">
        <f t="shared" si="27"/>
        <v>3</v>
      </c>
      <c r="AD43" s="29">
        <f t="shared" si="20"/>
        <v>6</v>
      </c>
      <c r="AE43" s="29">
        <f t="shared" si="21"/>
        <v>9</v>
      </c>
      <c r="AF43" s="30">
        <f t="shared" si="22"/>
        <v>0.25</v>
      </c>
      <c r="AG43" s="31">
        <f t="shared" si="23"/>
        <v>1.5</v>
      </c>
    </row>
    <row r="44" spans="1:33">
      <c r="A44" s="12" t="s">
        <v>1559</v>
      </c>
      <c r="B44" s="29">
        <f t="shared" si="0"/>
        <v>3</v>
      </c>
      <c r="C44" s="29">
        <f t="shared" si="24"/>
        <v>0</v>
      </c>
      <c r="D44" s="29">
        <f t="shared" si="24"/>
        <v>0</v>
      </c>
      <c r="E44" s="29">
        <f t="shared" si="24"/>
        <v>3</v>
      </c>
      <c r="F44" s="29">
        <f t="shared" si="2"/>
        <v>1</v>
      </c>
      <c r="G44" s="29">
        <f t="shared" si="3"/>
        <v>5</v>
      </c>
      <c r="H44" s="30">
        <f t="shared" si="4"/>
        <v>0</v>
      </c>
      <c r="I44" s="31">
        <f t="shared" si="5"/>
        <v>0.33333333333333331</v>
      </c>
      <c r="J44" s="32">
        <f t="shared" si="6"/>
        <v>0</v>
      </c>
      <c r="K44" s="32">
        <f t="shared" si="25"/>
        <v>0</v>
      </c>
      <c r="L44" s="32">
        <f t="shared" si="25"/>
        <v>0</v>
      </c>
      <c r="M44" s="32">
        <f t="shared" si="25"/>
        <v>0</v>
      </c>
      <c r="N44" s="32">
        <f t="shared" si="8"/>
        <v>0</v>
      </c>
      <c r="O44" s="32">
        <f t="shared" si="9"/>
        <v>0</v>
      </c>
      <c r="P44" s="33" t="e">
        <f t="shared" si="10"/>
        <v>#DIV/0!</v>
      </c>
      <c r="Q44" s="34" t="e">
        <f t="shared" si="11"/>
        <v>#DIV/0!</v>
      </c>
      <c r="R44" s="29">
        <f t="shared" si="12"/>
        <v>3</v>
      </c>
      <c r="S44" s="29">
        <f t="shared" si="26"/>
        <v>0</v>
      </c>
      <c r="T44" s="29">
        <f t="shared" si="26"/>
        <v>0</v>
      </c>
      <c r="U44" s="29">
        <f t="shared" si="26"/>
        <v>3</v>
      </c>
      <c r="V44" s="29">
        <f t="shared" si="14"/>
        <v>1</v>
      </c>
      <c r="W44" s="29">
        <f t="shared" si="15"/>
        <v>5</v>
      </c>
      <c r="X44" s="30">
        <f t="shared" si="16"/>
        <v>0</v>
      </c>
      <c r="Y44" s="35">
        <f t="shared" si="17"/>
        <v>0.33333333333333331</v>
      </c>
      <c r="Z44" s="29">
        <f t="shared" si="18"/>
        <v>3</v>
      </c>
      <c r="AA44" s="29">
        <f t="shared" si="27"/>
        <v>0</v>
      </c>
      <c r="AB44" s="29">
        <f t="shared" si="27"/>
        <v>0</v>
      </c>
      <c r="AC44" s="29">
        <f t="shared" si="27"/>
        <v>3</v>
      </c>
      <c r="AD44" s="29">
        <f t="shared" si="20"/>
        <v>1</v>
      </c>
      <c r="AE44" s="29">
        <f t="shared" si="21"/>
        <v>5</v>
      </c>
      <c r="AF44" s="30">
        <f t="shared" si="22"/>
        <v>0</v>
      </c>
      <c r="AG44" s="31">
        <f t="shared" si="23"/>
        <v>0.33333333333333331</v>
      </c>
    </row>
    <row r="45" spans="1:33">
      <c r="G45" s="20"/>
    </row>
    <row r="46" spans="1:33">
      <c r="G46" s="20"/>
    </row>
    <row r="47" spans="1:33">
      <c r="G47" s="20"/>
    </row>
    <row r="48" spans="1:33">
      <c r="G48" s="20"/>
    </row>
    <row r="49" spans="7:7">
      <c r="G49" s="20"/>
    </row>
    <row r="50" spans="7:7">
      <c r="G50" s="20"/>
    </row>
    <row r="51" spans="7:7">
      <c r="G51" s="20"/>
    </row>
    <row r="52" spans="7:7">
      <c r="G52" s="20"/>
    </row>
    <row r="53" spans="7:7">
      <c r="G53" s="20"/>
    </row>
    <row r="54" spans="7:7">
      <c r="G54" s="20"/>
    </row>
    <row r="55" spans="7:7">
      <c r="G55" s="20"/>
    </row>
    <row r="56" spans="7:7">
      <c r="G56" s="20"/>
    </row>
    <row r="57" spans="7:7">
      <c r="G57" s="20"/>
    </row>
    <row r="58" spans="7:7">
      <c r="G58" s="20"/>
    </row>
    <row r="59" spans="7:7" ht="17" thickBot="1">
      <c r="G59" s="21"/>
    </row>
    <row r="60" spans="7:7" ht="17" thickTop="1">
      <c r="G60" s="20"/>
    </row>
    <row r="61" spans="7:7">
      <c r="G61" s="20"/>
    </row>
    <row r="62" spans="7:7">
      <c r="G62" s="20"/>
    </row>
    <row r="63" spans="7:7">
      <c r="G63" s="20"/>
    </row>
    <row r="64" spans="7:7">
      <c r="G64" s="20"/>
    </row>
    <row r="65" spans="7:7">
      <c r="G65" s="20"/>
    </row>
    <row r="66" spans="7:7">
      <c r="G66" s="20"/>
    </row>
    <row r="67" spans="7:7">
      <c r="G67" s="20"/>
    </row>
    <row r="68" spans="7:7">
      <c r="G68" s="20"/>
    </row>
    <row r="69" spans="7:7">
      <c r="G69" s="20"/>
    </row>
    <row r="70" spans="7:7">
      <c r="G70" s="20"/>
    </row>
    <row r="71" spans="7:7">
      <c r="G71" s="20"/>
    </row>
    <row r="72" spans="7:7">
      <c r="G72" s="20"/>
    </row>
    <row r="73" spans="7:7">
      <c r="G73" s="20"/>
    </row>
    <row r="74" spans="7:7">
      <c r="G74" s="20"/>
    </row>
    <row r="75" spans="7:7">
      <c r="G75" s="20"/>
    </row>
    <row r="76" spans="7:7">
      <c r="G76" s="20"/>
    </row>
    <row r="77" spans="7:7">
      <c r="G77" s="20"/>
    </row>
    <row r="78" spans="7:7">
      <c r="G78" s="20"/>
    </row>
    <row r="79" spans="7:7">
      <c r="G79" s="20"/>
    </row>
    <row r="80" spans="7:7">
      <c r="G80" s="20"/>
    </row>
    <row r="81" spans="7:7">
      <c r="G81" s="20"/>
    </row>
    <row r="82" spans="7:7">
      <c r="G82" s="20"/>
    </row>
    <row r="83" spans="7:7">
      <c r="G83" s="20"/>
    </row>
    <row r="84" spans="7:7">
      <c r="G84" s="20"/>
    </row>
    <row r="85" spans="7:7">
      <c r="G85" s="20"/>
    </row>
    <row r="86" spans="7:7">
      <c r="G86" s="20"/>
    </row>
    <row r="87" spans="7:7">
      <c r="G87" s="20"/>
    </row>
    <row r="88" spans="7:7">
      <c r="G88" s="20"/>
    </row>
    <row r="89" spans="7:7">
      <c r="G89" s="20"/>
    </row>
    <row r="90" spans="7:7">
      <c r="G90" s="20"/>
    </row>
    <row r="91" spans="7:7">
      <c r="G91" s="20"/>
    </row>
    <row r="92" spans="7:7">
      <c r="G92" s="20"/>
    </row>
    <row r="93" spans="7:7">
      <c r="G93" s="20"/>
    </row>
    <row r="94" spans="7:7">
      <c r="G94" s="20"/>
    </row>
    <row r="95" spans="7:7">
      <c r="G95" s="20"/>
    </row>
    <row r="96" spans="7:7">
      <c r="G96" s="20"/>
    </row>
    <row r="97" spans="7:7">
      <c r="G97" s="20"/>
    </row>
    <row r="98" spans="7:7">
      <c r="G98" s="20"/>
    </row>
    <row r="99" spans="7:7">
      <c r="G99" s="20"/>
    </row>
    <row r="100" spans="7:7">
      <c r="G100" s="20"/>
    </row>
    <row r="101" spans="7:7">
      <c r="G101" s="20"/>
    </row>
    <row r="102" spans="7:7">
      <c r="G102" s="20"/>
    </row>
    <row r="103" spans="7:7">
      <c r="G103" s="20"/>
    </row>
    <row r="104" spans="7:7">
      <c r="G104" s="20"/>
    </row>
    <row r="105" spans="7:7">
      <c r="G105" s="20"/>
    </row>
    <row r="106" spans="7:7">
      <c r="G106" s="20"/>
    </row>
    <row r="107" spans="7:7">
      <c r="G107" s="20"/>
    </row>
    <row r="108" spans="7:7">
      <c r="G108" s="20"/>
    </row>
    <row r="109" spans="7:7">
      <c r="G109" s="20"/>
    </row>
    <row r="110" spans="7:7">
      <c r="G110" s="20"/>
    </row>
    <row r="111" spans="7:7" ht="17" thickBot="1">
      <c r="G111" s="21"/>
    </row>
    <row r="112" spans="7:7" ht="17" thickTop="1">
      <c r="G112" s="20"/>
    </row>
    <row r="113" spans="7:7">
      <c r="G113" s="20"/>
    </row>
    <row r="114" spans="7:7">
      <c r="G114" s="20"/>
    </row>
    <row r="115" spans="7:7">
      <c r="G115" s="20"/>
    </row>
    <row r="116" spans="7:7">
      <c r="G116" s="20"/>
    </row>
    <row r="117" spans="7:7">
      <c r="G117" s="20"/>
    </row>
    <row r="118" spans="7:7">
      <c r="G118" s="20"/>
    </row>
    <row r="119" spans="7:7">
      <c r="G119" s="20"/>
    </row>
    <row r="120" spans="7:7">
      <c r="G120" s="20"/>
    </row>
    <row r="121" spans="7:7">
      <c r="G121" s="20"/>
    </row>
    <row r="122" spans="7:7">
      <c r="G122" s="20"/>
    </row>
    <row r="123" spans="7:7">
      <c r="G123" s="20"/>
    </row>
    <row r="124" spans="7:7">
      <c r="G124" s="20"/>
    </row>
    <row r="125" spans="7:7">
      <c r="G125" s="20"/>
    </row>
    <row r="126" spans="7:7">
      <c r="G126" s="20"/>
    </row>
    <row r="127" spans="7:7">
      <c r="G127" s="20"/>
    </row>
    <row r="128" spans="7:7">
      <c r="G128" s="20"/>
    </row>
    <row r="129" spans="7:7">
      <c r="G129" s="20"/>
    </row>
    <row r="130" spans="7:7">
      <c r="G130" s="20"/>
    </row>
    <row r="131" spans="7:7">
      <c r="G131" s="20"/>
    </row>
    <row r="132" spans="7:7">
      <c r="G132" s="20"/>
    </row>
    <row r="133" spans="7:7">
      <c r="G133" s="20"/>
    </row>
    <row r="134" spans="7:7">
      <c r="G134" s="20"/>
    </row>
    <row r="135" spans="7:7">
      <c r="G135" s="20"/>
    </row>
    <row r="136" spans="7:7">
      <c r="G136" s="20"/>
    </row>
    <row r="137" spans="7:7">
      <c r="G137" s="20"/>
    </row>
    <row r="138" spans="7:7">
      <c r="G138" s="20"/>
    </row>
    <row r="139" spans="7:7">
      <c r="G139" s="20"/>
    </row>
    <row r="140" spans="7:7">
      <c r="G140" s="20"/>
    </row>
    <row r="141" spans="7:7">
      <c r="G141" s="20"/>
    </row>
    <row r="142" spans="7:7">
      <c r="G142" s="20"/>
    </row>
    <row r="143" spans="7:7">
      <c r="G143" s="20"/>
    </row>
    <row r="144" spans="7:7">
      <c r="G144" s="20"/>
    </row>
    <row r="145" spans="7:7">
      <c r="G145" s="20"/>
    </row>
    <row r="146" spans="7:7">
      <c r="G146" s="20"/>
    </row>
    <row r="147" spans="7:7">
      <c r="G147" s="20"/>
    </row>
    <row r="148" spans="7:7">
      <c r="G148" s="20"/>
    </row>
    <row r="149" spans="7:7">
      <c r="G149" s="20"/>
    </row>
    <row r="150" spans="7:7">
      <c r="G150" s="20"/>
    </row>
    <row r="151" spans="7:7">
      <c r="G151" s="20"/>
    </row>
    <row r="152" spans="7:7">
      <c r="G152" s="20"/>
    </row>
    <row r="153" spans="7:7">
      <c r="G153" s="20"/>
    </row>
    <row r="154" spans="7:7">
      <c r="G154" s="20"/>
    </row>
    <row r="155" spans="7:7">
      <c r="G155" s="20"/>
    </row>
    <row r="156" spans="7:7" ht="17" thickBot="1">
      <c r="G156" s="21"/>
    </row>
    <row r="157" spans="7:7" ht="17" thickTop="1">
      <c r="G157" s="20"/>
    </row>
    <row r="158" spans="7:7">
      <c r="G158" s="20"/>
    </row>
    <row r="159" spans="7:7">
      <c r="G159" s="20"/>
    </row>
    <row r="160" spans="7:7">
      <c r="G160" s="20"/>
    </row>
    <row r="161" spans="7:7">
      <c r="G161" s="20"/>
    </row>
    <row r="162" spans="7:7">
      <c r="G162" s="20"/>
    </row>
    <row r="163" spans="7:7">
      <c r="G163" s="20"/>
    </row>
    <row r="164" spans="7:7">
      <c r="G164" s="20"/>
    </row>
    <row r="165" spans="7:7">
      <c r="G165" s="20"/>
    </row>
    <row r="166" spans="7:7">
      <c r="G166" s="20"/>
    </row>
    <row r="167" spans="7:7">
      <c r="G167" s="20"/>
    </row>
    <row r="168" spans="7:7">
      <c r="G168" s="20"/>
    </row>
    <row r="169" spans="7:7">
      <c r="G169" s="20"/>
    </row>
    <row r="170" spans="7:7">
      <c r="G170" s="20"/>
    </row>
    <row r="171" spans="7:7">
      <c r="G171" s="20"/>
    </row>
    <row r="172" spans="7:7">
      <c r="G172" s="20"/>
    </row>
    <row r="173" spans="7:7">
      <c r="G173" s="20"/>
    </row>
    <row r="174" spans="7:7">
      <c r="G174" s="20"/>
    </row>
    <row r="175" spans="7:7">
      <c r="G175" s="20"/>
    </row>
    <row r="176" spans="7:7">
      <c r="G176" s="20"/>
    </row>
    <row r="177" spans="7:7">
      <c r="G177" s="20"/>
    </row>
    <row r="178" spans="7:7">
      <c r="G178" s="20"/>
    </row>
    <row r="179" spans="7:7">
      <c r="G179" s="20"/>
    </row>
    <row r="180" spans="7:7">
      <c r="G180" s="20"/>
    </row>
    <row r="181" spans="7:7">
      <c r="G181" s="20"/>
    </row>
    <row r="182" spans="7:7">
      <c r="G182" s="20"/>
    </row>
    <row r="183" spans="7:7">
      <c r="G183" s="20"/>
    </row>
    <row r="184" spans="7:7">
      <c r="G184" s="20"/>
    </row>
    <row r="185" spans="7:7">
      <c r="G185" s="20"/>
    </row>
    <row r="186" spans="7:7">
      <c r="G186" s="20"/>
    </row>
    <row r="187" spans="7:7">
      <c r="G187" s="20"/>
    </row>
    <row r="188" spans="7:7">
      <c r="G188" s="20"/>
    </row>
    <row r="189" spans="7:7">
      <c r="G189" s="20"/>
    </row>
    <row r="190" spans="7:7">
      <c r="G190" s="20"/>
    </row>
    <row r="191" spans="7:7">
      <c r="G191" s="20"/>
    </row>
    <row r="192" spans="7:7">
      <c r="G192" s="20"/>
    </row>
    <row r="193" spans="7:7">
      <c r="G193" s="20"/>
    </row>
    <row r="194" spans="7:7">
      <c r="G194" s="20"/>
    </row>
    <row r="195" spans="7:7">
      <c r="G195" s="20"/>
    </row>
    <row r="196" spans="7:7">
      <c r="G196" s="20"/>
    </row>
    <row r="197" spans="7:7">
      <c r="G197" s="20"/>
    </row>
    <row r="198" spans="7:7">
      <c r="G198" s="20"/>
    </row>
    <row r="199" spans="7:7">
      <c r="G199" s="20"/>
    </row>
    <row r="200" spans="7:7" ht="17" thickBot="1">
      <c r="G200" s="21"/>
    </row>
    <row r="201" spans="7:7" ht="17" thickTop="1">
      <c r="G201" s="20"/>
    </row>
    <row r="202" spans="7:7">
      <c r="G202" s="20"/>
    </row>
    <row r="203" spans="7:7">
      <c r="G203" s="20"/>
    </row>
    <row r="204" spans="7:7">
      <c r="G204" s="20"/>
    </row>
    <row r="205" spans="7:7">
      <c r="G205" s="20"/>
    </row>
    <row r="206" spans="7:7">
      <c r="G206" s="20"/>
    </row>
    <row r="207" spans="7:7">
      <c r="G207" s="20"/>
    </row>
    <row r="208" spans="7:7">
      <c r="G208" s="20"/>
    </row>
    <row r="209" spans="7:7">
      <c r="G209" s="20"/>
    </row>
    <row r="210" spans="7:7">
      <c r="G210" s="20"/>
    </row>
    <row r="211" spans="7:7">
      <c r="G211" s="20"/>
    </row>
    <row r="212" spans="7:7">
      <c r="G212" s="20"/>
    </row>
    <row r="213" spans="7:7">
      <c r="G213" s="20"/>
    </row>
    <row r="214" spans="7:7">
      <c r="G214" s="20"/>
    </row>
    <row r="215" spans="7:7">
      <c r="G215" s="20"/>
    </row>
    <row r="216" spans="7:7">
      <c r="G216" s="20"/>
    </row>
    <row r="217" spans="7:7">
      <c r="G217" s="20"/>
    </row>
    <row r="218" spans="7:7">
      <c r="G218" s="20"/>
    </row>
    <row r="219" spans="7:7">
      <c r="G219" s="20"/>
    </row>
    <row r="220" spans="7:7">
      <c r="G220" s="20"/>
    </row>
    <row r="221" spans="7:7">
      <c r="G221" s="20"/>
    </row>
    <row r="222" spans="7:7">
      <c r="G222" s="20"/>
    </row>
    <row r="223" spans="7:7">
      <c r="G223" s="20"/>
    </row>
    <row r="224" spans="7:7">
      <c r="G224" s="20"/>
    </row>
    <row r="225" spans="7:7">
      <c r="G225" s="20"/>
    </row>
    <row r="226" spans="7:7">
      <c r="G226" s="20"/>
    </row>
    <row r="227" spans="7:7">
      <c r="G227" s="20"/>
    </row>
    <row r="228" spans="7:7">
      <c r="G228" s="20"/>
    </row>
    <row r="229" spans="7:7">
      <c r="G229" s="20"/>
    </row>
    <row r="230" spans="7:7">
      <c r="G230" s="20"/>
    </row>
    <row r="231" spans="7:7">
      <c r="G231" s="20"/>
    </row>
    <row r="232" spans="7:7">
      <c r="G232" s="20"/>
    </row>
    <row r="233" spans="7:7">
      <c r="G233" s="20"/>
    </row>
    <row r="234" spans="7:7">
      <c r="G234" s="20"/>
    </row>
    <row r="235" spans="7:7">
      <c r="G235" s="20"/>
    </row>
    <row r="236" spans="7:7">
      <c r="G236" s="20"/>
    </row>
    <row r="237" spans="7:7">
      <c r="G237" s="20"/>
    </row>
    <row r="238" spans="7:7">
      <c r="G238" s="20"/>
    </row>
    <row r="239" spans="7:7">
      <c r="G239" s="20"/>
    </row>
    <row r="240" spans="7:7">
      <c r="G240" s="20"/>
    </row>
    <row r="241" spans="7:7" ht="17" thickBot="1">
      <c r="G241" s="21"/>
    </row>
    <row r="242" spans="7:7" ht="17" thickTop="1">
      <c r="G242" s="20"/>
    </row>
    <row r="243" spans="7:7">
      <c r="G243" s="20"/>
    </row>
    <row r="244" spans="7:7">
      <c r="G244" s="20"/>
    </row>
    <row r="245" spans="7:7">
      <c r="G245" s="20"/>
    </row>
    <row r="246" spans="7:7">
      <c r="G246" s="20"/>
    </row>
    <row r="247" spans="7:7">
      <c r="G247" s="20"/>
    </row>
    <row r="248" spans="7:7">
      <c r="G248" s="20"/>
    </row>
    <row r="249" spans="7:7">
      <c r="G249" s="20"/>
    </row>
    <row r="250" spans="7:7">
      <c r="G250" s="20"/>
    </row>
    <row r="251" spans="7:7">
      <c r="G251" s="20"/>
    </row>
    <row r="252" spans="7:7">
      <c r="G252" s="20"/>
    </row>
    <row r="253" spans="7:7">
      <c r="G253" s="20"/>
    </row>
    <row r="254" spans="7:7">
      <c r="G254" s="20"/>
    </row>
    <row r="255" spans="7:7">
      <c r="G255" s="20"/>
    </row>
    <row r="256" spans="7:7">
      <c r="G256" s="20"/>
    </row>
    <row r="257" spans="7:7">
      <c r="G257" s="20"/>
    </row>
    <row r="258" spans="7:7">
      <c r="G258" s="20"/>
    </row>
    <row r="259" spans="7:7">
      <c r="G259" s="20"/>
    </row>
    <row r="260" spans="7:7">
      <c r="G260" s="20"/>
    </row>
    <row r="261" spans="7:7">
      <c r="G261" s="20"/>
    </row>
    <row r="262" spans="7:7">
      <c r="G262" s="20"/>
    </row>
    <row r="263" spans="7:7">
      <c r="G263" s="20"/>
    </row>
    <row r="264" spans="7:7">
      <c r="G264" s="20"/>
    </row>
    <row r="265" spans="7:7">
      <c r="G265" s="20"/>
    </row>
    <row r="266" spans="7:7">
      <c r="G266" s="20"/>
    </row>
    <row r="267" spans="7:7">
      <c r="G267" s="20"/>
    </row>
    <row r="268" spans="7:7">
      <c r="G268" s="20"/>
    </row>
    <row r="269" spans="7:7">
      <c r="G269" s="20"/>
    </row>
    <row r="270" spans="7:7">
      <c r="G270" s="20"/>
    </row>
    <row r="271" spans="7:7">
      <c r="G271" s="20"/>
    </row>
    <row r="272" spans="7:7">
      <c r="G272" s="20"/>
    </row>
    <row r="273" spans="7:7">
      <c r="G273" s="20"/>
    </row>
    <row r="274" spans="7:7">
      <c r="G274" s="20"/>
    </row>
    <row r="275" spans="7:7">
      <c r="G275" s="20"/>
    </row>
    <row r="276" spans="7:7">
      <c r="G276" s="20"/>
    </row>
    <row r="277" spans="7:7">
      <c r="G277" s="20"/>
    </row>
    <row r="278" spans="7:7">
      <c r="G278" s="20"/>
    </row>
    <row r="279" spans="7:7">
      <c r="G279" s="20"/>
    </row>
    <row r="280" spans="7:7">
      <c r="G280" s="20"/>
    </row>
    <row r="281" spans="7:7" ht="17" thickBot="1">
      <c r="G281" s="21"/>
    </row>
    <row r="282" spans="7:7" ht="17" thickTop="1">
      <c r="G282" s="20"/>
    </row>
    <row r="283" spans="7:7">
      <c r="G283" s="20"/>
    </row>
    <row r="284" spans="7:7">
      <c r="G284" s="20"/>
    </row>
    <row r="285" spans="7:7">
      <c r="G285" s="20"/>
    </row>
    <row r="286" spans="7:7">
      <c r="G286" s="20"/>
    </row>
    <row r="287" spans="7:7">
      <c r="G287" s="20"/>
    </row>
    <row r="288" spans="7:7">
      <c r="G288" s="20"/>
    </row>
    <row r="289" spans="7:7">
      <c r="G289" s="20"/>
    </row>
    <row r="290" spans="7:7">
      <c r="G290" s="20"/>
    </row>
    <row r="291" spans="7:7">
      <c r="G291" s="20"/>
    </row>
    <row r="292" spans="7:7">
      <c r="G292" s="20"/>
    </row>
    <row r="293" spans="7:7">
      <c r="G293" s="20"/>
    </row>
    <row r="294" spans="7:7">
      <c r="G294" s="20"/>
    </row>
    <row r="295" spans="7:7">
      <c r="G295" s="20"/>
    </row>
    <row r="296" spans="7:7">
      <c r="G296" s="20"/>
    </row>
    <row r="297" spans="7:7">
      <c r="G297" s="20"/>
    </row>
    <row r="298" spans="7:7">
      <c r="G298" s="20"/>
    </row>
    <row r="299" spans="7:7">
      <c r="G299" s="20"/>
    </row>
    <row r="300" spans="7:7">
      <c r="G300" s="20"/>
    </row>
    <row r="301" spans="7:7">
      <c r="G301" s="20"/>
    </row>
    <row r="302" spans="7:7">
      <c r="G302" s="20"/>
    </row>
    <row r="303" spans="7:7">
      <c r="G303" s="20"/>
    </row>
    <row r="304" spans="7:7">
      <c r="G304" s="20"/>
    </row>
    <row r="305" spans="7:7">
      <c r="G305" s="20"/>
    </row>
    <row r="306" spans="7:7">
      <c r="G306" s="20"/>
    </row>
    <row r="307" spans="7:7">
      <c r="G307" s="20"/>
    </row>
    <row r="308" spans="7:7">
      <c r="G308" s="20"/>
    </row>
    <row r="309" spans="7:7">
      <c r="G309" s="20"/>
    </row>
    <row r="310" spans="7:7">
      <c r="G310" s="20"/>
    </row>
    <row r="311" spans="7:7">
      <c r="G311" s="20"/>
    </row>
    <row r="312" spans="7:7">
      <c r="G312" s="20"/>
    </row>
    <row r="313" spans="7:7">
      <c r="G313" s="20"/>
    </row>
    <row r="314" spans="7:7">
      <c r="G314" s="20"/>
    </row>
    <row r="315" spans="7:7">
      <c r="G315" s="20"/>
    </row>
    <row r="316" spans="7:7">
      <c r="G316" s="20"/>
    </row>
    <row r="317" spans="7:7">
      <c r="G317" s="20"/>
    </row>
    <row r="318" spans="7:7">
      <c r="G318" s="20"/>
    </row>
    <row r="319" spans="7:7">
      <c r="G319" s="20"/>
    </row>
    <row r="320" spans="7:7">
      <c r="G320" s="20"/>
    </row>
    <row r="321" spans="7:7">
      <c r="G321" s="20"/>
    </row>
    <row r="322" spans="7:7">
      <c r="G322" s="20"/>
    </row>
    <row r="323" spans="7:7">
      <c r="G323" s="20"/>
    </row>
    <row r="324" spans="7:7">
      <c r="G324" s="20"/>
    </row>
    <row r="325" spans="7:7">
      <c r="G325" s="20"/>
    </row>
    <row r="326" spans="7:7">
      <c r="G326" s="20"/>
    </row>
    <row r="327" spans="7:7">
      <c r="G327" s="20"/>
    </row>
    <row r="328" spans="7:7">
      <c r="G328" s="20"/>
    </row>
    <row r="329" spans="7:7">
      <c r="G329" s="20"/>
    </row>
    <row r="330" spans="7:7">
      <c r="G330" s="20"/>
    </row>
    <row r="331" spans="7:7">
      <c r="G331" s="20"/>
    </row>
    <row r="332" spans="7:7">
      <c r="G332" s="20"/>
    </row>
    <row r="333" spans="7:7" ht="17" thickBot="1">
      <c r="G333" s="21"/>
    </row>
    <row r="334" spans="7:7" ht="17" thickTop="1">
      <c r="G334" s="20"/>
    </row>
    <row r="335" spans="7:7">
      <c r="G335" s="20"/>
    </row>
    <row r="336" spans="7:7">
      <c r="G336" s="20"/>
    </row>
    <row r="337" spans="7:7">
      <c r="G337" s="20"/>
    </row>
    <row r="338" spans="7:7">
      <c r="G338" s="20"/>
    </row>
    <row r="339" spans="7:7">
      <c r="G339" s="20"/>
    </row>
    <row r="340" spans="7:7">
      <c r="G340" s="20"/>
    </row>
    <row r="341" spans="7:7">
      <c r="G341" s="20"/>
    </row>
    <row r="342" spans="7:7">
      <c r="G342" s="20"/>
    </row>
    <row r="343" spans="7:7">
      <c r="G343" s="20"/>
    </row>
    <row r="344" spans="7:7">
      <c r="G344" s="20"/>
    </row>
    <row r="345" spans="7:7">
      <c r="G345" s="20"/>
    </row>
    <row r="346" spans="7:7">
      <c r="G346" s="20"/>
    </row>
    <row r="347" spans="7:7">
      <c r="G347" s="20"/>
    </row>
    <row r="348" spans="7:7">
      <c r="G348" s="20"/>
    </row>
    <row r="349" spans="7:7">
      <c r="G349" s="20"/>
    </row>
    <row r="350" spans="7:7">
      <c r="G350" s="20"/>
    </row>
    <row r="351" spans="7:7">
      <c r="G351" s="20"/>
    </row>
    <row r="352" spans="7:7">
      <c r="G352" s="20"/>
    </row>
    <row r="353" spans="7:7">
      <c r="G353" s="20"/>
    </row>
    <row r="354" spans="7:7">
      <c r="G354" s="20"/>
    </row>
    <row r="355" spans="7:7">
      <c r="G355" s="20"/>
    </row>
    <row r="356" spans="7:7">
      <c r="G356" s="20"/>
    </row>
    <row r="357" spans="7:7">
      <c r="G357" s="20"/>
    </row>
    <row r="358" spans="7:7">
      <c r="G358" s="20"/>
    </row>
    <row r="359" spans="7:7">
      <c r="G359" s="20"/>
    </row>
    <row r="360" spans="7:7">
      <c r="G360" s="20"/>
    </row>
    <row r="361" spans="7:7">
      <c r="G361" s="20"/>
    </row>
    <row r="362" spans="7:7">
      <c r="G362" s="20"/>
    </row>
    <row r="363" spans="7:7">
      <c r="G363" s="20"/>
    </row>
    <row r="364" spans="7:7">
      <c r="G364" s="20"/>
    </row>
    <row r="365" spans="7:7">
      <c r="G365" s="20"/>
    </row>
    <row r="366" spans="7:7">
      <c r="G366" s="20"/>
    </row>
    <row r="367" spans="7:7">
      <c r="G367" s="20"/>
    </row>
    <row r="368" spans="7:7">
      <c r="G368" s="20"/>
    </row>
    <row r="369" spans="7:7">
      <c r="G369" s="20"/>
    </row>
    <row r="370" spans="7:7">
      <c r="G370" s="20"/>
    </row>
    <row r="371" spans="7:7">
      <c r="G371" s="20"/>
    </row>
    <row r="372" spans="7:7">
      <c r="G372" s="20"/>
    </row>
    <row r="373" spans="7:7">
      <c r="G373" s="20"/>
    </row>
    <row r="374" spans="7:7">
      <c r="G374" s="20"/>
    </row>
    <row r="375" spans="7:7">
      <c r="G375" s="20"/>
    </row>
    <row r="376" spans="7:7">
      <c r="G376" s="20"/>
    </row>
    <row r="377" spans="7:7">
      <c r="G377" s="20"/>
    </row>
    <row r="378" spans="7:7">
      <c r="G378" s="20"/>
    </row>
    <row r="379" spans="7:7">
      <c r="G379" s="20"/>
    </row>
    <row r="380" spans="7:7">
      <c r="G380" s="20"/>
    </row>
    <row r="381" spans="7:7">
      <c r="G381" s="20"/>
    </row>
    <row r="382" spans="7:7" ht="17" thickBot="1">
      <c r="G382" s="21"/>
    </row>
    <row r="383" spans="7:7" ht="17" thickTop="1">
      <c r="G383" s="20"/>
    </row>
    <row r="384" spans="7:7">
      <c r="G384" s="20"/>
    </row>
    <row r="385" spans="7:7">
      <c r="G385" s="20"/>
    </row>
    <row r="386" spans="7:7">
      <c r="G386" s="20"/>
    </row>
    <row r="387" spans="7:7">
      <c r="G387" s="20"/>
    </row>
    <row r="388" spans="7:7">
      <c r="G388" s="20"/>
    </row>
    <row r="389" spans="7:7">
      <c r="G389" s="20"/>
    </row>
    <row r="390" spans="7:7">
      <c r="G390" s="20"/>
    </row>
    <row r="391" spans="7:7">
      <c r="G391" s="20"/>
    </row>
    <row r="392" spans="7:7">
      <c r="G392" s="20"/>
    </row>
    <row r="393" spans="7:7">
      <c r="G393" s="20"/>
    </row>
    <row r="394" spans="7:7">
      <c r="G394" s="20"/>
    </row>
    <row r="395" spans="7:7">
      <c r="G395" s="20"/>
    </row>
    <row r="396" spans="7:7">
      <c r="G396" s="20"/>
    </row>
    <row r="397" spans="7:7">
      <c r="G397" s="20"/>
    </row>
    <row r="398" spans="7:7">
      <c r="G398" s="20"/>
    </row>
    <row r="399" spans="7:7">
      <c r="G399" s="20"/>
    </row>
    <row r="400" spans="7:7">
      <c r="G400" s="20"/>
    </row>
    <row r="401" spans="7:7">
      <c r="G401" s="20"/>
    </row>
    <row r="402" spans="7:7">
      <c r="G402" s="20"/>
    </row>
    <row r="403" spans="7:7">
      <c r="G403" s="20"/>
    </row>
    <row r="404" spans="7:7">
      <c r="G404" s="20"/>
    </row>
    <row r="405" spans="7:7">
      <c r="G405" s="20"/>
    </row>
    <row r="406" spans="7:7">
      <c r="G406" s="20"/>
    </row>
    <row r="407" spans="7:7">
      <c r="G407" s="20"/>
    </row>
    <row r="408" spans="7:7">
      <c r="G408" s="20"/>
    </row>
    <row r="409" spans="7:7">
      <c r="G409" s="20"/>
    </row>
    <row r="410" spans="7:7">
      <c r="G410" s="20"/>
    </row>
    <row r="411" spans="7:7">
      <c r="G411" s="20"/>
    </row>
    <row r="412" spans="7:7">
      <c r="G412" s="20"/>
    </row>
    <row r="413" spans="7:7">
      <c r="G413" s="20"/>
    </row>
    <row r="414" spans="7:7">
      <c r="G414" s="20"/>
    </row>
    <row r="415" spans="7:7">
      <c r="G415" s="20"/>
    </row>
    <row r="416" spans="7:7">
      <c r="G416" s="20"/>
    </row>
    <row r="417" spans="7:7">
      <c r="G417" s="20"/>
    </row>
    <row r="418" spans="7:7">
      <c r="G418" s="20"/>
    </row>
    <row r="419" spans="7:7">
      <c r="G419" s="20"/>
    </row>
    <row r="420" spans="7:7">
      <c r="G420" s="20"/>
    </row>
    <row r="421" spans="7:7">
      <c r="G421" s="20"/>
    </row>
    <row r="422" spans="7:7">
      <c r="G422" s="20"/>
    </row>
    <row r="423" spans="7:7">
      <c r="G423" s="20"/>
    </row>
    <row r="424" spans="7:7">
      <c r="G424" s="20"/>
    </row>
    <row r="425" spans="7:7">
      <c r="G425" s="20"/>
    </row>
    <row r="426" spans="7:7">
      <c r="G426" s="20"/>
    </row>
    <row r="427" spans="7:7">
      <c r="G427" s="20"/>
    </row>
    <row r="428" spans="7:7">
      <c r="G428" s="20"/>
    </row>
    <row r="429" spans="7:7">
      <c r="G429" s="20"/>
    </row>
    <row r="430" spans="7:7">
      <c r="G430" s="20"/>
    </row>
    <row r="431" spans="7:7" ht="17" thickBot="1">
      <c r="G431" s="21"/>
    </row>
    <row r="432" spans="7:7" ht="17" thickTop="1">
      <c r="G432" s="20"/>
    </row>
    <row r="433" spans="7:7">
      <c r="G433" s="20"/>
    </row>
    <row r="434" spans="7:7">
      <c r="G434" s="20"/>
    </row>
    <row r="435" spans="7:7">
      <c r="G435" s="20"/>
    </row>
    <row r="436" spans="7:7">
      <c r="G436" s="20"/>
    </row>
    <row r="437" spans="7:7">
      <c r="G437" s="20"/>
    </row>
    <row r="438" spans="7:7">
      <c r="G438" s="20"/>
    </row>
    <row r="439" spans="7:7">
      <c r="G439" s="20"/>
    </row>
    <row r="440" spans="7:7">
      <c r="G440" s="20"/>
    </row>
    <row r="441" spans="7:7">
      <c r="G441" s="20"/>
    </row>
    <row r="442" spans="7:7">
      <c r="G442" s="20"/>
    </row>
    <row r="443" spans="7:7">
      <c r="G443" s="20"/>
    </row>
    <row r="444" spans="7:7">
      <c r="G444" s="20"/>
    </row>
    <row r="445" spans="7:7">
      <c r="G445" s="20"/>
    </row>
    <row r="446" spans="7:7">
      <c r="G446" s="20"/>
    </row>
    <row r="447" spans="7:7">
      <c r="G447" s="20"/>
    </row>
    <row r="448" spans="7:7">
      <c r="G448" s="20"/>
    </row>
    <row r="449" spans="7:7">
      <c r="G449" s="20"/>
    </row>
    <row r="450" spans="7:7">
      <c r="G450" s="20"/>
    </row>
    <row r="451" spans="7:7">
      <c r="G451" s="20"/>
    </row>
    <row r="452" spans="7:7">
      <c r="G452" s="20"/>
    </row>
    <row r="453" spans="7:7">
      <c r="G453" s="20"/>
    </row>
    <row r="454" spans="7:7">
      <c r="G454" s="20"/>
    </row>
    <row r="455" spans="7:7">
      <c r="G455" s="20"/>
    </row>
    <row r="456" spans="7:7">
      <c r="G456" s="20"/>
    </row>
    <row r="457" spans="7:7">
      <c r="G457" s="20"/>
    </row>
    <row r="458" spans="7:7">
      <c r="G458" s="20"/>
    </row>
    <row r="459" spans="7:7">
      <c r="G459" s="20"/>
    </row>
    <row r="460" spans="7:7">
      <c r="G460" s="20"/>
    </row>
    <row r="461" spans="7:7">
      <c r="G461" s="20"/>
    </row>
    <row r="462" spans="7:7">
      <c r="G462" s="20"/>
    </row>
    <row r="463" spans="7:7">
      <c r="G463" s="20"/>
    </row>
    <row r="464" spans="7:7">
      <c r="G464" s="20"/>
    </row>
    <row r="465" spans="7:7">
      <c r="G465" s="20"/>
    </row>
    <row r="466" spans="7:7">
      <c r="G466" s="20"/>
    </row>
    <row r="467" spans="7:7">
      <c r="G467" s="20"/>
    </row>
    <row r="468" spans="7:7">
      <c r="G468" s="20"/>
    </row>
    <row r="469" spans="7:7">
      <c r="G469" s="20"/>
    </row>
    <row r="470" spans="7:7">
      <c r="G470" s="20"/>
    </row>
    <row r="471" spans="7:7">
      <c r="G471" s="20"/>
    </row>
    <row r="472" spans="7:7">
      <c r="G472" s="20"/>
    </row>
    <row r="473" spans="7:7">
      <c r="G473" s="20"/>
    </row>
    <row r="474" spans="7:7">
      <c r="G474" s="20"/>
    </row>
    <row r="475" spans="7:7">
      <c r="G475" s="20"/>
    </row>
    <row r="476" spans="7:7">
      <c r="G476" s="20"/>
    </row>
    <row r="477" spans="7:7">
      <c r="G477" s="20"/>
    </row>
    <row r="478" spans="7:7">
      <c r="G478" s="20"/>
    </row>
    <row r="479" spans="7:7">
      <c r="G479" s="20"/>
    </row>
    <row r="480" spans="7:7">
      <c r="G480" s="20"/>
    </row>
    <row r="481" spans="7:7">
      <c r="G481" s="20"/>
    </row>
    <row r="482" spans="7:7" ht="17" thickBot="1">
      <c r="G482" s="21"/>
    </row>
    <row r="483" spans="7:7" ht="17" thickTop="1">
      <c r="G483" s="20"/>
    </row>
    <row r="484" spans="7:7">
      <c r="G484" s="20"/>
    </row>
    <row r="485" spans="7:7">
      <c r="G485" s="20"/>
    </row>
    <row r="486" spans="7:7">
      <c r="G486" s="20"/>
    </row>
    <row r="487" spans="7:7">
      <c r="G487" s="20"/>
    </row>
    <row r="488" spans="7:7">
      <c r="G488" s="20"/>
    </row>
    <row r="489" spans="7:7">
      <c r="G489" s="20"/>
    </row>
    <row r="490" spans="7:7">
      <c r="G490" s="20"/>
    </row>
    <row r="491" spans="7:7">
      <c r="G491" s="20"/>
    </row>
    <row r="492" spans="7:7">
      <c r="G492" s="20"/>
    </row>
    <row r="493" spans="7:7">
      <c r="G493" s="20"/>
    </row>
    <row r="494" spans="7:7">
      <c r="G494" s="20"/>
    </row>
    <row r="495" spans="7:7">
      <c r="G495" s="20"/>
    </row>
    <row r="496" spans="7:7">
      <c r="G496" s="20"/>
    </row>
    <row r="497" spans="7:7">
      <c r="G497" s="20"/>
    </row>
    <row r="498" spans="7:7">
      <c r="G498" s="20"/>
    </row>
    <row r="499" spans="7:7">
      <c r="G499" s="20"/>
    </row>
    <row r="500" spans="7:7">
      <c r="G500" s="20"/>
    </row>
    <row r="501" spans="7:7">
      <c r="G501" s="20"/>
    </row>
    <row r="502" spans="7:7">
      <c r="G502" s="20"/>
    </row>
    <row r="503" spans="7:7">
      <c r="G503" s="20"/>
    </row>
    <row r="504" spans="7:7">
      <c r="G504" s="20"/>
    </row>
    <row r="505" spans="7:7">
      <c r="G505" s="20"/>
    </row>
    <row r="506" spans="7:7">
      <c r="G506" s="20"/>
    </row>
    <row r="507" spans="7:7">
      <c r="G507" s="20"/>
    </row>
    <row r="508" spans="7:7">
      <c r="G508" s="20"/>
    </row>
    <row r="509" spans="7:7">
      <c r="G509" s="20"/>
    </row>
    <row r="510" spans="7:7">
      <c r="G510" s="20"/>
    </row>
    <row r="511" spans="7:7">
      <c r="G511" s="20"/>
    </row>
    <row r="512" spans="7:7">
      <c r="G512" s="20"/>
    </row>
    <row r="513" spans="7:7">
      <c r="G513" s="20"/>
    </row>
    <row r="514" spans="7:7">
      <c r="G514" s="20"/>
    </row>
    <row r="515" spans="7:7">
      <c r="G515" s="20"/>
    </row>
    <row r="516" spans="7:7">
      <c r="G516" s="20"/>
    </row>
    <row r="517" spans="7:7">
      <c r="G517" s="20"/>
    </row>
    <row r="518" spans="7:7">
      <c r="G518" s="20"/>
    </row>
    <row r="519" spans="7:7">
      <c r="G519" s="20"/>
    </row>
    <row r="520" spans="7:7">
      <c r="G520" s="20"/>
    </row>
    <row r="521" spans="7:7">
      <c r="G521" s="20"/>
    </row>
    <row r="522" spans="7:7">
      <c r="G522" s="20"/>
    </row>
    <row r="523" spans="7:7">
      <c r="G523" s="20"/>
    </row>
    <row r="524" spans="7:7">
      <c r="G524" s="20"/>
    </row>
    <row r="525" spans="7:7">
      <c r="G525" s="20"/>
    </row>
    <row r="526" spans="7:7">
      <c r="G526" s="20"/>
    </row>
    <row r="527" spans="7:7">
      <c r="G527" s="20"/>
    </row>
    <row r="528" spans="7:7">
      <c r="G528" s="20"/>
    </row>
    <row r="529" spans="7:7" ht="17" thickBot="1">
      <c r="G529" s="21"/>
    </row>
    <row r="530" spans="7:7" ht="17" thickTop="1">
      <c r="G530" s="20"/>
    </row>
    <row r="531" spans="7:7">
      <c r="G531" s="20"/>
    </row>
    <row r="532" spans="7:7">
      <c r="G532" s="20"/>
    </row>
    <row r="533" spans="7:7">
      <c r="G533" s="20"/>
    </row>
    <row r="534" spans="7:7">
      <c r="G534" s="20"/>
    </row>
    <row r="535" spans="7:7">
      <c r="G535" s="20"/>
    </row>
    <row r="536" spans="7:7">
      <c r="G536" s="20"/>
    </row>
    <row r="537" spans="7:7">
      <c r="G537" s="20"/>
    </row>
    <row r="538" spans="7:7">
      <c r="G538" s="20"/>
    </row>
    <row r="539" spans="7:7">
      <c r="G539" s="20"/>
    </row>
    <row r="540" spans="7:7">
      <c r="G540" s="20"/>
    </row>
    <row r="541" spans="7:7">
      <c r="G541" s="20"/>
    </row>
    <row r="542" spans="7:7">
      <c r="G542" s="20"/>
    </row>
    <row r="543" spans="7:7">
      <c r="G543" s="20"/>
    </row>
    <row r="544" spans="7:7">
      <c r="G544" s="20"/>
    </row>
    <row r="545" spans="7:7">
      <c r="G545" s="20"/>
    </row>
    <row r="546" spans="7:7">
      <c r="G546" s="20"/>
    </row>
    <row r="547" spans="7:7">
      <c r="G547" s="20"/>
    </row>
    <row r="548" spans="7:7">
      <c r="G548" s="20"/>
    </row>
    <row r="549" spans="7:7">
      <c r="G549" s="20"/>
    </row>
    <row r="550" spans="7:7">
      <c r="G550" s="20"/>
    </row>
    <row r="551" spans="7:7">
      <c r="G551" s="20"/>
    </row>
    <row r="552" spans="7:7">
      <c r="G552" s="20"/>
    </row>
    <row r="553" spans="7:7">
      <c r="G553" s="20"/>
    </row>
    <row r="554" spans="7:7">
      <c r="G554" s="20"/>
    </row>
    <row r="555" spans="7:7">
      <c r="G555" s="20"/>
    </row>
    <row r="556" spans="7:7">
      <c r="G556" s="20"/>
    </row>
    <row r="557" spans="7:7">
      <c r="G557" s="20"/>
    </row>
    <row r="558" spans="7:7">
      <c r="G558" s="20"/>
    </row>
    <row r="559" spans="7:7">
      <c r="G559" s="20"/>
    </row>
    <row r="560" spans="7:7">
      <c r="G560" s="20"/>
    </row>
    <row r="561" spans="7:7">
      <c r="G561" s="20"/>
    </row>
    <row r="562" spans="7:7">
      <c r="G562" s="20"/>
    </row>
    <row r="563" spans="7:7">
      <c r="G563" s="20"/>
    </row>
    <row r="564" spans="7:7">
      <c r="G564" s="20"/>
    </row>
    <row r="565" spans="7:7">
      <c r="G565" s="20"/>
    </row>
    <row r="566" spans="7:7">
      <c r="G566" s="20"/>
    </row>
    <row r="567" spans="7:7">
      <c r="G567" s="20"/>
    </row>
    <row r="568" spans="7:7">
      <c r="G568" s="20"/>
    </row>
    <row r="569" spans="7:7">
      <c r="G569" s="20"/>
    </row>
    <row r="570" spans="7:7">
      <c r="G570" s="20"/>
    </row>
    <row r="571" spans="7:7">
      <c r="G571" s="20"/>
    </row>
    <row r="572" spans="7:7">
      <c r="G572" s="20"/>
    </row>
    <row r="573" spans="7:7" ht="17" thickBot="1">
      <c r="G573" s="21"/>
    </row>
    <row r="574" spans="7:7" ht="17" thickTop="1">
      <c r="G574" s="20"/>
    </row>
    <row r="575" spans="7:7">
      <c r="G575" s="20"/>
    </row>
    <row r="576" spans="7:7">
      <c r="G576" s="20"/>
    </row>
    <row r="577" spans="7:7">
      <c r="G577" s="20"/>
    </row>
    <row r="578" spans="7:7">
      <c r="G578" s="20"/>
    </row>
    <row r="579" spans="7:7">
      <c r="G579" s="20"/>
    </row>
    <row r="580" spans="7:7">
      <c r="G580" s="20"/>
    </row>
    <row r="581" spans="7:7">
      <c r="G581" s="20"/>
    </row>
    <row r="582" spans="7:7">
      <c r="G582" s="20"/>
    </row>
    <row r="583" spans="7:7">
      <c r="G583" s="20"/>
    </row>
    <row r="584" spans="7:7">
      <c r="G584" s="20"/>
    </row>
    <row r="585" spans="7:7">
      <c r="G585" s="20"/>
    </row>
    <row r="586" spans="7:7">
      <c r="G586" s="20"/>
    </row>
    <row r="587" spans="7:7">
      <c r="G587" s="20"/>
    </row>
    <row r="588" spans="7:7">
      <c r="G588" s="20"/>
    </row>
    <row r="589" spans="7:7">
      <c r="G589" s="20"/>
    </row>
    <row r="590" spans="7:7">
      <c r="G590" s="20"/>
    </row>
    <row r="591" spans="7:7">
      <c r="G591" s="20"/>
    </row>
    <row r="592" spans="7:7">
      <c r="G592" s="20"/>
    </row>
    <row r="593" spans="7:7">
      <c r="G593" s="20"/>
    </row>
    <row r="594" spans="7:7">
      <c r="G594" s="20"/>
    </row>
    <row r="595" spans="7:7">
      <c r="G595" s="20"/>
    </row>
    <row r="596" spans="7:7">
      <c r="G596" s="20"/>
    </row>
    <row r="597" spans="7:7">
      <c r="G597" s="20"/>
    </row>
    <row r="598" spans="7:7">
      <c r="G598" s="20"/>
    </row>
    <row r="599" spans="7:7">
      <c r="G599" s="20"/>
    </row>
    <row r="600" spans="7:7">
      <c r="G600" s="20"/>
    </row>
    <row r="601" spans="7:7">
      <c r="G601" s="20"/>
    </row>
    <row r="602" spans="7:7">
      <c r="G602" s="20"/>
    </row>
    <row r="603" spans="7:7">
      <c r="G603" s="20"/>
    </row>
    <row r="604" spans="7:7">
      <c r="G604" s="20"/>
    </row>
    <row r="605" spans="7:7">
      <c r="G605" s="20"/>
    </row>
    <row r="606" spans="7:7">
      <c r="G606" s="20"/>
    </row>
    <row r="607" spans="7:7">
      <c r="G607" s="20"/>
    </row>
    <row r="608" spans="7:7">
      <c r="G608" s="20"/>
    </row>
    <row r="609" spans="7:7">
      <c r="G609" s="20"/>
    </row>
    <row r="610" spans="7:7">
      <c r="G610" s="20"/>
    </row>
    <row r="611" spans="7:7">
      <c r="G611" s="20"/>
    </row>
    <row r="612" spans="7:7">
      <c r="G612" s="20"/>
    </row>
    <row r="613" spans="7:7">
      <c r="G613" s="20"/>
    </row>
    <row r="614" spans="7:7">
      <c r="G614" s="20"/>
    </row>
    <row r="615" spans="7:7">
      <c r="G615" s="20"/>
    </row>
    <row r="616" spans="7:7">
      <c r="G616" s="20"/>
    </row>
    <row r="617" spans="7:7">
      <c r="G617" s="20"/>
    </row>
    <row r="618" spans="7:7" ht="17" thickBot="1">
      <c r="G618" s="21"/>
    </row>
    <row r="619" spans="7:7" ht="17" thickTop="1">
      <c r="G619" s="20"/>
    </row>
    <row r="620" spans="7:7">
      <c r="G620" s="20"/>
    </row>
    <row r="621" spans="7:7">
      <c r="G621" s="20"/>
    </row>
    <row r="622" spans="7:7">
      <c r="G622" s="20"/>
    </row>
    <row r="623" spans="7:7">
      <c r="G623" s="20"/>
    </row>
    <row r="624" spans="7:7">
      <c r="G624" s="20"/>
    </row>
    <row r="625" spans="7:7">
      <c r="G625" s="20"/>
    </row>
    <row r="626" spans="7:7">
      <c r="G626" s="20"/>
    </row>
    <row r="627" spans="7:7">
      <c r="G627" s="20"/>
    </row>
    <row r="628" spans="7:7">
      <c r="G628" s="20"/>
    </row>
    <row r="629" spans="7:7">
      <c r="G629" s="20"/>
    </row>
    <row r="630" spans="7:7">
      <c r="G630" s="20"/>
    </row>
    <row r="631" spans="7:7">
      <c r="G631" s="20"/>
    </row>
    <row r="632" spans="7:7">
      <c r="G632" s="20"/>
    </row>
    <row r="633" spans="7:7">
      <c r="G633" s="20"/>
    </row>
    <row r="634" spans="7:7">
      <c r="G634" s="20"/>
    </row>
    <row r="635" spans="7:7">
      <c r="G635" s="20"/>
    </row>
    <row r="636" spans="7:7">
      <c r="G636" s="20"/>
    </row>
    <row r="637" spans="7:7">
      <c r="G637" s="20"/>
    </row>
    <row r="638" spans="7:7">
      <c r="G638" s="20"/>
    </row>
    <row r="639" spans="7:7">
      <c r="G639" s="20"/>
    </row>
    <row r="640" spans="7:7">
      <c r="G640" s="20"/>
    </row>
    <row r="641" spans="7:7">
      <c r="G641" s="20"/>
    </row>
    <row r="642" spans="7:7">
      <c r="G642" s="20"/>
    </row>
    <row r="643" spans="7:7">
      <c r="G643" s="20"/>
    </row>
    <row r="644" spans="7:7">
      <c r="G644" s="20"/>
    </row>
    <row r="645" spans="7:7">
      <c r="G645" s="20"/>
    </row>
    <row r="646" spans="7:7">
      <c r="G646" s="20"/>
    </row>
    <row r="647" spans="7:7">
      <c r="G647" s="20"/>
    </row>
    <row r="648" spans="7:7">
      <c r="G648" s="20"/>
    </row>
    <row r="649" spans="7:7">
      <c r="G649" s="20"/>
    </row>
    <row r="650" spans="7:7">
      <c r="G650" s="20"/>
    </row>
    <row r="651" spans="7:7">
      <c r="G651" s="20"/>
    </row>
    <row r="652" spans="7:7">
      <c r="G652" s="20"/>
    </row>
    <row r="653" spans="7:7">
      <c r="G653" s="20"/>
    </row>
    <row r="654" spans="7:7">
      <c r="G654" s="20"/>
    </row>
    <row r="655" spans="7:7">
      <c r="G655" s="20"/>
    </row>
    <row r="656" spans="7:7">
      <c r="G656" s="20"/>
    </row>
    <row r="657" spans="7:7">
      <c r="G657" s="20"/>
    </row>
    <row r="658" spans="7:7">
      <c r="G658" s="20"/>
    </row>
    <row r="659" spans="7:7">
      <c r="G659" s="20"/>
    </row>
    <row r="660" spans="7:7" ht="17" thickBot="1">
      <c r="G660" s="21"/>
    </row>
    <row r="661" spans="7:7" ht="17" thickTop="1">
      <c r="G661" s="20"/>
    </row>
    <row r="662" spans="7:7">
      <c r="G662" s="20"/>
    </row>
    <row r="663" spans="7:7">
      <c r="G663" s="20"/>
    </row>
    <row r="664" spans="7:7">
      <c r="G664" s="20"/>
    </row>
    <row r="665" spans="7:7">
      <c r="G665" s="20"/>
    </row>
    <row r="666" spans="7:7">
      <c r="G666" s="20"/>
    </row>
    <row r="667" spans="7:7">
      <c r="G667" s="20"/>
    </row>
    <row r="668" spans="7:7">
      <c r="G668" s="20"/>
    </row>
    <row r="669" spans="7:7">
      <c r="G669" s="20"/>
    </row>
    <row r="670" spans="7:7">
      <c r="G670" s="20"/>
    </row>
    <row r="671" spans="7:7">
      <c r="G671" s="20"/>
    </row>
    <row r="672" spans="7:7">
      <c r="G672" s="20"/>
    </row>
    <row r="673" spans="7:7">
      <c r="G673" s="20"/>
    </row>
    <row r="674" spans="7:7">
      <c r="G674" s="20"/>
    </row>
    <row r="675" spans="7:7">
      <c r="G675" s="20"/>
    </row>
    <row r="676" spans="7:7">
      <c r="G676" s="20"/>
    </row>
    <row r="677" spans="7:7">
      <c r="G677" s="20"/>
    </row>
    <row r="678" spans="7:7">
      <c r="G678" s="20"/>
    </row>
    <row r="679" spans="7:7">
      <c r="G679" s="20"/>
    </row>
    <row r="680" spans="7:7">
      <c r="G680" s="20"/>
    </row>
    <row r="681" spans="7:7">
      <c r="G681" s="20"/>
    </row>
    <row r="682" spans="7:7">
      <c r="G682" s="20"/>
    </row>
    <row r="683" spans="7:7">
      <c r="G683" s="20"/>
    </row>
    <row r="684" spans="7:7">
      <c r="G684" s="20"/>
    </row>
    <row r="685" spans="7:7">
      <c r="G685" s="20"/>
    </row>
    <row r="686" spans="7:7">
      <c r="G686" s="20"/>
    </row>
    <row r="687" spans="7:7">
      <c r="G687" s="20"/>
    </row>
    <row r="688" spans="7:7">
      <c r="G688" s="20"/>
    </row>
    <row r="689" spans="7:7">
      <c r="G689" s="20"/>
    </row>
    <row r="690" spans="7:7">
      <c r="G690" s="20"/>
    </row>
    <row r="691" spans="7:7">
      <c r="G691" s="20"/>
    </row>
    <row r="692" spans="7:7">
      <c r="G692" s="20"/>
    </row>
    <row r="693" spans="7:7">
      <c r="G693" s="20"/>
    </row>
    <row r="694" spans="7:7">
      <c r="G694" s="20"/>
    </row>
    <row r="695" spans="7:7">
      <c r="G695" s="20"/>
    </row>
    <row r="696" spans="7:7">
      <c r="G696" s="20"/>
    </row>
    <row r="697" spans="7:7">
      <c r="G697" s="20"/>
    </row>
    <row r="698" spans="7:7">
      <c r="G698" s="20"/>
    </row>
    <row r="699" spans="7:7">
      <c r="G699" s="20"/>
    </row>
    <row r="700" spans="7:7">
      <c r="G700" s="20"/>
    </row>
    <row r="701" spans="7:7">
      <c r="G701" s="20"/>
    </row>
    <row r="702" spans="7:7">
      <c r="G702" s="20"/>
    </row>
    <row r="703" spans="7:7">
      <c r="G703" s="20"/>
    </row>
    <row r="704" spans="7:7" ht="17" thickBot="1">
      <c r="G704" s="21"/>
    </row>
    <row r="705" spans="7:7" ht="17" thickTop="1">
      <c r="G705" s="20"/>
    </row>
    <row r="706" spans="7:7">
      <c r="G706" s="20"/>
    </row>
    <row r="707" spans="7:7">
      <c r="G707" s="20"/>
    </row>
    <row r="708" spans="7:7">
      <c r="G708" s="20"/>
    </row>
    <row r="709" spans="7:7">
      <c r="G709" s="20"/>
    </row>
    <row r="710" spans="7:7">
      <c r="G710" s="20"/>
    </row>
    <row r="711" spans="7:7">
      <c r="G711" s="20"/>
    </row>
    <row r="712" spans="7:7">
      <c r="G712" s="20"/>
    </row>
    <row r="713" spans="7:7">
      <c r="G713" s="20"/>
    </row>
    <row r="714" spans="7:7">
      <c r="G714" s="20"/>
    </row>
    <row r="715" spans="7:7">
      <c r="G715" s="20"/>
    </row>
    <row r="716" spans="7:7">
      <c r="G716" s="20"/>
    </row>
    <row r="717" spans="7:7">
      <c r="G717" s="20"/>
    </row>
    <row r="718" spans="7:7">
      <c r="G718" s="20"/>
    </row>
    <row r="719" spans="7:7">
      <c r="G719" s="20"/>
    </row>
    <row r="720" spans="7:7">
      <c r="G720" s="20"/>
    </row>
    <row r="721" spans="7:7">
      <c r="G721" s="20"/>
    </row>
    <row r="722" spans="7:7">
      <c r="G722" s="20"/>
    </row>
    <row r="723" spans="7:7">
      <c r="G723" s="20"/>
    </row>
    <row r="724" spans="7:7">
      <c r="G724" s="20"/>
    </row>
    <row r="725" spans="7:7">
      <c r="G725" s="20"/>
    </row>
    <row r="726" spans="7:7">
      <c r="G726" s="20"/>
    </row>
    <row r="727" spans="7:7">
      <c r="G727" s="20"/>
    </row>
    <row r="728" spans="7:7">
      <c r="G728" s="20"/>
    </row>
    <row r="729" spans="7:7">
      <c r="G729" s="20"/>
    </row>
    <row r="730" spans="7:7">
      <c r="G730" s="20"/>
    </row>
    <row r="731" spans="7:7">
      <c r="G731" s="20"/>
    </row>
    <row r="732" spans="7:7">
      <c r="G732" s="20"/>
    </row>
    <row r="733" spans="7:7">
      <c r="G733" s="20"/>
    </row>
    <row r="734" spans="7:7">
      <c r="G734" s="20"/>
    </row>
    <row r="735" spans="7:7">
      <c r="G735" s="20"/>
    </row>
    <row r="736" spans="7:7">
      <c r="G736" s="20"/>
    </row>
    <row r="737" spans="7:7">
      <c r="G737" s="20"/>
    </row>
    <row r="738" spans="7:7">
      <c r="G738" s="20"/>
    </row>
    <row r="739" spans="7:7">
      <c r="G739" s="20"/>
    </row>
    <row r="740" spans="7:7">
      <c r="G740" s="20"/>
    </row>
    <row r="741" spans="7:7">
      <c r="G741" s="20"/>
    </row>
    <row r="742" spans="7:7">
      <c r="G742" s="20"/>
    </row>
    <row r="743" spans="7:7">
      <c r="G743" s="20"/>
    </row>
    <row r="744" spans="7:7">
      <c r="G744" s="20"/>
    </row>
    <row r="745" spans="7:7">
      <c r="G745" s="20"/>
    </row>
    <row r="746" spans="7:7">
      <c r="G746" s="20"/>
    </row>
    <row r="747" spans="7:7">
      <c r="G747" s="20"/>
    </row>
    <row r="748" spans="7:7">
      <c r="G748" s="20"/>
    </row>
    <row r="749" spans="7:7">
      <c r="G749" s="20"/>
    </row>
    <row r="750" spans="7:7">
      <c r="G750" s="20"/>
    </row>
    <row r="751" spans="7:7" ht="17" thickBot="1">
      <c r="G751" s="21"/>
    </row>
    <row r="752" spans="7:7" ht="17" thickTop="1">
      <c r="G752" s="20"/>
    </row>
    <row r="753" spans="7:7">
      <c r="G753" s="20"/>
    </row>
    <row r="754" spans="7:7">
      <c r="G754" s="20"/>
    </row>
    <row r="755" spans="7:7">
      <c r="G755" s="20"/>
    </row>
    <row r="756" spans="7:7">
      <c r="G756" s="20"/>
    </row>
    <row r="757" spans="7:7">
      <c r="G757" s="20"/>
    </row>
    <row r="758" spans="7:7">
      <c r="G758" s="20"/>
    </row>
    <row r="759" spans="7:7">
      <c r="G759" s="20"/>
    </row>
    <row r="760" spans="7:7">
      <c r="G760" s="20"/>
    </row>
    <row r="761" spans="7:7">
      <c r="G761" s="20"/>
    </row>
    <row r="762" spans="7:7">
      <c r="G762" s="20"/>
    </row>
    <row r="763" spans="7:7">
      <c r="G763" s="20"/>
    </row>
    <row r="764" spans="7:7">
      <c r="G764" s="20"/>
    </row>
    <row r="765" spans="7:7">
      <c r="G765" s="20"/>
    </row>
    <row r="766" spans="7:7">
      <c r="G766" s="20"/>
    </row>
    <row r="767" spans="7:7">
      <c r="G767" s="20"/>
    </row>
    <row r="768" spans="7:7">
      <c r="G768" s="20"/>
    </row>
    <row r="769" spans="7:7">
      <c r="G769" s="20"/>
    </row>
    <row r="770" spans="7:7">
      <c r="G770" s="20"/>
    </row>
    <row r="771" spans="7:7">
      <c r="G771" s="20"/>
    </row>
    <row r="772" spans="7:7">
      <c r="G772" s="20"/>
    </row>
    <row r="773" spans="7:7">
      <c r="G773" s="20"/>
    </row>
    <row r="774" spans="7:7">
      <c r="G774" s="20"/>
    </row>
    <row r="775" spans="7:7">
      <c r="G775" s="20"/>
    </row>
    <row r="776" spans="7:7">
      <c r="G776" s="20"/>
    </row>
    <row r="777" spans="7:7">
      <c r="G777" s="20"/>
    </row>
    <row r="778" spans="7:7">
      <c r="G778" s="20"/>
    </row>
    <row r="779" spans="7:7">
      <c r="G779" s="20"/>
    </row>
    <row r="780" spans="7:7">
      <c r="G780" s="20"/>
    </row>
    <row r="781" spans="7:7">
      <c r="G781" s="20"/>
    </row>
    <row r="782" spans="7:7">
      <c r="G782" s="20"/>
    </row>
    <row r="783" spans="7:7">
      <c r="G783" s="20"/>
    </row>
    <row r="784" spans="7:7">
      <c r="G784" s="20"/>
    </row>
    <row r="785" spans="7:7">
      <c r="G785" s="20"/>
    </row>
    <row r="786" spans="7:7">
      <c r="G786" s="20"/>
    </row>
    <row r="787" spans="7:7">
      <c r="G787" s="20"/>
    </row>
    <row r="788" spans="7:7">
      <c r="G788" s="20"/>
    </row>
    <row r="789" spans="7:7" ht="17" thickBot="1">
      <c r="G789" s="21"/>
    </row>
    <row r="790" spans="7:7" ht="17" thickTop="1">
      <c r="G790" s="20"/>
    </row>
    <row r="791" spans="7:7">
      <c r="G791" s="20"/>
    </row>
    <row r="792" spans="7:7">
      <c r="G792" s="20"/>
    </row>
    <row r="793" spans="7:7">
      <c r="G793" s="20"/>
    </row>
    <row r="794" spans="7:7">
      <c r="G794" s="20"/>
    </row>
    <row r="795" spans="7:7">
      <c r="G795" s="20"/>
    </row>
    <row r="796" spans="7:7">
      <c r="G796" s="20"/>
    </row>
    <row r="797" spans="7:7">
      <c r="G797" s="20"/>
    </row>
    <row r="798" spans="7:7">
      <c r="G798" s="20"/>
    </row>
    <row r="799" spans="7:7">
      <c r="G799" s="20"/>
    </row>
    <row r="800" spans="7:7">
      <c r="G800" s="20"/>
    </row>
    <row r="801" spans="7:7">
      <c r="G801" s="20"/>
    </row>
    <row r="802" spans="7:7">
      <c r="G802" s="20"/>
    </row>
    <row r="803" spans="7:7">
      <c r="G803" s="20"/>
    </row>
    <row r="804" spans="7:7">
      <c r="G804" s="20"/>
    </row>
    <row r="805" spans="7:7">
      <c r="G805" s="20"/>
    </row>
    <row r="806" spans="7:7">
      <c r="G806" s="20"/>
    </row>
    <row r="807" spans="7:7">
      <c r="G807" s="20"/>
    </row>
    <row r="808" spans="7:7">
      <c r="G808" s="20"/>
    </row>
    <row r="809" spans="7:7">
      <c r="G809" s="20"/>
    </row>
    <row r="810" spans="7:7">
      <c r="G810" s="20"/>
    </row>
    <row r="811" spans="7:7">
      <c r="G811" s="20"/>
    </row>
    <row r="812" spans="7:7">
      <c r="G812" s="20"/>
    </row>
    <row r="813" spans="7:7">
      <c r="G813" s="20"/>
    </row>
    <row r="814" spans="7:7">
      <c r="G814" s="20"/>
    </row>
    <row r="815" spans="7:7">
      <c r="G815" s="20"/>
    </row>
    <row r="816" spans="7:7">
      <c r="G816" s="20"/>
    </row>
    <row r="817" spans="7:7">
      <c r="G817" s="20"/>
    </row>
    <row r="818" spans="7:7">
      <c r="G818" s="20"/>
    </row>
    <row r="819" spans="7:7">
      <c r="G819" s="20"/>
    </row>
    <row r="820" spans="7:7">
      <c r="G820" s="20"/>
    </row>
    <row r="821" spans="7:7">
      <c r="G821" s="20"/>
    </row>
    <row r="822" spans="7:7">
      <c r="G822" s="20"/>
    </row>
    <row r="823" spans="7:7">
      <c r="G823" s="20"/>
    </row>
    <row r="824" spans="7:7">
      <c r="G824" s="20"/>
    </row>
    <row r="825" spans="7:7">
      <c r="G825" s="20"/>
    </row>
    <row r="826" spans="7:7">
      <c r="G826" s="20"/>
    </row>
    <row r="827" spans="7:7">
      <c r="G827" s="20"/>
    </row>
    <row r="828" spans="7:7">
      <c r="G828" s="20"/>
    </row>
    <row r="829" spans="7:7">
      <c r="G829" s="20"/>
    </row>
    <row r="830" spans="7:7" ht="17" thickBot="1">
      <c r="G830" s="21"/>
    </row>
    <row r="831" spans="7:7" ht="17" thickTop="1">
      <c r="G831" s="20"/>
    </row>
    <row r="832" spans="7:7">
      <c r="G832" s="20"/>
    </row>
    <row r="833" spans="7:7">
      <c r="G833" s="20"/>
    </row>
    <row r="834" spans="7:7">
      <c r="G834" s="20"/>
    </row>
    <row r="835" spans="7:7">
      <c r="G835" s="20"/>
    </row>
    <row r="836" spans="7:7">
      <c r="G836" s="20"/>
    </row>
    <row r="837" spans="7:7">
      <c r="G837" s="20"/>
    </row>
    <row r="838" spans="7:7">
      <c r="G838" s="20"/>
    </row>
    <row r="839" spans="7:7">
      <c r="G839" s="20"/>
    </row>
    <row r="840" spans="7:7">
      <c r="G840" s="20"/>
    </row>
    <row r="841" spans="7:7">
      <c r="G841" s="20"/>
    </row>
    <row r="842" spans="7:7">
      <c r="G842" s="20"/>
    </row>
    <row r="843" spans="7:7">
      <c r="G843" s="20"/>
    </row>
    <row r="844" spans="7:7">
      <c r="G844" s="20"/>
    </row>
    <row r="845" spans="7:7">
      <c r="G845" s="20"/>
    </row>
    <row r="846" spans="7:7">
      <c r="G846" s="20"/>
    </row>
    <row r="847" spans="7:7">
      <c r="G847" s="20"/>
    </row>
    <row r="848" spans="7:7">
      <c r="G848" s="20"/>
    </row>
    <row r="849" spans="7:7">
      <c r="G849" s="20"/>
    </row>
    <row r="850" spans="7:7">
      <c r="G850" s="20"/>
    </row>
    <row r="851" spans="7:7">
      <c r="G851" s="20"/>
    </row>
    <row r="852" spans="7:7">
      <c r="G852" s="20"/>
    </row>
    <row r="853" spans="7:7">
      <c r="G853" s="20"/>
    </row>
    <row r="854" spans="7:7">
      <c r="G854" s="20"/>
    </row>
    <row r="855" spans="7:7">
      <c r="G855" s="20"/>
    </row>
    <row r="856" spans="7:7">
      <c r="G856" s="20"/>
    </row>
    <row r="857" spans="7:7">
      <c r="G857" s="20"/>
    </row>
    <row r="858" spans="7:7">
      <c r="G858" s="20"/>
    </row>
    <row r="859" spans="7:7">
      <c r="G859" s="20"/>
    </row>
    <row r="860" spans="7:7">
      <c r="G860" s="20"/>
    </row>
    <row r="861" spans="7:7">
      <c r="G861" s="20"/>
    </row>
    <row r="862" spans="7:7">
      <c r="G862" s="20"/>
    </row>
    <row r="863" spans="7:7">
      <c r="G863" s="20"/>
    </row>
    <row r="864" spans="7:7">
      <c r="G864" s="20"/>
    </row>
    <row r="865" spans="7:7">
      <c r="G865" s="20"/>
    </row>
    <row r="866" spans="7:7">
      <c r="G866" s="20"/>
    </row>
    <row r="867" spans="7:7">
      <c r="G867" s="20"/>
    </row>
    <row r="868" spans="7:7">
      <c r="G868" s="20"/>
    </row>
    <row r="869" spans="7:7">
      <c r="G869" s="20"/>
    </row>
    <row r="870" spans="7:7" ht="17" thickBot="1">
      <c r="G870" s="21"/>
    </row>
    <row r="871" spans="7:7" ht="17" thickTop="1">
      <c r="G871" s="20"/>
    </row>
    <row r="872" spans="7:7">
      <c r="G872" s="20"/>
    </row>
    <row r="873" spans="7:7">
      <c r="G873" s="20"/>
    </row>
    <row r="874" spans="7:7">
      <c r="G874" s="20"/>
    </row>
    <row r="875" spans="7:7">
      <c r="G875" s="20"/>
    </row>
    <row r="876" spans="7:7">
      <c r="G876" s="20"/>
    </row>
    <row r="877" spans="7:7">
      <c r="G877" s="20"/>
    </row>
    <row r="878" spans="7:7">
      <c r="G878" s="20"/>
    </row>
    <row r="879" spans="7:7">
      <c r="G879" s="20"/>
    </row>
    <row r="880" spans="7:7">
      <c r="G880" s="20"/>
    </row>
    <row r="881" spans="7:7">
      <c r="G881" s="20"/>
    </row>
    <row r="882" spans="7:7">
      <c r="G882" s="20"/>
    </row>
    <row r="883" spans="7:7">
      <c r="G883" s="20"/>
    </row>
    <row r="884" spans="7:7">
      <c r="G884" s="20"/>
    </row>
    <row r="885" spans="7:7">
      <c r="G885" s="20"/>
    </row>
    <row r="886" spans="7:7">
      <c r="G886" s="20"/>
    </row>
    <row r="887" spans="7:7">
      <c r="G887" s="20"/>
    </row>
    <row r="888" spans="7:7">
      <c r="G888" s="20"/>
    </row>
    <row r="889" spans="7:7">
      <c r="G889" s="20"/>
    </row>
    <row r="890" spans="7:7">
      <c r="G890" s="20"/>
    </row>
    <row r="891" spans="7:7">
      <c r="G891" s="20"/>
    </row>
    <row r="892" spans="7:7">
      <c r="G892" s="20"/>
    </row>
    <row r="893" spans="7:7">
      <c r="G893" s="20"/>
    </row>
    <row r="894" spans="7:7">
      <c r="G894" s="20"/>
    </row>
    <row r="895" spans="7:7">
      <c r="G895" s="20"/>
    </row>
    <row r="896" spans="7:7">
      <c r="G896" s="20"/>
    </row>
    <row r="897" spans="7:7">
      <c r="G897" s="20"/>
    </row>
    <row r="898" spans="7:7">
      <c r="G898" s="20"/>
    </row>
    <row r="899" spans="7:7">
      <c r="G899" s="20"/>
    </row>
    <row r="900" spans="7:7">
      <c r="G900" s="20"/>
    </row>
    <row r="901" spans="7:7">
      <c r="G901" s="20"/>
    </row>
    <row r="902" spans="7:7">
      <c r="G902" s="20"/>
    </row>
    <row r="903" spans="7:7">
      <c r="G903" s="20"/>
    </row>
    <row r="904" spans="7:7">
      <c r="G904" s="20"/>
    </row>
    <row r="905" spans="7:7">
      <c r="G905" s="20"/>
    </row>
    <row r="906" spans="7:7">
      <c r="G906" s="20"/>
    </row>
    <row r="907" spans="7:7">
      <c r="G907" s="20"/>
    </row>
    <row r="908" spans="7:7">
      <c r="G908" s="20"/>
    </row>
    <row r="909" spans="7:7">
      <c r="G909" s="20"/>
    </row>
    <row r="910" spans="7:7">
      <c r="G910" s="20"/>
    </row>
    <row r="911" spans="7:7">
      <c r="G911" s="20"/>
    </row>
    <row r="912" spans="7:7">
      <c r="G912" s="20"/>
    </row>
    <row r="913" spans="7:7" ht="17" thickBot="1">
      <c r="G913" s="21"/>
    </row>
    <row r="914" spans="7:7" ht="17" thickTop="1">
      <c r="G914" s="20"/>
    </row>
    <row r="915" spans="7:7">
      <c r="G915" s="20"/>
    </row>
    <row r="916" spans="7:7">
      <c r="G916" s="20"/>
    </row>
    <row r="917" spans="7:7">
      <c r="G917" s="20"/>
    </row>
    <row r="918" spans="7:7">
      <c r="G918" s="20"/>
    </row>
    <row r="919" spans="7:7">
      <c r="G919" s="20"/>
    </row>
    <row r="920" spans="7:7">
      <c r="G920" s="20"/>
    </row>
    <row r="921" spans="7:7">
      <c r="G921" s="20"/>
    </row>
    <row r="922" spans="7:7">
      <c r="G922" s="20"/>
    </row>
    <row r="923" spans="7:7">
      <c r="G923" s="20"/>
    </row>
    <row r="924" spans="7:7">
      <c r="G924" s="20"/>
    </row>
    <row r="925" spans="7:7">
      <c r="G925" s="20"/>
    </row>
    <row r="926" spans="7:7">
      <c r="G926" s="20"/>
    </row>
    <row r="927" spans="7:7">
      <c r="G927" s="20"/>
    </row>
    <row r="928" spans="7:7">
      <c r="G928" s="20"/>
    </row>
    <row r="929" spans="7:7">
      <c r="G929" s="20"/>
    </row>
    <row r="930" spans="7:7">
      <c r="G930" s="20"/>
    </row>
    <row r="931" spans="7:7">
      <c r="G931" s="20"/>
    </row>
    <row r="932" spans="7:7">
      <c r="G932" s="20"/>
    </row>
    <row r="933" spans="7:7">
      <c r="G933" s="20"/>
    </row>
    <row r="934" spans="7:7">
      <c r="G934" s="20"/>
    </row>
    <row r="935" spans="7:7">
      <c r="G935" s="20"/>
    </row>
    <row r="936" spans="7:7">
      <c r="G936" s="20"/>
    </row>
    <row r="937" spans="7:7">
      <c r="G937" s="20"/>
    </row>
    <row r="938" spans="7:7">
      <c r="G938" s="20"/>
    </row>
    <row r="939" spans="7:7">
      <c r="G939" s="20"/>
    </row>
    <row r="940" spans="7:7">
      <c r="G940" s="20"/>
    </row>
    <row r="941" spans="7:7">
      <c r="G941" s="20"/>
    </row>
    <row r="942" spans="7:7">
      <c r="G942" s="20"/>
    </row>
    <row r="943" spans="7:7">
      <c r="G943" s="20"/>
    </row>
    <row r="944" spans="7:7">
      <c r="G944" s="20"/>
    </row>
    <row r="945" spans="7:7">
      <c r="G945" s="20"/>
    </row>
    <row r="946" spans="7:7">
      <c r="G946" s="20"/>
    </row>
    <row r="947" spans="7:7">
      <c r="G947" s="20"/>
    </row>
    <row r="948" spans="7:7">
      <c r="G948" s="20"/>
    </row>
    <row r="949" spans="7:7">
      <c r="G949" s="20"/>
    </row>
    <row r="950" spans="7:7">
      <c r="G950" s="20"/>
    </row>
    <row r="951" spans="7:7">
      <c r="G951" s="20"/>
    </row>
    <row r="952" spans="7:7">
      <c r="G952" s="20"/>
    </row>
    <row r="953" spans="7:7">
      <c r="G953" s="20"/>
    </row>
    <row r="954" spans="7:7">
      <c r="G954" s="20"/>
    </row>
    <row r="955" spans="7:7">
      <c r="G955" s="20"/>
    </row>
    <row r="956" spans="7:7">
      <c r="G956" s="20"/>
    </row>
    <row r="957" spans="7:7" ht="17" thickBot="1">
      <c r="G957" s="21"/>
    </row>
    <row r="958" spans="7:7" ht="17" thickTop="1">
      <c r="G958" s="20"/>
    </row>
    <row r="959" spans="7:7">
      <c r="G959" s="20"/>
    </row>
    <row r="960" spans="7:7">
      <c r="G960" s="20"/>
    </row>
    <row r="961" spans="7:7">
      <c r="G961" s="20"/>
    </row>
    <row r="962" spans="7:7">
      <c r="G962" s="20"/>
    </row>
    <row r="963" spans="7:7">
      <c r="G963" s="20"/>
    </row>
    <row r="964" spans="7:7">
      <c r="G964" s="20"/>
    </row>
    <row r="965" spans="7:7">
      <c r="G965" s="20"/>
    </row>
    <row r="966" spans="7:7">
      <c r="G966" s="20"/>
    </row>
    <row r="967" spans="7:7">
      <c r="G967" s="20"/>
    </row>
    <row r="968" spans="7:7">
      <c r="G968" s="20"/>
    </row>
    <row r="969" spans="7:7">
      <c r="G969" s="20"/>
    </row>
    <row r="970" spans="7:7">
      <c r="G970" s="20"/>
    </row>
    <row r="971" spans="7:7">
      <c r="G971" s="20"/>
    </row>
    <row r="972" spans="7:7">
      <c r="G972" s="20"/>
    </row>
    <row r="973" spans="7:7">
      <c r="G973" s="20"/>
    </row>
    <row r="974" spans="7:7">
      <c r="G974" s="20"/>
    </row>
    <row r="975" spans="7:7">
      <c r="G975" s="20"/>
    </row>
    <row r="976" spans="7:7">
      <c r="G976" s="20"/>
    </row>
    <row r="977" spans="7:7">
      <c r="G977" s="20"/>
    </row>
    <row r="978" spans="7:7">
      <c r="G978" s="20"/>
    </row>
    <row r="979" spans="7:7">
      <c r="G979" s="20"/>
    </row>
    <row r="980" spans="7:7">
      <c r="G980" s="20"/>
    </row>
    <row r="981" spans="7:7">
      <c r="G981" s="20"/>
    </row>
    <row r="982" spans="7:7">
      <c r="G982" s="20"/>
    </row>
    <row r="983" spans="7:7">
      <c r="G983" s="20"/>
    </row>
    <row r="984" spans="7:7">
      <c r="G984" s="20"/>
    </row>
    <row r="985" spans="7:7">
      <c r="G985" s="20"/>
    </row>
    <row r="986" spans="7:7">
      <c r="G986" s="20"/>
    </row>
    <row r="987" spans="7:7">
      <c r="G987" s="20"/>
    </row>
    <row r="988" spans="7:7">
      <c r="G988" s="20"/>
    </row>
    <row r="989" spans="7:7">
      <c r="G989" s="20"/>
    </row>
    <row r="990" spans="7:7">
      <c r="G990" s="20"/>
    </row>
    <row r="991" spans="7:7">
      <c r="G991" s="20"/>
    </row>
    <row r="992" spans="7:7">
      <c r="G992" s="20"/>
    </row>
    <row r="993" spans="7:7">
      <c r="G993" s="20"/>
    </row>
    <row r="994" spans="7:7">
      <c r="G994" s="20"/>
    </row>
    <row r="995" spans="7:7">
      <c r="G995" s="20"/>
    </row>
    <row r="996" spans="7:7">
      <c r="G996" s="20"/>
    </row>
    <row r="997" spans="7:7">
      <c r="G997" s="20"/>
    </row>
    <row r="998" spans="7:7">
      <c r="G998" s="20"/>
    </row>
    <row r="999" spans="7:7">
      <c r="G999" s="20"/>
    </row>
    <row r="1000" spans="7:7">
      <c r="G1000" s="20"/>
    </row>
    <row r="1001" spans="7:7">
      <c r="G1001" s="20"/>
    </row>
    <row r="1002" spans="7:7" ht="17" thickBot="1">
      <c r="G1002" s="21"/>
    </row>
    <row r="1003" spans="7:7" ht="17" thickTop="1">
      <c r="G1003" s="20"/>
    </row>
    <row r="1004" spans="7:7">
      <c r="G1004" s="20"/>
    </row>
    <row r="1005" spans="7:7">
      <c r="G1005" s="20"/>
    </row>
    <row r="1006" spans="7:7">
      <c r="G1006" s="20"/>
    </row>
    <row r="1007" spans="7:7">
      <c r="G1007" s="20"/>
    </row>
    <row r="1008" spans="7:7">
      <c r="G1008" s="20"/>
    </row>
    <row r="1009" spans="7:7">
      <c r="G1009" s="20"/>
    </row>
    <row r="1010" spans="7:7">
      <c r="G1010" s="20"/>
    </row>
    <row r="1011" spans="7:7">
      <c r="G1011" s="20"/>
    </row>
    <row r="1012" spans="7:7">
      <c r="G1012" s="20"/>
    </row>
    <row r="1013" spans="7:7">
      <c r="G1013" s="20"/>
    </row>
    <row r="1014" spans="7:7">
      <c r="G1014" s="20"/>
    </row>
    <row r="1015" spans="7:7">
      <c r="G1015" s="20"/>
    </row>
    <row r="1016" spans="7:7">
      <c r="G1016" s="20"/>
    </row>
    <row r="1017" spans="7:7">
      <c r="G1017" s="20"/>
    </row>
    <row r="1018" spans="7:7">
      <c r="G1018" s="20"/>
    </row>
    <row r="1019" spans="7:7">
      <c r="G1019" s="20"/>
    </row>
    <row r="1020" spans="7:7">
      <c r="G1020" s="20"/>
    </row>
    <row r="1021" spans="7:7">
      <c r="G1021" s="20"/>
    </row>
    <row r="1022" spans="7:7">
      <c r="G1022" s="20"/>
    </row>
    <row r="1023" spans="7:7">
      <c r="G1023" s="20"/>
    </row>
    <row r="1024" spans="7:7">
      <c r="G1024" s="20"/>
    </row>
    <row r="1025" spans="7:7">
      <c r="G1025" s="20"/>
    </row>
    <row r="1026" spans="7:7">
      <c r="G1026" s="20"/>
    </row>
    <row r="1027" spans="7:7">
      <c r="G1027" s="20"/>
    </row>
    <row r="1028" spans="7:7">
      <c r="G1028" s="20"/>
    </row>
    <row r="1029" spans="7:7">
      <c r="G1029" s="20"/>
    </row>
    <row r="1030" spans="7:7">
      <c r="G1030" s="20"/>
    </row>
    <row r="1031" spans="7:7">
      <c r="G1031" s="20"/>
    </row>
    <row r="1032" spans="7:7">
      <c r="G1032" s="20"/>
    </row>
    <row r="1033" spans="7:7">
      <c r="G1033" s="20"/>
    </row>
    <row r="1034" spans="7:7">
      <c r="G1034" s="20"/>
    </row>
    <row r="1035" spans="7:7">
      <c r="G1035" s="20"/>
    </row>
    <row r="1036" spans="7:7">
      <c r="G1036" s="20"/>
    </row>
    <row r="1037" spans="7:7">
      <c r="G1037" s="20"/>
    </row>
    <row r="1038" spans="7:7">
      <c r="G1038" s="20"/>
    </row>
    <row r="1039" spans="7:7">
      <c r="G1039" s="20"/>
    </row>
    <row r="1040" spans="7:7">
      <c r="G1040" s="20"/>
    </row>
    <row r="1041" spans="7:7">
      <c r="G1041" s="20"/>
    </row>
    <row r="1042" spans="7:7">
      <c r="G1042" s="20"/>
    </row>
    <row r="1043" spans="7:7">
      <c r="G1043" s="20"/>
    </row>
    <row r="1044" spans="7:7">
      <c r="G1044" s="20"/>
    </row>
    <row r="1045" spans="7:7">
      <c r="G1045" s="20"/>
    </row>
    <row r="1046" spans="7:7" ht="17" thickBot="1">
      <c r="G1046" s="21"/>
    </row>
    <row r="1047" spans="7:7" ht="17" thickTop="1">
      <c r="G1047" s="20"/>
    </row>
    <row r="1048" spans="7:7">
      <c r="G1048" s="20"/>
    </row>
    <row r="1049" spans="7:7">
      <c r="G1049" s="20"/>
    </row>
    <row r="1050" spans="7:7">
      <c r="G1050" s="20"/>
    </row>
    <row r="1051" spans="7:7">
      <c r="G1051" s="20"/>
    </row>
    <row r="1052" spans="7:7">
      <c r="G1052" s="20"/>
    </row>
    <row r="1053" spans="7:7">
      <c r="G1053" s="20"/>
    </row>
    <row r="1054" spans="7:7">
      <c r="G1054" s="20"/>
    </row>
    <row r="1055" spans="7:7">
      <c r="G1055" s="20"/>
    </row>
    <row r="1056" spans="7:7">
      <c r="G1056" s="20"/>
    </row>
    <row r="1057" spans="7:7">
      <c r="G1057" s="20"/>
    </row>
    <row r="1058" spans="7:7">
      <c r="G1058" s="20"/>
    </row>
    <row r="1059" spans="7:7">
      <c r="G1059" s="20"/>
    </row>
    <row r="1060" spans="7:7">
      <c r="G1060" s="20"/>
    </row>
    <row r="1061" spans="7:7">
      <c r="G1061" s="20"/>
    </row>
    <row r="1062" spans="7:7">
      <c r="G1062" s="20"/>
    </row>
    <row r="1063" spans="7:7">
      <c r="G1063" s="20"/>
    </row>
    <row r="1064" spans="7:7">
      <c r="G1064" s="20"/>
    </row>
    <row r="1065" spans="7:7">
      <c r="G1065" s="20"/>
    </row>
    <row r="1066" spans="7:7">
      <c r="G1066" s="20"/>
    </row>
    <row r="1067" spans="7:7">
      <c r="G1067" s="20"/>
    </row>
    <row r="1068" spans="7:7">
      <c r="G1068" s="20"/>
    </row>
    <row r="1069" spans="7:7">
      <c r="G1069" s="20"/>
    </row>
    <row r="1070" spans="7:7">
      <c r="G1070" s="20"/>
    </row>
    <row r="1071" spans="7:7">
      <c r="G1071" s="20"/>
    </row>
    <row r="1072" spans="7:7">
      <c r="G1072" s="20"/>
    </row>
    <row r="1073" spans="7:7">
      <c r="G1073" s="20"/>
    </row>
    <row r="1074" spans="7:7">
      <c r="G1074" s="20"/>
    </row>
    <row r="1075" spans="7:7">
      <c r="G1075" s="20"/>
    </row>
    <row r="1076" spans="7:7">
      <c r="G1076" s="20"/>
    </row>
    <row r="1077" spans="7:7">
      <c r="G1077" s="20"/>
    </row>
    <row r="1078" spans="7:7">
      <c r="G1078" s="20"/>
    </row>
    <row r="1079" spans="7:7">
      <c r="G1079" s="20"/>
    </row>
    <row r="1080" spans="7:7">
      <c r="G1080" s="20"/>
    </row>
    <row r="1081" spans="7:7">
      <c r="G1081" s="20"/>
    </row>
    <row r="1082" spans="7:7">
      <c r="G1082" s="20"/>
    </row>
    <row r="1083" spans="7:7">
      <c r="G1083" s="20"/>
    </row>
    <row r="1084" spans="7:7">
      <c r="G1084" s="20"/>
    </row>
    <row r="1085" spans="7:7">
      <c r="G1085" s="20"/>
    </row>
    <row r="1086" spans="7:7">
      <c r="G1086" s="20"/>
    </row>
    <row r="1087" spans="7:7">
      <c r="G1087" s="20"/>
    </row>
    <row r="1088" spans="7:7">
      <c r="G1088" s="20"/>
    </row>
    <row r="1089" spans="7:7">
      <c r="G1089" s="20"/>
    </row>
    <row r="1090" spans="7:7">
      <c r="G1090" s="20"/>
    </row>
    <row r="1091" spans="7:7">
      <c r="G1091" s="20"/>
    </row>
    <row r="1092" spans="7:7">
      <c r="G1092" s="20"/>
    </row>
    <row r="1093" spans="7:7">
      <c r="G1093" s="20"/>
    </row>
    <row r="1094" spans="7:7">
      <c r="G1094" s="20"/>
    </row>
    <row r="1095" spans="7:7" ht="17" thickBot="1">
      <c r="G1095" s="21"/>
    </row>
    <row r="1096" spans="7:7" ht="17" thickTop="1">
      <c r="G1096" s="20"/>
    </row>
    <row r="1097" spans="7:7">
      <c r="G1097" s="20"/>
    </row>
    <row r="1098" spans="7:7">
      <c r="G1098" s="20"/>
    </row>
    <row r="1099" spans="7:7">
      <c r="G1099" s="20"/>
    </row>
    <row r="1100" spans="7:7">
      <c r="G1100" s="20"/>
    </row>
    <row r="1101" spans="7:7">
      <c r="G1101" s="20"/>
    </row>
    <row r="1102" spans="7:7">
      <c r="G1102" s="20"/>
    </row>
    <row r="1103" spans="7:7">
      <c r="G1103" s="20"/>
    </row>
    <row r="1104" spans="7:7">
      <c r="G1104" s="20"/>
    </row>
    <row r="1105" spans="7:7">
      <c r="G1105" s="20"/>
    </row>
    <row r="1106" spans="7:7">
      <c r="G1106" s="20"/>
    </row>
    <row r="1107" spans="7:7">
      <c r="G1107" s="20"/>
    </row>
    <row r="1108" spans="7:7">
      <c r="G1108" s="20"/>
    </row>
    <row r="1109" spans="7:7">
      <c r="G1109" s="20"/>
    </row>
    <row r="1110" spans="7:7">
      <c r="G1110" s="20"/>
    </row>
    <row r="1111" spans="7:7">
      <c r="G1111" s="20"/>
    </row>
    <row r="1112" spans="7:7">
      <c r="G1112" s="20"/>
    </row>
    <row r="1113" spans="7:7">
      <c r="G1113" s="20"/>
    </row>
    <row r="1114" spans="7:7">
      <c r="G1114" s="20"/>
    </row>
    <row r="1115" spans="7:7">
      <c r="G1115" s="20"/>
    </row>
    <row r="1116" spans="7:7">
      <c r="G1116" s="20"/>
    </row>
    <row r="1117" spans="7:7">
      <c r="G1117" s="20"/>
    </row>
    <row r="1118" spans="7:7">
      <c r="G1118" s="20"/>
    </row>
    <row r="1119" spans="7:7">
      <c r="G1119" s="20"/>
    </row>
    <row r="1120" spans="7:7">
      <c r="G1120" s="20"/>
    </row>
    <row r="1121" spans="7:7">
      <c r="G1121" s="20"/>
    </row>
    <row r="1122" spans="7:7">
      <c r="G1122" s="20"/>
    </row>
    <row r="1123" spans="7:7">
      <c r="G1123" s="20"/>
    </row>
    <row r="1124" spans="7:7">
      <c r="G1124" s="20"/>
    </row>
    <row r="1125" spans="7:7">
      <c r="G1125" s="20"/>
    </row>
    <row r="1126" spans="7:7">
      <c r="G1126" s="20"/>
    </row>
    <row r="1127" spans="7:7">
      <c r="G1127" s="20"/>
    </row>
    <row r="1128" spans="7:7">
      <c r="G1128" s="20"/>
    </row>
    <row r="1129" spans="7:7">
      <c r="G1129" s="20"/>
    </row>
    <row r="1130" spans="7:7">
      <c r="G1130" s="20"/>
    </row>
    <row r="1131" spans="7:7">
      <c r="G1131" s="20"/>
    </row>
    <row r="1132" spans="7:7">
      <c r="G1132" s="20"/>
    </row>
    <row r="1133" spans="7:7">
      <c r="G1133" s="20"/>
    </row>
    <row r="1134" spans="7:7">
      <c r="G1134" s="20"/>
    </row>
    <row r="1135" spans="7:7">
      <c r="G1135" s="20"/>
    </row>
    <row r="1136" spans="7:7">
      <c r="G1136" s="20"/>
    </row>
    <row r="1137" spans="7:7">
      <c r="G1137" s="20"/>
    </row>
    <row r="1138" spans="7:7">
      <c r="G1138" s="20"/>
    </row>
    <row r="1139" spans="7:7">
      <c r="G1139" s="20"/>
    </row>
    <row r="1140" spans="7:7">
      <c r="G1140" s="20"/>
    </row>
    <row r="1141" spans="7:7">
      <c r="G1141" s="20"/>
    </row>
    <row r="1142" spans="7:7">
      <c r="G1142" s="20"/>
    </row>
    <row r="1143" spans="7:7">
      <c r="G1143" s="20"/>
    </row>
    <row r="1144" spans="7:7">
      <c r="G1144" s="20"/>
    </row>
    <row r="1145" spans="7:7" ht="17" thickBot="1">
      <c r="G1145" s="21"/>
    </row>
    <row r="1146" spans="7:7" ht="17" thickTop="1">
      <c r="G1146" s="20"/>
    </row>
    <row r="1147" spans="7:7">
      <c r="G1147" s="20"/>
    </row>
    <row r="1148" spans="7:7">
      <c r="G1148" s="20"/>
    </row>
    <row r="1149" spans="7:7">
      <c r="G1149" s="20"/>
    </row>
    <row r="1150" spans="7:7">
      <c r="G1150" s="20"/>
    </row>
    <row r="1151" spans="7:7">
      <c r="G1151" s="20"/>
    </row>
    <row r="1152" spans="7:7">
      <c r="G1152" s="20"/>
    </row>
    <row r="1153" spans="7:7">
      <c r="G1153" s="20"/>
    </row>
    <row r="1154" spans="7:7">
      <c r="G1154" s="20"/>
    </row>
    <row r="1155" spans="7:7">
      <c r="G1155" s="20"/>
    </row>
    <row r="1156" spans="7:7">
      <c r="G1156" s="20"/>
    </row>
    <row r="1157" spans="7:7">
      <c r="G1157" s="20"/>
    </row>
    <row r="1158" spans="7:7">
      <c r="G1158" s="20"/>
    </row>
    <row r="1159" spans="7:7">
      <c r="G1159" s="20"/>
    </row>
    <row r="1160" spans="7:7">
      <c r="G1160" s="20"/>
    </row>
    <row r="1161" spans="7:7">
      <c r="G1161" s="20"/>
    </row>
    <row r="1162" spans="7:7">
      <c r="G1162" s="20"/>
    </row>
    <row r="1163" spans="7:7">
      <c r="G1163" s="20"/>
    </row>
    <row r="1164" spans="7:7">
      <c r="G1164" s="20"/>
    </row>
    <row r="1165" spans="7:7">
      <c r="G1165" s="20"/>
    </row>
    <row r="1166" spans="7:7">
      <c r="G1166" s="20"/>
    </row>
    <row r="1167" spans="7:7">
      <c r="G1167" s="20"/>
    </row>
    <row r="1168" spans="7:7">
      <c r="G1168" s="20"/>
    </row>
    <row r="1169" spans="7:7">
      <c r="G1169" s="20"/>
    </row>
    <row r="1170" spans="7:7">
      <c r="G1170" s="20"/>
    </row>
    <row r="1171" spans="7:7">
      <c r="G1171" s="20"/>
    </row>
    <row r="1172" spans="7:7">
      <c r="G1172" s="20"/>
    </row>
    <row r="1173" spans="7:7">
      <c r="G1173" s="20"/>
    </row>
    <row r="1174" spans="7:7">
      <c r="G1174" s="20"/>
    </row>
    <row r="1175" spans="7:7">
      <c r="G1175" s="20"/>
    </row>
    <row r="1176" spans="7:7">
      <c r="G1176" s="20"/>
    </row>
    <row r="1177" spans="7:7">
      <c r="G1177" s="20"/>
    </row>
    <row r="1178" spans="7:7">
      <c r="G1178" s="20"/>
    </row>
    <row r="1179" spans="7:7">
      <c r="G1179" s="20"/>
    </row>
    <row r="1180" spans="7:7">
      <c r="G1180" s="20"/>
    </row>
    <row r="1181" spans="7:7">
      <c r="G1181" s="20"/>
    </row>
    <row r="1182" spans="7:7">
      <c r="G1182" s="20"/>
    </row>
    <row r="1183" spans="7:7">
      <c r="G1183" s="20"/>
    </row>
    <row r="1184" spans="7:7">
      <c r="G1184" s="20"/>
    </row>
    <row r="1185" spans="7:7">
      <c r="G1185" s="20"/>
    </row>
    <row r="1186" spans="7:7">
      <c r="G1186" s="20"/>
    </row>
    <row r="1187" spans="7:7">
      <c r="G1187" s="20"/>
    </row>
    <row r="1188" spans="7:7">
      <c r="G1188" s="20"/>
    </row>
    <row r="1189" spans="7:7">
      <c r="G1189" s="20"/>
    </row>
    <row r="1190" spans="7:7">
      <c r="G1190" s="20"/>
    </row>
    <row r="1191" spans="7:7">
      <c r="G1191" s="20"/>
    </row>
    <row r="1192" spans="7:7">
      <c r="G1192" s="20"/>
    </row>
    <row r="1193" spans="7:7" ht="17" thickBot="1">
      <c r="G1193" s="22"/>
    </row>
    <row r="1194" spans="7:7" ht="17" thickTop="1">
      <c r="G1194" s="20"/>
    </row>
    <row r="1195" spans="7:7">
      <c r="G1195" s="20"/>
    </row>
    <row r="1196" spans="7:7">
      <c r="G1196" s="20"/>
    </row>
    <row r="1197" spans="7:7">
      <c r="G1197" s="20"/>
    </row>
    <row r="1198" spans="7:7">
      <c r="G1198" s="20"/>
    </row>
    <row r="1199" spans="7:7">
      <c r="G1199" s="20"/>
    </row>
    <row r="1200" spans="7:7">
      <c r="G1200" s="20"/>
    </row>
    <row r="1201" spans="7:7">
      <c r="G1201" s="20"/>
    </row>
    <row r="1202" spans="7:7">
      <c r="G1202" s="20"/>
    </row>
    <row r="1203" spans="7:7">
      <c r="G1203" s="20"/>
    </row>
    <row r="1204" spans="7:7">
      <c r="G1204" s="20"/>
    </row>
    <row r="1205" spans="7:7">
      <c r="G1205" s="20"/>
    </row>
    <row r="1206" spans="7:7">
      <c r="G1206" s="20"/>
    </row>
    <row r="1207" spans="7:7">
      <c r="G1207" s="20"/>
    </row>
    <row r="1208" spans="7:7">
      <c r="G1208" s="20"/>
    </row>
    <row r="1209" spans="7:7">
      <c r="G1209" s="20"/>
    </row>
    <row r="1210" spans="7:7">
      <c r="G1210" s="20"/>
    </row>
    <row r="1211" spans="7:7">
      <c r="G1211" s="20"/>
    </row>
    <row r="1212" spans="7:7">
      <c r="G1212" s="20"/>
    </row>
    <row r="1213" spans="7:7">
      <c r="G1213" s="20"/>
    </row>
    <row r="1214" spans="7:7">
      <c r="G1214" s="20"/>
    </row>
    <row r="1215" spans="7:7">
      <c r="G1215" s="20"/>
    </row>
    <row r="1216" spans="7:7">
      <c r="G1216" s="20"/>
    </row>
    <row r="1217" spans="7:7">
      <c r="G1217" s="20"/>
    </row>
    <row r="1218" spans="7:7">
      <c r="G1218" s="20"/>
    </row>
    <row r="1219" spans="7:7">
      <c r="G1219" s="20"/>
    </row>
    <row r="1220" spans="7:7">
      <c r="G1220" s="20"/>
    </row>
    <row r="1221" spans="7:7">
      <c r="G1221" s="20"/>
    </row>
    <row r="1222" spans="7:7">
      <c r="G1222" s="20"/>
    </row>
    <row r="1223" spans="7:7">
      <c r="G1223" s="20"/>
    </row>
    <row r="1224" spans="7:7">
      <c r="G1224" s="20"/>
    </row>
    <row r="1225" spans="7:7">
      <c r="G1225" s="20"/>
    </row>
    <row r="1226" spans="7:7">
      <c r="G1226" s="20"/>
    </row>
    <row r="1227" spans="7:7">
      <c r="G1227" s="20"/>
    </row>
    <row r="1228" spans="7:7">
      <c r="G1228" s="20"/>
    </row>
    <row r="1229" spans="7:7">
      <c r="G1229" s="20"/>
    </row>
    <row r="1230" spans="7:7">
      <c r="G1230" s="20"/>
    </row>
    <row r="1231" spans="7:7">
      <c r="G1231" s="20"/>
    </row>
    <row r="1232" spans="7:7">
      <c r="G1232" s="20"/>
    </row>
    <row r="1233" spans="7:7">
      <c r="G1233" s="20"/>
    </row>
    <row r="1234" spans="7:7">
      <c r="G1234" s="20"/>
    </row>
    <row r="1235" spans="7:7">
      <c r="G1235" s="20"/>
    </row>
    <row r="1236" spans="7:7">
      <c r="G1236" s="20"/>
    </row>
    <row r="1237" spans="7:7" ht="17" thickBot="1">
      <c r="G1237" s="22"/>
    </row>
    <row r="1238" spans="7:7" ht="17" thickTop="1">
      <c r="G1238" s="20"/>
    </row>
    <row r="1239" spans="7:7">
      <c r="G1239" s="20"/>
    </row>
    <row r="1240" spans="7:7">
      <c r="G1240" s="20"/>
    </row>
    <row r="1241" spans="7:7">
      <c r="G1241" s="20"/>
    </row>
    <row r="1242" spans="7:7">
      <c r="G1242" s="20"/>
    </row>
    <row r="1243" spans="7:7">
      <c r="G1243" s="20"/>
    </row>
    <row r="1244" spans="7:7">
      <c r="G1244" s="20"/>
    </row>
    <row r="1245" spans="7:7">
      <c r="G1245" s="20"/>
    </row>
    <row r="1246" spans="7:7">
      <c r="G1246" s="20"/>
    </row>
    <row r="1247" spans="7:7">
      <c r="G1247" s="20"/>
    </row>
    <row r="1248" spans="7:7">
      <c r="G1248" s="20"/>
    </row>
    <row r="1249" spans="7:7">
      <c r="G1249" s="20"/>
    </row>
    <row r="1250" spans="7:7">
      <c r="G1250" s="20"/>
    </row>
    <row r="1251" spans="7:7">
      <c r="G1251" s="20"/>
    </row>
    <row r="1252" spans="7:7">
      <c r="G1252" s="20"/>
    </row>
    <row r="1253" spans="7:7">
      <c r="G1253" s="20"/>
    </row>
    <row r="1254" spans="7:7">
      <c r="G1254" s="20"/>
    </row>
    <row r="1255" spans="7:7">
      <c r="G1255" s="20"/>
    </row>
    <row r="1256" spans="7:7">
      <c r="G1256" s="20"/>
    </row>
    <row r="1257" spans="7:7">
      <c r="G1257" s="20"/>
    </row>
    <row r="1258" spans="7:7">
      <c r="G1258" s="20"/>
    </row>
    <row r="1259" spans="7:7">
      <c r="G1259" s="20"/>
    </row>
    <row r="1260" spans="7:7">
      <c r="G1260" s="20"/>
    </row>
    <row r="1261" spans="7:7">
      <c r="G1261" s="20"/>
    </row>
    <row r="1262" spans="7:7">
      <c r="G1262" s="20"/>
    </row>
    <row r="1263" spans="7:7">
      <c r="G1263" s="20"/>
    </row>
    <row r="1264" spans="7:7">
      <c r="G1264" s="20"/>
    </row>
    <row r="1265" spans="7:7">
      <c r="G1265" s="20"/>
    </row>
    <row r="1266" spans="7:7">
      <c r="G1266" s="20"/>
    </row>
    <row r="1267" spans="7:7">
      <c r="G1267" s="20"/>
    </row>
    <row r="1268" spans="7:7">
      <c r="G1268" s="20"/>
    </row>
    <row r="1269" spans="7:7">
      <c r="G1269" s="20"/>
    </row>
    <row r="1270" spans="7:7">
      <c r="G1270" s="20"/>
    </row>
    <row r="1271" spans="7:7">
      <c r="G1271" s="20"/>
    </row>
    <row r="1272" spans="7:7">
      <c r="G1272" s="20"/>
    </row>
    <row r="1273" spans="7:7">
      <c r="G1273" s="20"/>
    </row>
    <row r="1274" spans="7:7">
      <c r="G1274" s="20"/>
    </row>
    <row r="1275" spans="7:7">
      <c r="G1275" s="20"/>
    </row>
    <row r="1276" spans="7:7">
      <c r="G1276" s="20"/>
    </row>
    <row r="1277" spans="7:7">
      <c r="G1277" s="20"/>
    </row>
    <row r="1278" spans="7:7">
      <c r="G1278" s="20"/>
    </row>
    <row r="1279" spans="7:7">
      <c r="G1279" s="20"/>
    </row>
    <row r="1280" spans="7:7">
      <c r="G1280" s="20"/>
    </row>
    <row r="1281" spans="7:7">
      <c r="G1281" s="20"/>
    </row>
    <row r="1282" spans="7:7">
      <c r="G1282" s="20"/>
    </row>
    <row r="1283" spans="7:7">
      <c r="G1283" s="20"/>
    </row>
    <row r="1284" spans="7:7">
      <c r="G1284" s="20"/>
    </row>
    <row r="1285" spans="7:7" ht="17" thickBot="1">
      <c r="G1285" s="22"/>
    </row>
    <row r="1286" spans="7:7" ht="17" thickTop="1">
      <c r="G1286" s="20"/>
    </row>
    <row r="1287" spans="7:7">
      <c r="G1287" s="20"/>
    </row>
    <row r="1288" spans="7:7">
      <c r="G1288" s="20"/>
    </row>
    <row r="1289" spans="7:7">
      <c r="G1289" s="20"/>
    </row>
    <row r="1290" spans="7:7">
      <c r="G1290" s="20"/>
    </row>
    <row r="1291" spans="7:7">
      <c r="G1291" s="20"/>
    </row>
    <row r="1292" spans="7:7">
      <c r="G1292" s="20"/>
    </row>
    <row r="1293" spans="7:7">
      <c r="G1293" s="20"/>
    </row>
    <row r="1294" spans="7:7">
      <c r="G1294" s="20"/>
    </row>
    <row r="1295" spans="7:7">
      <c r="G1295" s="20"/>
    </row>
    <row r="1296" spans="7:7">
      <c r="G1296" s="20"/>
    </row>
    <row r="1297" spans="7:7">
      <c r="G1297" s="20"/>
    </row>
    <row r="1298" spans="7:7">
      <c r="G1298" s="20"/>
    </row>
    <row r="1299" spans="7:7">
      <c r="G1299" s="20"/>
    </row>
    <row r="1300" spans="7:7">
      <c r="G1300" s="20"/>
    </row>
    <row r="1301" spans="7:7">
      <c r="G1301" s="20"/>
    </row>
    <row r="1302" spans="7:7">
      <c r="G1302" s="20"/>
    </row>
    <row r="1303" spans="7:7">
      <c r="G1303" s="20"/>
    </row>
    <row r="1304" spans="7:7">
      <c r="G1304" s="20"/>
    </row>
    <row r="1305" spans="7:7">
      <c r="G1305" s="20"/>
    </row>
    <row r="1306" spans="7:7">
      <c r="G1306" s="20"/>
    </row>
    <row r="1307" spans="7:7">
      <c r="G1307" s="20"/>
    </row>
    <row r="1308" spans="7:7">
      <c r="G1308" s="20"/>
    </row>
    <row r="1309" spans="7:7">
      <c r="G1309" s="20"/>
    </row>
    <row r="1310" spans="7:7">
      <c r="G1310" s="20"/>
    </row>
    <row r="1311" spans="7:7">
      <c r="G1311" s="20"/>
    </row>
    <row r="1312" spans="7:7">
      <c r="G1312" s="20"/>
    </row>
    <row r="1313" spans="7:7">
      <c r="G1313" s="20"/>
    </row>
    <row r="1314" spans="7:7">
      <c r="G1314" s="20"/>
    </row>
    <row r="1315" spans="7:7">
      <c r="G1315" s="20"/>
    </row>
    <row r="1316" spans="7:7">
      <c r="G1316" s="20"/>
    </row>
    <row r="1317" spans="7:7">
      <c r="G1317" s="20"/>
    </row>
    <row r="1318" spans="7:7">
      <c r="G1318" s="20"/>
    </row>
    <row r="1319" spans="7:7">
      <c r="G1319" s="20"/>
    </row>
    <row r="1320" spans="7:7">
      <c r="G1320" s="20"/>
    </row>
    <row r="1321" spans="7:7">
      <c r="G1321" s="20"/>
    </row>
    <row r="1322" spans="7:7">
      <c r="G1322" s="20"/>
    </row>
    <row r="1323" spans="7:7">
      <c r="G1323" s="20"/>
    </row>
    <row r="1324" spans="7:7">
      <c r="G1324" s="20"/>
    </row>
    <row r="1325" spans="7:7">
      <c r="G1325" s="20"/>
    </row>
    <row r="1326" spans="7:7">
      <c r="G1326" s="20"/>
    </row>
    <row r="1327" spans="7:7" ht="17" thickBot="1">
      <c r="G1327" s="22"/>
    </row>
    <row r="1328" spans="7:7" ht="17" thickTop="1">
      <c r="G1328" s="20"/>
    </row>
    <row r="1329" spans="7:7">
      <c r="G1329" s="20"/>
    </row>
    <row r="1330" spans="7:7">
      <c r="G1330" s="20"/>
    </row>
    <row r="1331" spans="7:7">
      <c r="G1331" s="20"/>
    </row>
    <row r="1332" spans="7:7">
      <c r="G1332" s="20"/>
    </row>
    <row r="1333" spans="7:7">
      <c r="G1333" s="20"/>
    </row>
    <row r="1334" spans="7:7">
      <c r="G1334" s="20"/>
    </row>
    <row r="1335" spans="7:7">
      <c r="G1335" s="20"/>
    </row>
    <row r="1336" spans="7:7">
      <c r="G1336" s="20"/>
    </row>
    <row r="1337" spans="7:7">
      <c r="G1337" s="20"/>
    </row>
    <row r="1338" spans="7:7">
      <c r="G1338" s="20"/>
    </row>
    <row r="1339" spans="7:7">
      <c r="G1339" s="20"/>
    </row>
    <row r="1340" spans="7:7">
      <c r="G1340" s="20"/>
    </row>
    <row r="1341" spans="7:7">
      <c r="G1341" s="20"/>
    </row>
    <row r="1342" spans="7:7">
      <c r="G1342" s="20"/>
    </row>
    <row r="1343" spans="7:7">
      <c r="G1343" s="20"/>
    </row>
    <row r="1344" spans="7:7">
      <c r="G1344" s="20"/>
    </row>
    <row r="1345" spans="7:7">
      <c r="G1345" s="20"/>
    </row>
    <row r="1346" spans="7:7">
      <c r="G1346" s="20"/>
    </row>
    <row r="1347" spans="7:7">
      <c r="G1347" s="20"/>
    </row>
    <row r="1348" spans="7:7">
      <c r="G1348" s="20"/>
    </row>
    <row r="1349" spans="7:7">
      <c r="G1349" s="20"/>
    </row>
    <row r="1350" spans="7:7">
      <c r="G1350" s="20"/>
    </row>
    <row r="1351" spans="7:7">
      <c r="G1351" s="20"/>
    </row>
    <row r="1352" spans="7:7">
      <c r="G1352" s="20"/>
    </row>
    <row r="1353" spans="7:7">
      <c r="G1353" s="20"/>
    </row>
    <row r="1354" spans="7:7">
      <c r="G1354" s="20"/>
    </row>
    <row r="1355" spans="7:7">
      <c r="G1355" s="20"/>
    </row>
    <row r="1356" spans="7:7">
      <c r="G1356" s="20"/>
    </row>
    <row r="1357" spans="7:7">
      <c r="G1357" s="20"/>
    </row>
    <row r="1358" spans="7:7">
      <c r="G1358" s="20"/>
    </row>
    <row r="1359" spans="7:7">
      <c r="G1359" s="20"/>
    </row>
    <row r="1360" spans="7:7">
      <c r="G1360" s="20"/>
    </row>
    <row r="1361" spans="7:7">
      <c r="G1361" s="20"/>
    </row>
    <row r="1362" spans="7:7">
      <c r="G1362" s="20"/>
    </row>
    <row r="1363" spans="7:7">
      <c r="G1363" s="20"/>
    </row>
    <row r="1364" spans="7:7">
      <c r="G1364" s="20"/>
    </row>
    <row r="1365" spans="7:7">
      <c r="G1365" s="20"/>
    </row>
    <row r="1366" spans="7:7">
      <c r="G1366" s="20"/>
    </row>
    <row r="1367" spans="7:7">
      <c r="G1367" s="20"/>
    </row>
    <row r="1368" spans="7:7">
      <c r="G1368" s="20"/>
    </row>
    <row r="1369" spans="7:7">
      <c r="G1369" s="20"/>
    </row>
    <row r="1370" spans="7:7">
      <c r="G1370" s="20"/>
    </row>
    <row r="1371" spans="7:7">
      <c r="G1371" s="20"/>
    </row>
    <row r="1372" spans="7:7">
      <c r="G1372" s="20"/>
    </row>
    <row r="1373" spans="7:7">
      <c r="G1373" s="20"/>
    </row>
    <row r="1374" spans="7:7">
      <c r="G1374" s="20"/>
    </row>
    <row r="1375" spans="7:7">
      <c r="G1375" s="20"/>
    </row>
    <row r="1376" spans="7:7" ht="17" thickBot="1">
      <c r="G1376" s="22"/>
    </row>
    <row r="1377" spans="7:7" ht="17" thickTop="1">
      <c r="G1377" s="20"/>
    </row>
    <row r="1378" spans="7:7">
      <c r="G1378" s="20"/>
    </row>
    <row r="1379" spans="7:7">
      <c r="G1379" s="20"/>
    </row>
    <row r="1380" spans="7:7">
      <c r="G1380" s="20"/>
    </row>
    <row r="1381" spans="7:7">
      <c r="G1381" s="20"/>
    </row>
    <row r="1382" spans="7:7">
      <c r="G1382" s="20"/>
    </row>
    <row r="1383" spans="7:7">
      <c r="G1383" s="20"/>
    </row>
    <row r="1384" spans="7:7">
      <c r="G1384" s="20"/>
    </row>
    <row r="1385" spans="7:7">
      <c r="G1385" s="20"/>
    </row>
    <row r="1386" spans="7:7">
      <c r="G1386" s="20"/>
    </row>
    <row r="1387" spans="7:7">
      <c r="G1387" s="20"/>
    </row>
    <row r="1388" spans="7:7">
      <c r="G1388" s="20"/>
    </row>
    <row r="1389" spans="7:7">
      <c r="G1389" s="20"/>
    </row>
    <row r="1390" spans="7:7">
      <c r="G1390" s="20"/>
    </row>
    <row r="1391" spans="7:7">
      <c r="G1391" s="20"/>
    </row>
    <row r="1392" spans="7:7">
      <c r="G1392" s="20"/>
    </row>
    <row r="1393" spans="7:7">
      <c r="G1393" s="20"/>
    </row>
    <row r="1394" spans="7:7">
      <c r="G1394" s="20"/>
    </row>
    <row r="1395" spans="7:7">
      <c r="G1395" s="20"/>
    </row>
    <row r="1396" spans="7:7">
      <c r="G1396" s="20"/>
    </row>
    <row r="1397" spans="7:7">
      <c r="G1397" s="20"/>
    </row>
    <row r="1398" spans="7:7">
      <c r="G1398" s="20"/>
    </row>
    <row r="1399" spans="7:7">
      <c r="G1399" s="20"/>
    </row>
    <row r="1400" spans="7:7">
      <c r="G1400" s="20"/>
    </row>
    <row r="1401" spans="7:7">
      <c r="G1401" s="20"/>
    </row>
    <row r="1402" spans="7:7">
      <c r="G1402" s="20"/>
    </row>
    <row r="1403" spans="7:7">
      <c r="G1403" s="20"/>
    </row>
    <row r="1404" spans="7:7">
      <c r="G1404" s="20"/>
    </row>
    <row r="1405" spans="7:7">
      <c r="G1405" s="20"/>
    </row>
    <row r="1406" spans="7:7">
      <c r="G1406" s="20"/>
    </row>
    <row r="1407" spans="7:7">
      <c r="G1407" s="20"/>
    </row>
    <row r="1408" spans="7:7">
      <c r="G1408" s="20"/>
    </row>
    <row r="1409" spans="7:7">
      <c r="G1409" s="20"/>
    </row>
    <row r="1410" spans="7:7">
      <c r="G1410" s="20"/>
    </row>
    <row r="1411" spans="7:7">
      <c r="G1411" s="20"/>
    </row>
    <row r="1412" spans="7:7">
      <c r="G1412" s="20"/>
    </row>
    <row r="1413" spans="7:7">
      <c r="G1413" s="20"/>
    </row>
    <row r="1414" spans="7:7">
      <c r="G1414" s="20"/>
    </row>
    <row r="1415" spans="7:7">
      <c r="G1415" s="20"/>
    </row>
    <row r="1416" spans="7:7">
      <c r="G1416" s="20"/>
    </row>
    <row r="1417" spans="7:7">
      <c r="G1417" s="20"/>
    </row>
    <row r="1418" spans="7:7">
      <c r="G1418" s="20"/>
    </row>
    <row r="1419" spans="7:7">
      <c r="G1419" s="20"/>
    </row>
    <row r="1420" spans="7:7">
      <c r="G1420" s="20"/>
    </row>
    <row r="1421" spans="7:7">
      <c r="G1421" s="20"/>
    </row>
    <row r="1422" spans="7:7">
      <c r="G1422" s="20"/>
    </row>
    <row r="1423" spans="7:7">
      <c r="G1423" s="20"/>
    </row>
    <row r="1424" spans="7:7">
      <c r="G1424" s="20"/>
    </row>
    <row r="1425" spans="7:7">
      <c r="G1425" s="20"/>
    </row>
    <row r="1426" spans="7:7">
      <c r="G1426" s="20"/>
    </row>
    <row r="1427" spans="7:7" ht="17" thickBot="1">
      <c r="G1427" s="22"/>
    </row>
    <row r="1428" spans="7:7" ht="17" thickTop="1">
      <c r="G1428" s="20"/>
    </row>
    <row r="1429" spans="7:7">
      <c r="G1429" s="20"/>
    </row>
    <row r="1430" spans="7:7">
      <c r="G1430" s="20"/>
    </row>
    <row r="1431" spans="7:7">
      <c r="G1431" s="20"/>
    </row>
    <row r="1432" spans="7:7">
      <c r="G1432" s="20"/>
    </row>
    <row r="1433" spans="7:7">
      <c r="G1433" s="20"/>
    </row>
    <row r="1434" spans="7:7">
      <c r="G1434" s="20"/>
    </row>
    <row r="1435" spans="7:7">
      <c r="G1435" s="20"/>
    </row>
    <row r="1436" spans="7:7">
      <c r="G1436" s="20"/>
    </row>
    <row r="1437" spans="7:7">
      <c r="G1437" s="20"/>
    </row>
    <row r="1438" spans="7:7">
      <c r="G1438" s="20"/>
    </row>
    <row r="1439" spans="7:7">
      <c r="G1439" s="20"/>
    </row>
    <row r="1440" spans="7:7">
      <c r="G1440" s="20"/>
    </row>
    <row r="1441" spans="7:7">
      <c r="G1441" s="20"/>
    </row>
    <row r="1442" spans="7:7">
      <c r="G1442" s="20"/>
    </row>
    <row r="1443" spans="7:7">
      <c r="G1443" s="20"/>
    </row>
    <row r="1444" spans="7:7">
      <c r="G1444" s="20"/>
    </row>
    <row r="1445" spans="7:7">
      <c r="G1445" s="20"/>
    </row>
    <row r="1446" spans="7:7">
      <c r="G1446" s="20"/>
    </row>
    <row r="1447" spans="7:7">
      <c r="G1447" s="20"/>
    </row>
    <row r="1448" spans="7:7">
      <c r="G1448" s="20"/>
    </row>
    <row r="1449" spans="7:7">
      <c r="G1449" s="20"/>
    </row>
    <row r="1450" spans="7:7">
      <c r="G1450" s="20"/>
    </row>
    <row r="1451" spans="7:7">
      <c r="G1451" s="20"/>
    </row>
    <row r="1452" spans="7:7">
      <c r="G1452" s="20"/>
    </row>
    <row r="1453" spans="7:7">
      <c r="G1453" s="20"/>
    </row>
    <row r="1454" spans="7:7">
      <c r="G1454" s="20"/>
    </row>
    <row r="1455" spans="7:7">
      <c r="G1455" s="20"/>
    </row>
    <row r="1456" spans="7:7">
      <c r="G1456" s="20"/>
    </row>
    <row r="1457" spans="7:7">
      <c r="G1457" s="20"/>
    </row>
    <row r="1458" spans="7:7">
      <c r="G1458" s="20"/>
    </row>
    <row r="1459" spans="7:7">
      <c r="G1459" s="20"/>
    </row>
    <row r="1460" spans="7:7">
      <c r="G1460" s="20"/>
    </row>
    <row r="1461" spans="7:7">
      <c r="G1461" s="20"/>
    </row>
    <row r="1462" spans="7:7">
      <c r="G1462" s="20"/>
    </row>
    <row r="1463" spans="7:7">
      <c r="G1463" s="20"/>
    </row>
    <row r="1464" spans="7:7">
      <c r="G1464" s="20"/>
    </row>
    <row r="1465" spans="7:7">
      <c r="G1465" s="20"/>
    </row>
    <row r="1466" spans="7:7">
      <c r="G1466" s="20"/>
    </row>
    <row r="1467" spans="7:7">
      <c r="G1467" s="20"/>
    </row>
    <row r="1468" spans="7:7">
      <c r="G1468" s="20"/>
    </row>
    <row r="1469" spans="7:7">
      <c r="G1469" s="20"/>
    </row>
    <row r="1470" spans="7:7">
      <c r="G1470" s="20"/>
    </row>
    <row r="1471" spans="7:7">
      <c r="G1471" s="20"/>
    </row>
    <row r="1472" spans="7:7">
      <c r="G1472" s="20"/>
    </row>
    <row r="1473" spans="7:7">
      <c r="G1473" s="20"/>
    </row>
    <row r="1474" spans="7:7">
      <c r="G1474" s="20"/>
    </row>
    <row r="1475" spans="7:7">
      <c r="G1475" s="20"/>
    </row>
    <row r="1476" spans="7:7" ht="17" thickBot="1">
      <c r="G1476" s="22"/>
    </row>
    <row r="1477" spans="7:7" ht="17" thickTop="1">
      <c r="G1477" s="20"/>
    </row>
    <row r="1478" spans="7:7">
      <c r="G1478" s="20"/>
    </row>
    <row r="1479" spans="7:7">
      <c r="G1479" s="20"/>
    </row>
    <row r="1480" spans="7:7">
      <c r="G1480" s="20"/>
    </row>
    <row r="1481" spans="7:7">
      <c r="G1481" s="20"/>
    </row>
    <row r="1482" spans="7:7">
      <c r="G1482" s="20"/>
    </row>
    <row r="1483" spans="7:7">
      <c r="G1483" s="20"/>
    </row>
    <row r="1484" spans="7:7">
      <c r="G1484" s="20"/>
    </row>
    <row r="1485" spans="7:7">
      <c r="G1485" s="20"/>
    </row>
    <row r="1486" spans="7:7">
      <c r="G1486" s="20"/>
    </row>
    <row r="1487" spans="7:7">
      <c r="G1487" s="20"/>
    </row>
    <row r="1488" spans="7:7">
      <c r="G1488" s="20"/>
    </row>
    <row r="1489" spans="7:7">
      <c r="G1489" s="20"/>
    </row>
    <row r="1490" spans="7:7">
      <c r="G1490" s="20"/>
    </row>
    <row r="1491" spans="7:7">
      <c r="G1491" s="20"/>
    </row>
    <row r="1492" spans="7:7">
      <c r="G1492" s="20"/>
    </row>
    <row r="1493" spans="7:7">
      <c r="G1493" s="20"/>
    </row>
    <row r="1494" spans="7:7">
      <c r="G1494" s="20"/>
    </row>
    <row r="1495" spans="7:7">
      <c r="G1495" s="20"/>
    </row>
    <row r="1496" spans="7:7">
      <c r="G1496" s="20"/>
    </row>
    <row r="1497" spans="7:7">
      <c r="G1497" s="20"/>
    </row>
    <row r="1498" spans="7:7">
      <c r="G1498" s="20"/>
    </row>
    <row r="1499" spans="7:7">
      <c r="G1499" s="20"/>
    </row>
    <row r="1500" spans="7:7">
      <c r="G1500" s="20"/>
    </row>
    <row r="1501" spans="7:7">
      <c r="G1501" s="20"/>
    </row>
    <row r="1502" spans="7:7">
      <c r="G1502" s="20"/>
    </row>
    <row r="1503" spans="7:7">
      <c r="G1503" s="20"/>
    </row>
    <row r="1504" spans="7:7">
      <c r="G1504" s="20"/>
    </row>
    <row r="1505" spans="7:7">
      <c r="G1505" s="20"/>
    </row>
    <row r="1506" spans="7:7">
      <c r="G1506" s="20"/>
    </row>
    <row r="1507" spans="7:7">
      <c r="G1507" s="20"/>
    </row>
    <row r="1508" spans="7:7">
      <c r="G1508" s="20"/>
    </row>
    <row r="1509" spans="7:7">
      <c r="G1509" s="20"/>
    </row>
    <row r="1510" spans="7:7">
      <c r="G1510" s="20"/>
    </row>
    <row r="1511" spans="7:7">
      <c r="G1511" s="20"/>
    </row>
    <row r="1512" spans="7:7">
      <c r="G1512" s="20"/>
    </row>
    <row r="1513" spans="7:7">
      <c r="G1513" s="20"/>
    </row>
    <row r="1514" spans="7:7">
      <c r="G1514" s="20"/>
    </row>
    <row r="1515" spans="7:7">
      <c r="G1515" s="20"/>
    </row>
    <row r="1516" spans="7:7">
      <c r="G1516" s="20"/>
    </row>
    <row r="1517" spans="7:7">
      <c r="G1517" s="20"/>
    </row>
    <row r="1518" spans="7:7">
      <c r="G1518" s="20"/>
    </row>
    <row r="1519" spans="7:7">
      <c r="G1519" s="20"/>
    </row>
    <row r="1520" spans="7:7">
      <c r="G1520" s="20"/>
    </row>
    <row r="1521" spans="7:7">
      <c r="G1521" s="20"/>
    </row>
    <row r="1522" spans="7:7" ht="17" thickBot="1">
      <c r="G1522" s="22"/>
    </row>
    <row r="1523" spans="7:7" ht="17" thickTop="1">
      <c r="G1523" s="20"/>
    </row>
    <row r="1524" spans="7:7">
      <c r="G1524" s="20"/>
    </row>
    <row r="1525" spans="7:7">
      <c r="G1525" s="20"/>
    </row>
    <row r="1526" spans="7:7">
      <c r="G1526" s="20"/>
    </row>
    <row r="1527" spans="7:7">
      <c r="G1527" s="20"/>
    </row>
    <row r="1528" spans="7:7">
      <c r="G1528" s="20"/>
    </row>
    <row r="1529" spans="7:7">
      <c r="G1529" s="20"/>
    </row>
    <row r="1530" spans="7:7">
      <c r="G1530" s="20"/>
    </row>
    <row r="1531" spans="7:7">
      <c r="G1531" s="20"/>
    </row>
    <row r="1532" spans="7:7">
      <c r="G1532" s="20"/>
    </row>
    <row r="1533" spans="7:7">
      <c r="G1533" s="20"/>
    </row>
    <row r="1534" spans="7:7">
      <c r="G1534" s="20"/>
    </row>
    <row r="1535" spans="7:7">
      <c r="G1535" s="20"/>
    </row>
    <row r="1536" spans="7:7">
      <c r="G1536" s="20"/>
    </row>
    <row r="1537" spans="7:7">
      <c r="G1537" s="20"/>
    </row>
    <row r="1538" spans="7:7">
      <c r="G1538" s="20"/>
    </row>
    <row r="1539" spans="7:7">
      <c r="G1539" s="20"/>
    </row>
    <row r="1540" spans="7:7">
      <c r="G1540" s="20"/>
    </row>
    <row r="1541" spans="7:7">
      <c r="G1541" s="20"/>
    </row>
    <row r="1542" spans="7:7">
      <c r="G1542" s="20"/>
    </row>
    <row r="1543" spans="7:7">
      <c r="G1543" s="20"/>
    </row>
    <row r="1544" spans="7:7">
      <c r="G1544" s="20"/>
    </row>
    <row r="1545" spans="7:7">
      <c r="G1545" s="20"/>
    </row>
    <row r="1546" spans="7:7">
      <c r="G1546" s="20"/>
    </row>
    <row r="1547" spans="7:7">
      <c r="G1547" s="20"/>
    </row>
    <row r="1548" spans="7:7">
      <c r="G1548" s="20"/>
    </row>
    <row r="1549" spans="7:7">
      <c r="G1549" s="20"/>
    </row>
    <row r="1550" spans="7:7">
      <c r="G1550" s="20"/>
    </row>
    <row r="1551" spans="7:7">
      <c r="G1551" s="20"/>
    </row>
    <row r="1552" spans="7:7">
      <c r="G1552" s="20"/>
    </row>
    <row r="1553" spans="7:7">
      <c r="G1553" s="20"/>
    </row>
    <row r="1554" spans="7:7">
      <c r="G1554" s="20"/>
    </row>
    <row r="1555" spans="7:7">
      <c r="G1555" s="20"/>
    </row>
    <row r="1556" spans="7:7">
      <c r="G1556" s="20"/>
    </row>
    <row r="1557" spans="7:7">
      <c r="G1557" s="20"/>
    </row>
    <row r="1558" spans="7:7">
      <c r="G1558" s="20"/>
    </row>
    <row r="1559" spans="7:7">
      <c r="G1559" s="20"/>
    </row>
    <row r="1560" spans="7:7">
      <c r="G1560" s="20"/>
    </row>
    <row r="1561" spans="7:7">
      <c r="G1561" s="20"/>
    </row>
    <row r="1562" spans="7:7">
      <c r="G1562" s="20"/>
    </row>
    <row r="1563" spans="7:7">
      <c r="G1563" s="20"/>
    </row>
    <row r="1564" spans="7:7">
      <c r="G1564" s="20"/>
    </row>
    <row r="1565" spans="7:7">
      <c r="G1565" s="20"/>
    </row>
    <row r="1566" spans="7:7" ht="17" thickBot="1">
      <c r="G1566" s="22"/>
    </row>
    <row r="1567" spans="7:7" ht="17" thickTop="1">
      <c r="G1567" s="20"/>
    </row>
    <row r="1568" spans="7:7">
      <c r="G1568" s="20"/>
    </row>
    <row r="1569" spans="7:7">
      <c r="G1569" s="20"/>
    </row>
    <row r="1570" spans="7:7">
      <c r="G1570" s="20"/>
    </row>
    <row r="1571" spans="7:7">
      <c r="G1571" s="20"/>
    </row>
    <row r="1572" spans="7:7">
      <c r="G1572" s="20"/>
    </row>
    <row r="1573" spans="7:7">
      <c r="G1573" s="20"/>
    </row>
    <row r="1574" spans="7:7">
      <c r="G1574" s="20"/>
    </row>
    <row r="1575" spans="7:7">
      <c r="G1575" s="20"/>
    </row>
    <row r="1576" spans="7:7">
      <c r="G1576" s="20"/>
    </row>
    <row r="1577" spans="7:7">
      <c r="G1577" s="20"/>
    </row>
    <row r="1578" spans="7:7">
      <c r="G1578" s="20"/>
    </row>
    <row r="1579" spans="7:7">
      <c r="G1579" s="20"/>
    </row>
    <row r="1580" spans="7:7">
      <c r="G1580" s="20"/>
    </row>
    <row r="1581" spans="7:7">
      <c r="G1581" s="20"/>
    </row>
    <row r="1582" spans="7:7">
      <c r="G1582" s="20"/>
    </row>
    <row r="1583" spans="7:7">
      <c r="G1583" s="20"/>
    </row>
    <row r="1584" spans="7:7">
      <c r="G1584" s="20"/>
    </row>
    <row r="1585" spans="7:7">
      <c r="G1585" s="20"/>
    </row>
    <row r="1586" spans="7:7">
      <c r="G1586" s="20"/>
    </row>
    <row r="1587" spans="7:7">
      <c r="G1587" s="20"/>
    </row>
    <row r="1588" spans="7:7">
      <c r="G1588" s="20"/>
    </row>
    <row r="1589" spans="7:7">
      <c r="G1589" s="20"/>
    </row>
    <row r="1590" spans="7:7">
      <c r="G1590" s="20"/>
    </row>
    <row r="1591" spans="7:7">
      <c r="G1591" s="20"/>
    </row>
    <row r="1592" spans="7:7">
      <c r="G1592" s="20"/>
    </row>
    <row r="1593" spans="7:7">
      <c r="G1593" s="20"/>
    </row>
    <row r="1594" spans="7:7">
      <c r="G1594" s="20"/>
    </row>
    <row r="1595" spans="7:7">
      <c r="G1595" s="20"/>
    </row>
    <row r="1596" spans="7:7">
      <c r="G1596" s="20"/>
    </row>
    <row r="1597" spans="7:7">
      <c r="G1597" s="20"/>
    </row>
    <row r="1598" spans="7:7">
      <c r="G1598" s="20"/>
    </row>
    <row r="1599" spans="7:7">
      <c r="G1599" s="20"/>
    </row>
    <row r="1600" spans="7:7">
      <c r="G1600" s="20"/>
    </row>
    <row r="1601" spans="7:7">
      <c r="G1601" s="20"/>
    </row>
    <row r="1602" spans="7:7">
      <c r="G1602" s="20"/>
    </row>
    <row r="1603" spans="7:7">
      <c r="G1603" s="20"/>
    </row>
    <row r="1604" spans="7:7">
      <c r="G1604" s="20"/>
    </row>
    <row r="1605" spans="7:7">
      <c r="G1605" s="20"/>
    </row>
    <row r="1606" spans="7:7">
      <c r="G1606" s="20"/>
    </row>
    <row r="1607" spans="7:7">
      <c r="G1607" s="20"/>
    </row>
    <row r="1608" spans="7:7">
      <c r="G1608" s="20"/>
    </row>
    <row r="1609" spans="7:7">
      <c r="G1609" s="20"/>
    </row>
    <row r="1610" spans="7:7">
      <c r="G1610" s="20"/>
    </row>
    <row r="1611" spans="7:7">
      <c r="G1611" s="20"/>
    </row>
    <row r="1612" spans="7:7" ht="17" thickBot="1">
      <c r="G1612" s="22"/>
    </row>
    <row r="1613" spans="7:7" ht="17" thickTop="1">
      <c r="G1613" s="20"/>
    </row>
    <row r="1614" spans="7:7">
      <c r="G1614" s="20"/>
    </row>
    <row r="1615" spans="7:7">
      <c r="G1615" s="20"/>
    </row>
    <row r="1616" spans="7:7">
      <c r="G1616" s="20"/>
    </row>
    <row r="1617" spans="7:7">
      <c r="G1617" s="20"/>
    </row>
    <row r="1618" spans="7:7">
      <c r="G1618" s="20"/>
    </row>
    <row r="1619" spans="7:7">
      <c r="G1619" s="20"/>
    </row>
    <row r="1620" spans="7:7">
      <c r="G1620" s="20"/>
    </row>
    <row r="1621" spans="7:7">
      <c r="G1621" s="20"/>
    </row>
    <row r="1622" spans="7:7">
      <c r="G1622" s="20"/>
    </row>
    <row r="1623" spans="7:7">
      <c r="G1623" s="20"/>
    </row>
    <row r="1624" spans="7:7">
      <c r="G1624" s="20"/>
    </row>
    <row r="1625" spans="7:7">
      <c r="G1625" s="20"/>
    </row>
    <row r="1626" spans="7:7">
      <c r="G1626" s="20"/>
    </row>
    <row r="1627" spans="7:7">
      <c r="G1627" s="20"/>
    </row>
    <row r="1628" spans="7:7">
      <c r="G1628" s="20"/>
    </row>
    <row r="1629" spans="7:7">
      <c r="G1629" s="20"/>
    </row>
    <row r="1630" spans="7:7">
      <c r="G1630" s="20"/>
    </row>
    <row r="1631" spans="7:7">
      <c r="G1631" s="20"/>
    </row>
    <row r="1632" spans="7:7">
      <c r="G1632" s="20"/>
    </row>
    <row r="1633" spans="7:7">
      <c r="G1633" s="20"/>
    </row>
    <row r="1634" spans="7:7">
      <c r="G1634" s="20"/>
    </row>
    <row r="1635" spans="7:7">
      <c r="G1635" s="20"/>
    </row>
    <row r="1636" spans="7:7">
      <c r="G1636" s="20"/>
    </row>
    <row r="1637" spans="7:7">
      <c r="G1637" s="20"/>
    </row>
    <row r="1638" spans="7:7">
      <c r="G1638" s="20"/>
    </row>
    <row r="1639" spans="7:7">
      <c r="G1639" s="20"/>
    </row>
    <row r="1640" spans="7:7">
      <c r="G1640" s="20"/>
    </row>
    <row r="1641" spans="7:7">
      <c r="G1641" s="20"/>
    </row>
    <row r="1642" spans="7:7">
      <c r="G1642" s="20"/>
    </row>
    <row r="1643" spans="7:7">
      <c r="G1643" s="20"/>
    </row>
    <row r="1644" spans="7:7">
      <c r="G1644" s="20"/>
    </row>
    <row r="1645" spans="7:7">
      <c r="G1645" s="20"/>
    </row>
    <row r="1646" spans="7:7">
      <c r="G1646" s="20"/>
    </row>
    <row r="1647" spans="7:7">
      <c r="G1647" s="20"/>
    </row>
    <row r="1648" spans="7:7">
      <c r="G1648" s="20"/>
    </row>
    <row r="1649" spans="7:7">
      <c r="G1649" s="20"/>
    </row>
    <row r="1650" spans="7:7">
      <c r="G1650" s="20"/>
    </row>
    <row r="1651" spans="7:7">
      <c r="G1651" s="20"/>
    </row>
    <row r="1652" spans="7:7">
      <c r="G1652" s="20"/>
    </row>
    <row r="1653" spans="7:7">
      <c r="G1653" s="20"/>
    </row>
    <row r="1654" spans="7:7">
      <c r="G1654" s="20"/>
    </row>
    <row r="1655" spans="7:7" ht="17" thickBot="1">
      <c r="G1655" s="22"/>
    </row>
    <row r="1656" spans="7:7" ht="17" thickTop="1">
      <c r="G1656" s="20"/>
    </row>
    <row r="1657" spans="7:7">
      <c r="G1657" s="20"/>
    </row>
    <row r="1658" spans="7:7">
      <c r="G1658" s="20"/>
    </row>
    <row r="1659" spans="7:7">
      <c r="G1659" s="20"/>
    </row>
    <row r="1660" spans="7:7">
      <c r="G1660" s="20"/>
    </row>
    <row r="1661" spans="7:7">
      <c r="G1661" s="20"/>
    </row>
    <row r="1662" spans="7:7">
      <c r="G1662" s="20"/>
    </row>
    <row r="1663" spans="7:7">
      <c r="G1663" s="20"/>
    </row>
    <row r="1664" spans="7:7">
      <c r="G1664" s="20"/>
    </row>
    <row r="1665" spans="7:7">
      <c r="G1665" s="20"/>
    </row>
    <row r="1666" spans="7:7">
      <c r="G1666" s="20"/>
    </row>
    <row r="1667" spans="7:7">
      <c r="G1667" s="20"/>
    </row>
    <row r="1668" spans="7:7">
      <c r="G1668" s="20"/>
    </row>
    <row r="1669" spans="7:7">
      <c r="G1669" s="20"/>
    </row>
    <row r="1670" spans="7:7">
      <c r="G1670" s="20"/>
    </row>
    <row r="1671" spans="7:7">
      <c r="G1671" s="20"/>
    </row>
    <row r="1672" spans="7:7">
      <c r="G1672" s="20"/>
    </row>
    <row r="1673" spans="7:7">
      <c r="G1673" s="20"/>
    </row>
    <row r="1674" spans="7:7">
      <c r="G1674" s="20"/>
    </row>
    <row r="1675" spans="7:7">
      <c r="G1675" s="20"/>
    </row>
    <row r="1676" spans="7:7">
      <c r="G1676" s="20"/>
    </row>
    <row r="1677" spans="7:7">
      <c r="G1677" s="20"/>
    </row>
    <row r="1678" spans="7:7">
      <c r="G1678" s="20"/>
    </row>
    <row r="1679" spans="7:7">
      <c r="G1679" s="20"/>
    </row>
    <row r="1680" spans="7:7">
      <c r="G1680" s="20"/>
    </row>
    <row r="1681" spans="7:7">
      <c r="G1681" s="20"/>
    </row>
    <row r="1682" spans="7:7">
      <c r="G1682" s="20"/>
    </row>
    <row r="1683" spans="7:7">
      <c r="G1683" s="20"/>
    </row>
    <row r="1684" spans="7:7">
      <c r="G1684" s="20"/>
    </row>
    <row r="1685" spans="7:7">
      <c r="G1685" s="20"/>
    </row>
    <row r="1686" spans="7:7">
      <c r="G1686" s="20"/>
    </row>
    <row r="1687" spans="7:7">
      <c r="G1687" s="20"/>
    </row>
    <row r="1688" spans="7:7">
      <c r="G1688" s="20"/>
    </row>
    <row r="1689" spans="7:7">
      <c r="G1689" s="20"/>
    </row>
    <row r="1690" spans="7:7">
      <c r="G1690" s="20"/>
    </row>
    <row r="1691" spans="7:7">
      <c r="G1691" s="20"/>
    </row>
    <row r="1692" spans="7:7">
      <c r="G1692" s="20"/>
    </row>
    <row r="1693" spans="7:7">
      <c r="G1693" s="20"/>
    </row>
    <row r="1694" spans="7:7">
      <c r="G1694" s="20"/>
    </row>
    <row r="1695" spans="7:7">
      <c r="G1695" s="20"/>
    </row>
    <row r="1696" spans="7:7">
      <c r="G1696" s="20"/>
    </row>
    <row r="1697" spans="7:7">
      <c r="G1697" s="20"/>
    </row>
    <row r="1698" spans="7:7">
      <c r="G1698" s="20"/>
    </row>
    <row r="1699" spans="7:7">
      <c r="G1699" s="20"/>
    </row>
    <row r="1700" spans="7:7">
      <c r="G1700" s="20"/>
    </row>
    <row r="1701" spans="7:7">
      <c r="G1701" s="20"/>
    </row>
    <row r="1702" spans="7:7" ht="17" thickBot="1">
      <c r="G1702" s="22"/>
    </row>
    <row r="1703" spans="7:7" ht="17" thickTop="1">
      <c r="G1703" s="20"/>
    </row>
    <row r="1704" spans="7:7">
      <c r="G1704" s="20"/>
    </row>
    <row r="1705" spans="7:7">
      <c r="G1705" s="20"/>
    </row>
    <row r="1706" spans="7:7">
      <c r="G1706" s="20"/>
    </row>
    <row r="1707" spans="7:7">
      <c r="G1707" s="20"/>
    </row>
    <row r="1708" spans="7:7">
      <c r="G1708" s="20"/>
    </row>
    <row r="1709" spans="7:7">
      <c r="G1709" s="20"/>
    </row>
    <row r="1710" spans="7:7">
      <c r="G1710" s="20"/>
    </row>
    <row r="1711" spans="7:7">
      <c r="G1711" s="20"/>
    </row>
    <row r="1712" spans="7:7">
      <c r="G1712" s="20"/>
    </row>
    <row r="1713" spans="7:7">
      <c r="G1713" s="20"/>
    </row>
    <row r="1714" spans="7:7">
      <c r="G1714" s="20"/>
    </row>
    <row r="1715" spans="7:7">
      <c r="G1715" s="20"/>
    </row>
    <row r="1716" spans="7:7">
      <c r="G1716" s="20"/>
    </row>
    <row r="1717" spans="7:7">
      <c r="G1717" s="20"/>
    </row>
    <row r="1718" spans="7:7">
      <c r="G1718" s="20"/>
    </row>
    <row r="1719" spans="7:7">
      <c r="G1719" s="20"/>
    </row>
    <row r="1720" spans="7:7">
      <c r="G1720" s="20"/>
    </row>
    <row r="1721" spans="7:7">
      <c r="G1721" s="20"/>
    </row>
    <row r="1722" spans="7:7">
      <c r="G1722" s="20"/>
    </row>
    <row r="1723" spans="7:7">
      <c r="G1723" s="20"/>
    </row>
    <row r="1724" spans="7:7">
      <c r="G1724" s="20"/>
    </row>
    <row r="1725" spans="7:7">
      <c r="G1725" s="20"/>
    </row>
    <row r="1726" spans="7:7">
      <c r="G1726" s="20"/>
    </row>
    <row r="1727" spans="7:7">
      <c r="G1727" s="20"/>
    </row>
    <row r="1728" spans="7:7">
      <c r="G1728" s="20"/>
    </row>
    <row r="1729" spans="7:7">
      <c r="G1729" s="20"/>
    </row>
    <row r="1730" spans="7:7">
      <c r="G1730" s="20"/>
    </row>
    <row r="1731" spans="7:7">
      <c r="G1731" s="20"/>
    </row>
    <row r="1732" spans="7:7">
      <c r="G1732" s="20"/>
    </row>
    <row r="1733" spans="7:7">
      <c r="G1733" s="20"/>
    </row>
    <row r="1734" spans="7:7">
      <c r="G1734" s="20"/>
    </row>
    <row r="1735" spans="7:7">
      <c r="G1735" s="20"/>
    </row>
    <row r="1736" spans="7:7">
      <c r="G1736" s="20"/>
    </row>
    <row r="1737" spans="7:7">
      <c r="G1737" s="20"/>
    </row>
    <row r="1738" spans="7:7">
      <c r="G1738" s="20"/>
    </row>
    <row r="1739" spans="7:7">
      <c r="G1739" s="20"/>
    </row>
    <row r="1740" spans="7:7">
      <c r="G1740" s="20"/>
    </row>
    <row r="1741" spans="7:7">
      <c r="G1741" s="20"/>
    </row>
    <row r="1742" spans="7:7">
      <c r="G1742" s="20"/>
    </row>
    <row r="1743" spans="7:7">
      <c r="G1743" s="20"/>
    </row>
    <row r="1744" spans="7:7">
      <c r="G1744" s="20"/>
    </row>
    <row r="1745" spans="7:7">
      <c r="G1745" s="20"/>
    </row>
    <row r="1746" spans="7:7">
      <c r="G1746" s="20"/>
    </row>
    <row r="1747" spans="7:7">
      <c r="G1747" s="20"/>
    </row>
    <row r="1748" spans="7:7">
      <c r="G1748" s="20"/>
    </row>
    <row r="1749" spans="7:7">
      <c r="G1749" s="20"/>
    </row>
    <row r="1750" spans="7:7">
      <c r="G1750" s="20"/>
    </row>
    <row r="1751" spans="7:7">
      <c r="G1751" s="20"/>
    </row>
    <row r="1752" spans="7:7">
      <c r="G1752" s="20"/>
    </row>
    <row r="1753" spans="7:7">
      <c r="G1753" s="20"/>
    </row>
    <row r="1754" spans="7:7">
      <c r="G1754" s="20"/>
    </row>
    <row r="1755" spans="7:7">
      <c r="G1755" s="20"/>
    </row>
    <row r="1756" spans="7:7">
      <c r="G1756" s="20"/>
    </row>
    <row r="1757" spans="7:7">
      <c r="G1757" s="20"/>
    </row>
    <row r="1758" spans="7:7">
      <c r="G1758" s="20"/>
    </row>
    <row r="1759" spans="7:7" ht="17" thickBot="1">
      <c r="G1759" s="22"/>
    </row>
    <row r="1760" spans="7:7" ht="17" thickTop="1">
      <c r="G1760" s="20"/>
    </row>
    <row r="1761" spans="7:7">
      <c r="G1761" s="20"/>
    </row>
    <row r="1762" spans="7:7">
      <c r="G1762" s="20"/>
    </row>
    <row r="1763" spans="7:7">
      <c r="G1763" s="20"/>
    </row>
    <row r="1764" spans="7:7">
      <c r="G1764" s="20"/>
    </row>
    <row r="1765" spans="7:7">
      <c r="G1765" s="20"/>
    </row>
    <row r="1766" spans="7:7">
      <c r="G1766" s="20"/>
    </row>
    <row r="1767" spans="7:7">
      <c r="G1767" s="20"/>
    </row>
    <row r="1768" spans="7:7">
      <c r="G1768" s="20"/>
    </row>
    <row r="1769" spans="7:7">
      <c r="G1769" s="20"/>
    </row>
    <row r="1770" spans="7:7">
      <c r="G1770" s="20"/>
    </row>
    <row r="1771" spans="7:7">
      <c r="G1771" s="20"/>
    </row>
    <row r="1772" spans="7:7">
      <c r="G1772" s="20"/>
    </row>
    <row r="1773" spans="7:7">
      <c r="G1773" s="20"/>
    </row>
    <row r="1774" spans="7:7">
      <c r="G1774" s="20"/>
    </row>
    <row r="1775" spans="7:7">
      <c r="G1775" s="20"/>
    </row>
    <row r="1776" spans="7:7">
      <c r="G1776" s="20"/>
    </row>
    <row r="1777" spans="7:7">
      <c r="G1777" s="20"/>
    </row>
    <row r="1778" spans="7:7">
      <c r="G1778" s="20"/>
    </row>
    <row r="1779" spans="7:7">
      <c r="G1779" s="20"/>
    </row>
    <row r="1780" spans="7:7">
      <c r="G1780" s="20"/>
    </row>
    <row r="1781" spans="7:7">
      <c r="G1781" s="20"/>
    </row>
    <row r="1782" spans="7:7">
      <c r="G1782" s="20"/>
    </row>
    <row r="1783" spans="7:7">
      <c r="G1783" s="20"/>
    </row>
    <row r="1784" spans="7:7">
      <c r="G1784" s="20"/>
    </row>
    <row r="1785" spans="7:7">
      <c r="G1785" s="20"/>
    </row>
    <row r="1786" spans="7:7">
      <c r="G1786" s="20"/>
    </row>
    <row r="1787" spans="7:7">
      <c r="G1787" s="20"/>
    </row>
    <row r="1788" spans="7:7">
      <c r="G1788" s="20"/>
    </row>
    <row r="1789" spans="7:7">
      <c r="G1789" s="20"/>
    </row>
    <row r="1790" spans="7:7">
      <c r="G1790" s="20"/>
    </row>
    <row r="1791" spans="7:7">
      <c r="G1791" s="20"/>
    </row>
    <row r="1792" spans="7:7">
      <c r="G1792" s="20"/>
    </row>
    <row r="1793" spans="7:7">
      <c r="G1793" s="20"/>
    </row>
    <row r="1794" spans="7:7">
      <c r="G1794" s="20"/>
    </row>
    <row r="1795" spans="7:7">
      <c r="G1795" s="20"/>
    </row>
    <row r="1796" spans="7:7">
      <c r="G1796" s="20"/>
    </row>
    <row r="1797" spans="7:7">
      <c r="G1797" s="20"/>
    </row>
    <row r="1798" spans="7:7">
      <c r="G1798" s="20"/>
    </row>
    <row r="1799" spans="7:7" ht="17" thickBot="1">
      <c r="G1799" s="22"/>
    </row>
    <row r="1800" spans="7:7" ht="17" thickTop="1">
      <c r="G1800" s="20"/>
    </row>
    <row r="1801" spans="7:7">
      <c r="G1801" s="20"/>
    </row>
    <row r="1802" spans="7:7">
      <c r="G1802" s="20"/>
    </row>
    <row r="1803" spans="7:7">
      <c r="G1803" s="20"/>
    </row>
    <row r="1804" spans="7:7">
      <c r="G1804" s="20"/>
    </row>
    <row r="1805" spans="7:7">
      <c r="G1805" s="20"/>
    </row>
    <row r="1806" spans="7:7">
      <c r="G1806" s="20"/>
    </row>
    <row r="1807" spans="7:7">
      <c r="G1807" s="20"/>
    </row>
    <row r="1808" spans="7:7">
      <c r="G1808" s="20"/>
    </row>
    <row r="1809" spans="7:7">
      <c r="G1809" s="20"/>
    </row>
    <row r="1810" spans="7:7">
      <c r="G1810" s="20"/>
    </row>
    <row r="1811" spans="7:7">
      <c r="G1811" s="20"/>
    </row>
    <row r="1812" spans="7:7">
      <c r="G1812" s="20"/>
    </row>
    <row r="1813" spans="7:7">
      <c r="G1813" s="20"/>
    </row>
    <row r="1814" spans="7:7">
      <c r="G1814" s="20"/>
    </row>
    <row r="1815" spans="7:7">
      <c r="G1815" s="20"/>
    </row>
    <row r="1816" spans="7:7">
      <c r="G1816" s="20"/>
    </row>
    <row r="1817" spans="7:7">
      <c r="G1817" s="20"/>
    </row>
    <row r="1818" spans="7:7">
      <c r="G1818" s="20"/>
    </row>
    <row r="1819" spans="7:7">
      <c r="G1819" s="20"/>
    </row>
    <row r="1820" spans="7:7">
      <c r="G1820" s="20"/>
    </row>
    <row r="1821" spans="7:7">
      <c r="G1821" s="20"/>
    </row>
    <row r="1822" spans="7:7">
      <c r="G1822" s="20"/>
    </row>
    <row r="1823" spans="7:7">
      <c r="G1823" s="20"/>
    </row>
    <row r="1824" spans="7:7">
      <c r="G1824" s="20"/>
    </row>
    <row r="1825" spans="7:7">
      <c r="G1825" s="20"/>
    </row>
    <row r="1826" spans="7:7">
      <c r="G1826" s="20"/>
    </row>
    <row r="1827" spans="7:7">
      <c r="G1827" s="20"/>
    </row>
    <row r="1828" spans="7:7">
      <c r="G1828" s="20"/>
    </row>
    <row r="1829" spans="7:7">
      <c r="G1829" s="20"/>
    </row>
    <row r="1830" spans="7:7">
      <c r="G1830" s="20"/>
    </row>
    <row r="1831" spans="7:7">
      <c r="G1831" s="20"/>
    </row>
    <row r="1832" spans="7:7">
      <c r="G1832" s="20"/>
    </row>
    <row r="1833" spans="7:7">
      <c r="G1833" s="20"/>
    </row>
    <row r="1834" spans="7:7">
      <c r="G1834" s="20"/>
    </row>
    <row r="1835" spans="7:7">
      <c r="G1835" s="20"/>
    </row>
    <row r="1836" spans="7:7">
      <c r="G1836" s="20"/>
    </row>
    <row r="1837" spans="7:7">
      <c r="G1837" s="20"/>
    </row>
    <row r="1838" spans="7:7">
      <c r="G1838" s="20"/>
    </row>
    <row r="1839" spans="7:7">
      <c r="G1839" s="20"/>
    </row>
    <row r="1840" spans="7:7">
      <c r="G1840" s="20"/>
    </row>
    <row r="1841" spans="7:7">
      <c r="G1841" s="20"/>
    </row>
    <row r="1842" spans="7:7" ht="17" thickBot="1">
      <c r="G1842" s="22"/>
    </row>
    <row r="1843" spans="7:7" ht="17" thickTop="1">
      <c r="G1843" s="20"/>
    </row>
    <row r="1844" spans="7:7">
      <c r="G1844" s="20"/>
    </row>
    <row r="1845" spans="7:7">
      <c r="G1845" s="20"/>
    </row>
    <row r="1846" spans="7:7">
      <c r="G1846" s="20"/>
    </row>
    <row r="1847" spans="7:7">
      <c r="G1847" s="20"/>
    </row>
    <row r="1848" spans="7:7">
      <c r="G1848" s="20"/>
    </row>
    <row r="1849" spans="7:7">
      <c r="G1849" s="20"/>
    </row>
    <row r="1850" spans="7:7">
      <c r="G1850" s="20"/>
    </row>
    <row r="1851" spans="7:7">
      <c r="G1851" s="20"/>
    </row>
    <row r="1852" spans="7:7">
      <c r="G1852" s="20"/>
    </row>
    <row r="1853" spans="7:7">
      <c r="G1853" s="20"/>
    </row>
    <row r="1854" spans="7:7">
      <c r="G1854" s="20"/>
    </row>
    <row r="1855" spans="7:7">
      <c r="G1855" s="20"/>
    </row>
    <row r="1856" spans="7:7">
      <c r="G1856" s="20"/>
    </row>
    <row r="1857" spans="7:7">
      <c r="G1857" s="20"/>
    </row>
    <row r="1858" spans="7:7">
      <c r="G1858" s="20"/>
    </row>
    <row r="1859" spans="7:7">
      <c r="G1859" s="20"/>
    </row>
    <row r="1860" spans="7:7">
      <c r="G1860" s="20"/>
    </row>
    <row r="1861" spans="7:7">
      <c r="G1861" s="20"/>
    </row>
    <row r="1862" spans="7:7">
      <c r="G1862" s="20"/>
    </row>
    <row r="1863" spans="7:7">
      <c r="G1863" s="20"/>
    </row>
    <row r="1864" spans="7:7">
      <c r="G1864" s="20"/>
    </row>
    <row r="1865" spans="7:7">
      <c r="G1865" s="20"/>
    </row>
    <row r="1866" spans="7:7">
      <c r="G1866" s="20"/>
    </row>
    <row r="1867" spans="7:7">
      <c r="G1867" s="20"/>
    </row>
    <row r="1868" spans="7:7">
      <c r="G1868" s="20"/>
    </row>
    <row r="1869" spans="7:7">
      <c r="G1869" s="20"/>
    </row>
    <row r="1870" spans="7:7">
      <c r="G1870" s="20"/>
    </row>
    <row r="1871" spans="7:7">
      <c r="G1871" s="20"/>
    </row>
    <row r="1872" spans="7:7">
      <c r="G1872" s="20"/>
    </row>
    <row r="1873" spans="7:7">
      <c r="G1873" s="20"/>
    </row>
    <row r="1874" spans="7:7">
      <c r="G1874" s="20"/>
    </row>
    <row r="1875" spans="7:7">
      <c r="G1875" s="20"/>
    </row>
    <row r="1876" spans="7:7">
      <c r="G1876" s="20"/>
    </row>
    <row r="1877" spans="7:7">
      <c r="G1877" s="20"/>
    </row>
    <row r="1878" spans="7:7">
      <c r="G1878" s="20"/>
    </row>
    <row r="1879" spans="7:7">
      <c r="G1879" s="20"/>
    </row>
    <row r="1880" spans="7:7">
      <c r="G1880" s="20"/>
    </row>
    <row r="1881" spans="7:7">
      <c r="G1881" s="20"/>
    </row>
    <row r="1882" spans="7:7">
      <c r="G1882" s="20"/>
    </row>
    <row r="1883" spans="7:7">
      <c r="G1883" s="20"/>
    </row>
    <row r="1884" spans="7:7">
      <c r="G1884" s="20"/>
    </row>
    <row r="1885" spans="7:7">
      <c r="G1885" s="20"/>
    </row>
    <row r="1886" spans="7:7">
      <c r="G1886" s="20"/>
    </row>
    <row r="1887" spans="7:7">
      <c r="G1887" s="20"/>
    </row>
    <row r="1888" spans="7:7">
      <c r="G1888" s="20"/>
    </row>
    <row r="1889" spans="7:7">
      <c r="G1889" s="20"/>
    </row>
    <row r="1890" spans="7:7">
      <c r="G1890" s="20"/>
    </row>
    <row r="1891" spans="7:7" ht="17" thickBot="1">
      <c r="G1891" s="22"/>
    </row>
    <row r="1892" spans="7:7" ht="17" thickTop="1">
      <c r="G1892" s="20"/>
    </row>
    <row r="1893" spans="7:7">
      <c r="G1893" s="20"/>
    </row>
    <row r="1894" spans="7:7">
      <c r="G1894" s="20"/>
    </row>
    <row r="1895" spans="7:7">
      <c r="G1895" s="20"/>
    </row>
    <row r="1896" spans="7:7">
      <c r="G1896" s="20"/>
    </row>
    <row r="1897" spans="7:7">
      <c r="G1897" s="20"/>
    </row>
    <row r="1898" spans="7:7">
      <c r="G1898" s="20"/>
    </row>
    <row r="1899" spans="7:7">
      <c r="G1899" s="20"/>
    </row>
    <row r="1900" spans="7:7">
      <c r="G1900" s="20"/>
    </row>
    <row r="1901" spans="7:7">
      <c r="G1901" s="20"/>
    </row>
    <row r="1902" spans="7:7">
      <c r="G1902" s="20"/>
    </row>
    <row r="1903" spans="7:7">
      <c r="G1903" s="20"/>
    </row>
    <row r="1904" spans="7:7">
      <c r="G1904" s="20"/>
    </row>
    <row r="1905" spans="7:7">
      <c r="G1905" s="20"/>
    </row>
    <row r="1906" spans="7:7">
      <c r="G1906" s="20"/>
    </row>
    <row r="1907" spans="7:7">
      <c r="G1907" s="20"/>
    </row>
    <row r="1908" spans="7:7">
      <c r="G1908" s="20"/>
    </row>
    <row r="1909" spans="7:7">
      <c r="G1909" s="20"/>
    </row>
    <row r="1910" spans="7:7">
      <c r="G1910" s="20"/>
    </row>
    <row r="1911" spans="7:7">
      <c r="G1911" s="20"/>
    </row>
    <row r="1912" spans="7:7">
      <c r="G1912" s="20"/>
    </row>
    <row r="1913" spans="7:7">
      <c r="G1913" s="20"/>
    </row>
    <row r="1914" spans="7:7">
      <c r="G1914" s="20"/>
    </row>
    <row r="1915" spans="7:7">
      <c r="G1915" s="20"/>
    </row>
    <row r="1916" spans="7:7">
      <c r="G1916" s="20"/>
    </row>
    <row r="1917" spans="7:7">
      <c r="G1917" s="20"/>
    </row>
    <row r="1918" spans="7:7">
      <c r="G1918" s="20"/>
    </row>
    <row r="1919" spans="7:7">
      <c r="G1919" s="20"/>
    </row>
    <row r="1920" spans="7:7">
      <c r="G1920" s="20"/>
    </row>
    <row r="1921" spans="7:7">
      <c r="G1921" s="20"/>
    </row>
    <row r="1922" spans="7:7">
      <c r="G1922" s="20"/>
    </row>
    <row r="1923" spans="7:7">
      <c r="G1923" s="20"/>
    </row>
    <row r="1924" spans="7:7">
      <c r="G1924" s="20"/>
    </row>
    <row r="1925" spans="7:7">
      <c r="G1925" s="20"/>
    </row>
    <row r="1926" spans="7:7">
      <c r="G1926" s="20"/>
    </row>
    <row r="1927" spans="7:7">
      <c r="G1927" s="20"/>
    </row>
    <row r="1928" spans="7:7">
      <c r="G1928" s="20"/>
    </row>
    <row r="1929" spans="7:7">
      <c r="G1929" s="20"/>
    </row>
    <row r="1930" spans="7:7">
      <c r="G1930" s="20"/>
    </row>
    <row r="1931" spans="7:7">
      <c r="G1931" s="20"/>
    </row>
    <row r="1932" spans="7:7">
      <c r="G1932" s="20"/>
    </row>
    <row r="1933" spans="7:7">
      <c r="G1933" s="20"/>
    </row>
    <row r="1934" spans="7:7">
      <c r="G1934" s="20"/>
    </row>
    <row r="1935" spans="7:7">
      <c r="G1935" s="20"/>
    </row>
    <row r="1936" spans="7:7">
      <c r="G1936" s="20"/>
    </row>
    <row r="1937" spans="7:7">
      <c r="G1937" s="20"/>
    </row>
    <row r="1938" spans="7:7">
      <c r="G1938" s="20"/>
    </row>
    <row r="1939" spans="7:7">
      <c r="G1939" s="20"/>
    </row>
    <row r="1940" spans="7:7">
      <c r="G1940" s="20"/>
    </row>
    <row r="1941" spans="7:7" ht="17" thickBot="1">
      <c r="G1941" s="22"/>
    </row>
    <row r="1942" spans="7:7" ht="17" thickTop="1">
      <c r="G1942" s="20"/>
    </row>
    <row r="1943" spans="7:7">
      <c r="G1943" s="20"/>
    </row>
    <row r="1944" spans="7:7">
      <c r="G1944" s="20"/>
    </row>
    <row r="1945" spans="7:7">
      <c r="G1945" s="20"/>
    </row>
    <row r="1946" spans="7:7">
      <c r="G1946" s="20"/>
    </row>
    <row r="1947" spans="7:7">
      <c r="G1947" s="20"/>
    </row>
    <row r="1948" spans="7:7">
      <c r="G1948" s="20"/>
    </row>
    <row r="1949" spans="7:7">
      <c r="G1949" s="20"/>
    </row>
    <row r="1950" spans="7:7">
      <c r="G1950" s="20"/>
    </row>
    <row r="1951" spans="7:7">
      <c r="G1951" s="20"/>
    </row>
    <row r="1952" spans="7:7">
      <c r="G1952" s="20"/>
    </row>
    <row r="1953" spans="7:7">
      <c r="G1953" s="20"/>
    </row>
    <row r="1954" spans="7:7">
      <c r="G1954" s="20"/>
    </row>
    <row r="1955" spans="7:7">
      <c r="G1955" s="20"/>
    </row>
    <row r="1956" spans="7:7">
      <c r="G1956" s="20"/>
    </row>
    <row r="1957" spans="7:7">
      <c r="G1957" s="20"/>
    </row>
    <row r="1958" spans="7:7">
      <c r="G1958" s="20"/>
    </row>
    <row r="1959" spans="7:7">
      <c r="G1959" s="20"/>
    </row>
    <row r="1960" spans="7:7">
      <c r="G1960" s="20"/>
    </row>
    <row r="1961" spans="7:7">
      <c r="G1961" s="20"/>
    </row>
    <row r="1962" spans="7:7">
      <c r="G1962" s="20"/>
    </row>
    <row r="1963" spans="7:7">
      <c r="G1963" s="20"/>
    </row>
    <row r="1964" spans="7:7">
      <c r="G1964" s="20"/>
    </row>
    <row r="1965" spans="7:7">
      <c r="G1965" s="20"/>
    </row>
    <row r="1966" spans="7:7">
      <c r="G1966" s="20"/>
    </row>
    <row r="1967" spans="7:7">
      <c r="G1967" s="20"/>
    </row>
    <row r="1968" spans="7:7">
      <c r="G1968" s="20"/>
    </row>
    <row r="1969" spans="7:7">
      <c r="G1969" s="20"/>
    </row>
    <row r="1970" spans="7:7">
      <c r="G1970" s="20"/>
    </row>
    <row r="1971" spans="7:7">
      <c r="G1971" s="20"/>
    </row>
    <row r="1972" spans="7:7">
      <c r="G1972" s="20"/>
    </row>
    <row r="1973" spans="7:7">
      <c r="G1973" s="20"/>
    </row>
    <row r="1974" spans="7:7">
      <c r="G1974" s="20"/>
    </row>
    <row r="1975" spans="7:7">
      <c r="G1975" s="20"/>
    </row>
    <row r="1976" spans="7:7">
      <c r="G1976" s="20"/>
    </row>
    <row r="1977" spans="7:7">
      <c r="G1977" s="20"/>
    </row>
    <row r="1978" spans="7:7">
      <c r="G1978" s="20"/>
    </row>
    <row r="1979" spans="7:7">
      <c r="G1979" s="20"/>
    </row>
    <row r="1980" spans="7:7">
      <c r="G1980" s="20"/>
    </row>
    <row r="1981" spans="7:7">
      <c r="G1981" s="20"/>
    </row>
    <row r="1982" spans="7:7">
      <c r="G1982" s="20"/>
    </row>
    <row r="1983" spans="7:7">
      <c r="G1983" s="20"/>
    </row>
    <row r="1984" spans="7:7">
      <c r="G1984" s="20"/>
    </row>
    <row r="1985" spans="7:7">
      <c r="G1985" s="20"/>
    </row>
    <row r="1986" spans="7:7">
      <c r="G1986" s="20"/>
    </row>
    <row r="1987" spans="7:7">
      <c r="G1987" s="20"/>
    </row>
    <row r="1988" spans="7:7">
      <c r="G1988" s="20"/>
    </row>
    <row r="1989" spans="7:7" ht="17" thickBot="1">
      <c r="G1989" s="22"/>
    </row>
    <row r="1990" spans="7:7" ht="17" thickTop="1">
      <c r="G1990" s="20"/>
    </row>
    <row r="1991" spans="7:7">
      <c r="G1991" s="20"/>
    </row>
    <row r="1992" spans="7:7">
      <c r="G1992" s="20"/>
    </row>
    <row r="1993" spans="7:7">
      <c r="G1993" s="20"/>
    </row>
    <row r="1994" spans="7:7">
      <c r="G1994" s="20"/>
    </row>
    <row r="1995" spans="7:7">
      <c r="G1995" s="20"/>
    </row>
    <row r="1996" spans="7:7">
      <c r="G1996" s="20"/>
    </row>
    <row r="1997" spans="7:7">
      <c r="G1997" s="20"/>
    </row>
    <row r="1998" spans="7:7">
      <c r="G1998" s="20"/>
    </row>
    <row r="1999" spans="7:7">
      <c r="G1999" s="20"/>
    </row>
    <row r="2000" spans="7:7">
      <c r="G2000" s="20"/>
    </row>
    <row r="2001" spans="7:7">
      <c r="G2001" s="20"/>
    </row>
    <row r="2002" spans="7:7">
      <c r="G2002" s="20"/>
    </row>
    <row r="2003" spans="7:7">
      <c r="G2003" s="20"/>
    </row>
    <row r="2004" spans="7:7">
      <c r="G2004" s="20"/>
    </row>
    <row r="2005" spans="7:7">
      <c r="G2005" s="20"/>
    </row>
    <row r="2006" spans="7:7">
      <c r="G2006" s="20"/>
    </row>
    <row r="2007" spans="7:7">
      <c r="G2007" s="20"/>
    </row>
    <row r="2008" spans="7:7">
      <c r="G2008" s="20"/>
    </row>
    <row r="2009" spans="7:7">
      <c r="G2009" s="20"/>
    </row>
    <row r="2010" spans="7:7">
      <c r="G2010" s="20"/>
    </row>
    <row r="2011" spans="7:7">
      <c r="G2011" s="20"/>
    </row>
    <row r="2012" spans="7:7">
      <c r="G2012" s="20"/>
    </row>
    <row r="2013" spans="7:7">
      <c r="G2013" s="20"/>
    </row>
    <row r="2014" spans="7:7">
      <c r="G2014" s="20"/>
    </row>
    <row r="2015" spans="7:7">
      <c r="G2015" s="20"/>
    </row>
    <row r="2016" spans="7:7">
      <c r="G2016" s="20"/>
    </row>
    <row r="2017" spans="7:7">
      <c r="G2017" s="20"/>
    </row>
    <row r="2018" spans="7:7">
      <c r="G2018" s="20"/>
    </row>
    <row r="2019" spans="7:7">
      <c r="G2019" s="20"/>
    </row>
    <row r="2020" spans="7:7">
      <c r="G2020" s="20"/>
    </row>
    <row r="2021" spans="7:7">
      <c r="G2021" s="20"/>
    </row>
    <row r="2022" spans="7:7">
      <c r="G2022" s="20"/>
    </row>
    <row r="2023" spans="7:7">
      <c r="G2023" s="20"/>
    </row>
    <row r="2024" spans="7:7">
      <c r="G2024" s="20"/>
    </row>
    <row r="2025" spans="7:7">
      <c r="G2025" s="20"/>
    </row>
    <row r="2026" spans="7:7">
      <c r="G2026" s="20"/>
    </row>
    <row r="2027" spans="7:7">
      <c r="G2027" s="20"/>
    </row>
    <row r="2028" spans="7:7">
      <c r="G2028" s="20"/>
    </row>
    <row r="2029" spans="7:7">
      <c r="G2029" s="20"/>
    </row>
    <row r="2030" spans="7:7">
      <c r="G2030" s="20"/>
    </row>
    <row r="2031" spans="7:7">
      <c r="G2031" s="20"/>
    </row>
    <row r="2032" spans="7:7">
      <c r="G2032" s="20"/>
    </row>
    <row r="2033" spans="7:7">
      <c r="G2033" s="20"/>
    </row>
    <row r="2034" spans="7:7">
      <c r="G2034" s="20"/>
    </row>
    <row r="2035" spans="7:7">
      <c r="G2035" s="20"/>
    </row>
    <row r="2036" spans="7:7" ht="17" thickBot="1">
      <c r="G2036" s="21"/>
    </row>
    <row r="2037" spans="7:7" ht="17" thickTop="1">
      <c r="G2037" s="20"/>
    </row>
    <row r="2038" spans="7:7">
      <c r="G2038" s="20"/>
    </row>
    <row r="2039" spans="7:7">
      <c r="G2039" s="20"/>
    </row>
    <row r="2040" spans="7:7">
      <c r="G2040" s="20"/>
    </row>
    <row r="2041" spans="7:7">
      <c r="G2041" s="20"/>
    </row>
    <row r="2042" spans="7:7">
      <c r="G2042" s="20"/>
    </row>
    <row r="2043" spans="7:7">
      <c r="G2043" s="20"/>
    </row>
    <row r="2044" spans="7:7">
      <c r="G2044" s="20"/>
    </row>
    <row r="2045" spans="7:7">
      <c r="G2045" s="20"/>
    </row>
    <row r="2046" spans="7:7">
      <c r="G2046" s="20"/>
    </row>
    <row r="2047" spans="7:7">
      <c r="G2047" s="20"/>
    </row>
    <row r="2048" spans="7:7">
      <c r="G2048" s="20"/>
    </row>
    <row r="2049" spans="7:7">
      <c r="G2049" s="20"/>
    </row>
    <row r="2050" spans="7:7">
      <c r="G2050" s="20"/>
    </row>
    <row r="2051" spans="7:7">
      <c r="G2051" s="20"/>
    </row>
    <row r="2052" spans="7:7">
      <c r="G2052" s="20"/>
    </row>
    <row r="2053" spans="7:7">
      <c r="G2053" s="20"/>
    </row>
    <row r="2054" spans="7:7">
      <c r="G2054" s="20"/>
    </row>
    <row r="2055" spans="7:7">
      <c r="G2055" s="20"/>
    </row>
    <row r="2056" spans="7:7">
      <c r="G2056" s="20"/>
    </row>
    <row r="2057" spans="7:7">
      <c r="G2057" s="20"/>
    </row>
    <row r="2058" spans="7:7">
      <c r="G2058" s="20"/>
    </row>
    <row r="2059" spans="7:7">
      <c r="G2059" s="20"/>
    </row>
    <row r="2060" spans="7:7">
      <c r="G2060" s="20"/>
    </row>
    <row r="2061" spans="7:7">
      <c r="G2061" s="20"/>
    </row>
    <row r="2062" spans="7:7">
      <c r="G2062" s="20"/>
    </row>
    <row r="2063" spans="7:7">
      <c r="G2063" s="20"/>
    </row>
    <row r="2064" spans="7:7">
      <c r="G2064" s="20"/>
    </row>
    <row r="2065" spans="7:7">
      <c r="G2065" s="20"/>
    </row>
    <row r="2066" spans="7:7">
      <c r="G2066" s="20"/>
    </row>
    <row r="2067" spans="7:7">
      <c r="G2067" s="20"/>
    </row>
    <row r="2068" spans="7:7">
      <c r="G2068" s="20"/>
    </row>
    <row r="2069" spans="7:7">
      <c r="G2069" s="20"/>
    </row>
    <row r="2070" spans="7:7">
      <c r="G2070" s="20"/>
    </row>
    <row r="2071" spans="7:7">
      <c r="G2071" s="20"/>
    </row>
    <row r="2072" spans="7:7">
      <c r="G2072" s="20"/>
    </row>
    <row r="2073" spans="7:7">
      <c r="G2073" s="20"/>
    </row>
    <row r="2074" spans="7:7">
      <c r="G2074" s="20"/>
    </row>
    <row r="2075" spans="7:7">
      <c r="G2075" s="20"/>
    </row>
    <row r="2076" spans="7:7">
      <c r="G2076" s="20"/>
    </row>
    <row r="2077" spans="7:7">
      <c r="G2077" s="20"/>
    </row>
    <row r="2078" spans="7:7">
      <c r="G2078" s="20"/>
    </row>
    <row r="2079" spans="7:7" ht="17" thickBot="1">
      <c r="G2079" s="21"/>
    </row>
    <row r="2080" spans="7:7" ht="17" thickTop="1">
      <c r="G2080" s="23"/>
    </row>
    <row r="2081" spans="7:7">
      <c r="G2081" s="23"/>
    </row>
    <row r="2082" spans="7:7">
      <c r="G2082" s="23"/>
    </row>
    <row r="2083" spans="7:7">
      <c r="G2083" s="23"/>
    </row>
    <row r="2084" spans="7:7">
      <c r="G2084" s="23"/>
    </row>
    <row r="2085" spans="7:7">
      <c r="G2085" s="23"/>
    </row>
    <row r="2086" spans="7:7">
      <c r="G2086" s="23"/>
    </row>
    <row r="2087" spans="7:7">
      <c r="G2087" s="23"/>
    </row>
    <row r="2088" spans="7:7">
      <c r="G2088" s="23"/>
    </row>
    <row r="2089" spans="7:7">
      <c r="G2089" s="23"/>
    </row>
    <row r="2090" spans="7:7">
      <c r="G2090" s="23"/>
    </row>
    <row r="2091" spans="7:7">
      <c r="G2091" s="23"/>
    </row>
    <row r="2092" spans="7:7">
      <c r="G2092" s="23"/>
    </row>
    <row r="2093" spans="7:7">
      <c r="G2093" s="23"/>
    </row>
    <row r="2094" spans="7:7">
      <c r="G2094" s="23"/>
    </row>
    <row r="2095" spans="7:7">
      <c r="G2095" s="23"/>
    </row>
    <row r="2096" spans="7:7">
      <c r="G2096" s="23"/>
    </row>
    <row r="2097" spans="7:7">
      <c r="G2097" s="23"/>
    </row>
    <row r="2098" spans="7:7">
      <c r="G2098" s="23"/>
    </row>
    <row r="2099" spans="7:7">
      <c r="G2099" s="23"/>
    </row>
    <row r="2100" spans="7:7">
      <c r="G2100" s="23"/>
    </row>
    <row r="2101" spans="7:7">
      <c r="G2101" s="23"/>
    </row>
    <row r="2102" spans="7:7">
      <c r="G2102" s="23"/>
    </row>
    <row r="2103" spans="7:7">
      <c r="G2103" s="23"/>
    </row>
    <row r="2104" spans="7:7">
      <c r="G2104" s="23"/>
    </row>
    <row r="2105" spans="7:7">
      <c r="G2105" s="23"/>
    </row>
    <row r="2106" spans="7:7">
      <c r="G2106" s="23"/>
    </row>
    <row r="2107" spans="7:7">
      <c r="G2107" s="23"/>
    </row>
    <row r="2108" spans="7:7">
      <c r="G2108" s="23"/>
    </row>
    <row r="2109" spans="7:7">
      <c r="G2109" s="23"/>
    </row>
    <row r="2110" spans="7:7">
      <c r="G2110" s="23"/>
    </row>
    <row r="2111" spans="7:7">
      <c r="G2111" s="23"/>
    </row>
    <row r="2112" spans="7:7">
      <c r="G2112" s="23"/>
    </row>
    <row r="2113" spans="7:7">
      <c r="G2113" s="23"/>
    </row>
    <row r="2114" spans="7:7">
      <c r="G2114" s="23"/>
    </row>
    <row r="2115" spans="7:7">
      <c r="G2115" s="23"/>
    </row>
    <row r="2116" spans="7:7">
      <c r="G2116" s="23"/>
    </row>
    <row r="2117" spans="7:7">
      <c r="G2117" s="23"/>
    </row>
    <row r="2118" spans="7:7">
      <c r="G2118" s="23"/>
    </row>
    <row r="2119" spans="7:7">
      <c r="G2119" s="23"/>
    </row>
    <row r="2120" spans="7:7">
      <c r="G2120" s="23"/>
    </row>
    <row r="2121" spans="7:7">
      <c r="G2121" s="23"/>
    </row>
    <row r="2122" spans="7:7">
      <c r="G2122" s="23"/>
    </row>
    <row r="2123" spans="7:7" ht="17" thickBot="1">
      <c r="G2123" s="24"/>
    </row>
    <row r="2124" spans="7:7" ht="17" thickTop="1">
      <c r="G2124" s="23"/>
    </row>
    <row r="2125" spans="7:7">
      <c r="G2125" s="23"/>
    </row>
    <row r="2126" spans="7:7">
      <c r="G2126" s="23"/>
    </row>
    <row r="2127" spans="7:7">
      <c r="G2127" s="23"/>
    </row>
    <row r="2128" spans="7:7">
      <c r="G2128" s="23"/>
    </row>
    <row r="2129" spans="7:7">
      <c r="G2129" s="23"/>
    </row>
    <row r="2130" spans="7:7">
      <c r="G2130" s="23"/>
    </row>
    <row r="2131" spans="7:7">
      <c r="G2131" s="23"/>
    </row>
    <row r="2132" spans="7:7">
      <c r="G2132" s="23"/>
    </row>
    <row r="2133" spans="7:7">
      <c r="G2133" s="23"/>
    </row>
    <row r="2134" spans="7:7">
      <c r="G2134" s="23"/>
    </row>
    <row r="2135" spans="7:7">
      <c r="G2135" s="23"/>
    </row>
    <row r="2136" spans="7:7">
      <c r="G2136" s="23"/>
    </row>
    <row r="2137" spans="7:7">
      <c r="G2137" s="23"/>
    </row>
    <row r="2138" spans="7:7">
      <c r="G2138" s="23"/>
    </row>
    <row r="2139" spans="7:7">
      <c r="G2139" s="23"/>
    </row>
    <row r="2140" spans="7:7">
      <c r="G2140" s="23"/>
    </row>
    <row r="2141" spans="7:7">
      <c r="G2141" s="23"/>
    </row>
    <row r="2142" spans="7:7">
      <c r="G2142" s="23"/>
    </row>
    <row r="2143" spans="7:7">
      <c r="G2143" s="23"/>
    </row>
    <row r="2144" spans="7:7">
      <c r="G2144" s="23"/>
    </row>
    <row r="2145" spans="7:7">
      <c r="G2145" s="23"/>
    </row>
    <row r="2146" spans="7:7">
      <c r="G2146" s="23"/>
    </row>
    <row r="2147" spans="7:7">
      <c r="G2147" s="23"/>
    </row>
    <row r="2148" spans="7:7">
      <c r="G2148" s="23"/>
    </row>
    <row r="2149" spans="7:7">
      <c r="G2149" s="23"/>
    </row>
    <row r="2150" spans="7:7">
      <c r="G2150" s="23"/>
    </row>
    <row r="2151" spans="7:7">
      <c r="G2151" s="23"/>
    </row>
    <row r="2152" spans="7:7">
      <c r="G2152" s="23"/>
    </row>
    <row r="2153" spans="7:7">
      <c r="G2153" s="23"/>
    </row>
    <row r="2154" spans="7:7">
      <c r="G2154" s="23"/>
    </row>
    <row r="2155" spans="7:7">
      <c r="G2155" s="23"/>
    </row>
    <row r="2156" spans="7:7">
      <c r="G2156" s="23"/>
    </row>
    <row r="2157" spans="7:7">
      <c r="G2157" s="23"/>
    </row>
    <row r="2158" spans="7:7">
      <c r="G2158" s="23"/>
    </row>
    <row r="2159" spans="7:7">
      <c r="G2159" s="23"/>
    </row>
    <row r="2160" spans="7:7">
      <c r="G2160" s="23"/>
    </row>
    <row r="2161" spans="7:7">
      <c r="G2161" s="23"/>
    </row>
    <row r="2162" spans="7:7">
      <c r="G2162" s="23"/>
    </row>
    <row r="2163" spans="7:7">
      <c r="G2163" s="23"/>
    </row>
    <row r="2164" spans="7:7">
      <c r="G2164" s="23"/>
    </row>
    <row r="2165" spans="7:7">
      <c r="G2165" s="23"/>
    </row>
    <row r="2166" spans="7:7">
      <c r="G2166" s="23"/>
    </row>
    <row r="2167" spans="7:7">
      <c r="G2167" s="23"/>
    </row>
    <row r="2168" spans="7:7">
      <c r="G2168" s="23"/>
    </row>
    <row r="2169" spans="7:7" ht="17" thickBot="1">
      <c r="G2169" s="21"/>
    </row>
    <row r="2170" spans="7:7" ht="17" thickTop="1">
      <c r="G2170" s="20"/>
    </row>
    <row r="2171" spans="7:7">
      <c r="G2171" s="20"/>
    </row>
    <row r="2172" spans="7:7">
      <c r="G2172" s="20"/>
    </row>
    <row r="2173" spans="7:7">
      <c r="G2173" s="20"/>
    </row>
    <row r="2174" spans="7:7">
      <c r="G2174" s="20"/>
    </row>
    <row r="2175" spans="7:7">
      <c r="G2175" s="20"/>
    </row>
    <row r="2176" spans="7:7">
      <c r="G2176" s="20"/>
    </row>
    <row r="2177" spans="7:7">
      <c r="G2177" s="20"/>
    </row>
    <row r="2178" spans="7:7">
      <c r="G2178" s="20"/>
    </row>
    <row r="2179" spans="7:7">
      <c r="G2179" s="20"/>
    </row>
    <row r="2180" spans="7:7">
      <c r="G2180" s="20"/>
    </row>
    <row r="2181" spans="7:7">
      <c r="G2181" s="20"/>
    </row>
    <row r="2182" spans="7:7">
      <c r="G2182" s="20"/>
    </row>
    <row r="2183" spans="7:7">
      <c r="G2183" s="20"/>
    </row>
    <row r="2184" spans="7:7">
      <c r="G2184" s="20"/>
    </row>
    <row r="2185" spans="7:7">
      <c r="G2185" s="20"/>
    </row>
    <row r="2186" spans="7:7">
      <c r="G2186" s="20"/>
    </row>
    <row r="2187" spans="7:7">
      <c r="G2187" s="20"/>
    </row>
    <row r="2188" spans="7:7">
      <c r="G2188" s="20"/>
    </row>
    <row r="2189" spans="7:7">
      <c r="G2189" s="20"/>
    </row>
    <row r="2190" spans="7:7">
      <c r="G2190" s="20"/>
    </row>
    <row r="2191" spans="7:7">
      <c r="G2191" s="20"/>
    </row>
    <row r="2192" spans="7:7">
      <c r="G2192" s="20"/>
    </row>
    <row r="2193" spans="7:7">
      <c r="G2193" s="20"/>
    </row>
    <row r="2194" spans="7:7">
      <c r="G2194" s="20"/>
    </row>
    <row r="2195" spans="7:7">
      <c r="G2195" s="20"/>
    </row>
    <row r="2196" spans="7:7">
      <c r="G2196" s="20"/>
    </row>
    <row r="2197" spans="7:7">
      <c r="G2197" s="20"/>
    </row>
    <row r="2198" spans="7:7">
      <c r="G2198" s="20"/>
    </row>
    <row r="2199" spans="7:7">
      <c r="G2199" s="20"/>
    </row>
    <row r="2200" spans="7:7">
      <c r="G2200" s="20"/>
    </row>
    <row r="2201" spans="7:7">
      <c r="G2201" s="20"/>
    </row>
    <row r="2202" spans="7:7">
      <c r="G2202" s="20"/>
    </row>
    <row r="2203" spans="7:7">
      <c r="G2203" s="20"/>
    </row>
    <row r="2204" spans="7:7">
      <c r="G2204" s="20"/>
    </row>
    <row r="2205" spans="7:7">
      <c r="G2205" s="20"/>
    </row>
    <row r="2206" spans="7:7">
      <c r="G2206" s="20"/>
    </row>
    <row r="2207" spans="7:7">
      <c r="G2207" s="20"/>
    </row>
    <row r="2208" spans="7:7">
      <c r="G2208" s="20"/>
    </row>
    <row r="2209" spans="7:7" ht="17" thickBot="1">
      <c r="G2209" s="21"/>
    </row>
    <row r="2210" spans="7:7" ht="17" thickTop="1">
      <c r="G2210" s="23"/>
    </row>
    <row r="2211" spans="7:7">
      <c r="G2211" s="23"/>
    </row>
    <row r="2212" spans="7:7">
      <c r="G2212" s="23"/>
    </row>
    <row r="2213" spans="7:7">
      <c r="G2213" s="23"/>
    </row>
    <row r="2214" spans="7:7">
      <c r="G2214" s="23"/>
    </row>
    <row r="2215" spans="7:7">
      <c r="G2215" s="23"/>
    </row>
    <row r="2216" spans="7:7">
      <c r="G2216" s="23"/>
    </row>
    <row r="2217" spans="7:7">
      <c r="G2217" s="23"/>
    </row>
    <row r="2218" spans="7:7">
      <c r="G2218" s="23"/>
    </row>
    <row r="2219" spans="7:7">
      <c r="G2219" s="23"/>
    </row>
    <row r="2220" spans="7:7">
      <c r="G2220" s="23"/>
    </row>
    <row r="2221" spans="7:7">
      <c r="G2221" s="23"/>
    </row>
    <row r="2222" spans="7:7">
      <c r="G2222" s="23"/>
    </row>
    <row r="2223" spans="7:7">
      <c r="G2223" s="23"/>
    </row>
    <row r="2224" spans="7:7">
      <c r="G2224" s="23"/>
    </row>
    <row r="2225" spans="7:7">
      <c r="G2225" s="23"/>
    </row>
    <row r="2226" spans="7:7">
      <c r="G2226" s="23"/>
    </row>
    <row r="2227" spans="7:7">
      <c r="G2227" s="23"/>
    </row>
    <row r="2228" spans="7:7">
      <c r="G2228" s="23"/>
    </row>
    <row r="2229" spans="7:7">
      <c r="G2229" s="23"/>
    </row>
    <row r="2230" spans="7:7">
      <c r="G2230" s="23"/>
    </row>
    <row r="2231" spans="7:7">
      <c r="G2231" s="23"/>
    </row>
    <row r="2232" spans="7:7">
      <c r="G2232" s="23"/>
    </row>
    <row r="2233" spans="7:7">
      <c r="G2233" s="23"/>
    </row>
    <row r="2234" spans="7:7">
      <c r="G2234" s="23"/>
    </row>
    <row r="2235" spans="7:7">
      <c r="G2235" s="23"/>
    </row>
    <row r="2236" spans="7:7">
      <c r="G2236" s="23"/>
    </row>
    <row r="2237" spans="7:7">
      <c r="G2237" s="23"/>
    </row>
    <row r="2238" spans="7:7">
      <c r="G2238" s="23"/>
    </row>
    <row r="2239" spans="7:7">
      <c r="G2239" s="23"/>
    </row>
    <row r="2240" spans="7:7">
      <c r="G2240" s="23"/>
    </row>
    <row r="2241" spans="7:7">
      <c r="G2241" s="23"/>
    </row>
    <row r="2242" spans="7:7">
      <c r="G2242" s="23"/>
    </row>
    <row r="2243" spans="7:7">
      <c r="G2243" s="23"/>
    </row>
    <row r="2244" spans="7:7">
      <c r="G2244" s="23"/>
    </row>
    <row r="2245" spans="7:7">
      <c r="G2245" s="23"/>
    </row>
    <row r="2246" spans="7:7">
      <c r="G2246" s="23"/>
    </row>
    <row r="2247" spans="7:7">
      <c r="G2247" s="23"/>
    </row>
    <row r="2248" spans="7:7">
      <c r="G2248" s="23"/>
    </row>
    <row r="2249" spans="7:7">
      <c r="G2249" s="23"/>
    </row>
    <row r="2250" spans="7:7">
      <c r="G2250" s="23"/>
    </row>
    <row r="2251" spans="7:7">
      <c r="G2251" s="23"/>
    </row>
    <row r="2252" spans="7:7">
      <c r="G2252" s="23"/>
    </row>
    <row r="2253" spans="7:7" ht="17" thickBot="1">
      <c r="G2253" s="24"/>
    </row>
    <row r="2254" spans="7:7" ht="17" thickTop="1">
      <c r="G2254" s="23"/>
    </row>
    <row r="2255" spans="7:7">
      <c r="G2255" s="23"/>
    </row>
    <row r="2256" spans="7:7">
      <c r="G2256" s="23"/>
    </row>
    <row r="2257" spans="7:7">
      <c r="G2257" s="23"/>
    </row>
    <row r="2258" spans="7:7">
      <c r="G2258" s="23"/>
    </row>
    <row r="2259" spans="7:7">
      <c r="G2259" s="23"/>
    </row>
    <row r="2260" spans="7:7">
      <c r="G2260" s="23"/>
    </row>
    <row r="2261" spans="7:7">
      <c r="G2261" s="23"/>
    </row>
    <row r="2262" spans="7:7">
      <c r="G2262" s="23"/>
    </row>
    <row r="2263" spans="7:7">
      <c r="G2263" s="23"/>
    </row>
    <row r="2264" spans="7:7">
      <c r="G2264" s="23"/>
    </row>
    <row r="2265" spans="7:7">
      <c r="G2265" s="23"/>
    </row>
    <row r="2266" spans="7:7">
      <c r="G2266" s="23"/>
    </row>
    <row r="2267" spans="7:7">
      <c r="G2267" s="23"/>
    </row>
    <row r="2268" spans="7:7">
      <c r="G2268" s="23"/>
    </row>
    <row r="2269" spans="7:7">
      <c r="G2269" s="23"/>
    </row>
    <row r="2270" spans="7:7">
      <c r="G2270" s="23"/>
    </row>
    <row r="2271" spans="7:7">
      <c r="G2271" s="23"/>
    </row>
    <row r="2272" spans="7:7">
      <c r="G2272" s="23"/>
    </row>
    <row r="2273" spans="7:7">
      <c r="G2273" s="23"/>
    </row>
    <row r="2274" spans="7:7">
      <c r="G2274" s="23"/>
    </row>
    <row r="2275" spans="7:7">
      <c r="G2275" s="23"/>
    </row>
    <row r="2276" spans="7:7">
      <c r="G2276" s="23"/>
    </row>
    <row r="2277" spans="7:7">
      <c r="G2277" s="23"/>
    </row>
    <row r="2278" spans="7:7">
      <c r="G2278" s="23"/>
    </row>
    <row r="2279" spans="7:7">
      <c r="G2279" s="23"/>
    </row>
    <row r="2280" spans="7:7">
      <c r="G2280" s="23"/>
    </row>
    <row r="2281" spans="7:7">
      <c r="G2281" s="23"/>
    </row>
    <row r="2282" spans="7:7">
      <c r="G2282" s="23"/>
    </row>
    <row r="2283" spans="7:7">
      <c r="G2283" s="23"/>
    </row>
    <row r="2284" spans="7:7">
      <c r="G2284" s="23"/>
    </row>
    <row r="2285" spans="7:7">
      <c r="G2285" s="23"/>
    </row>
    <row r="2286" spans="7:7">
      <c r="G2286" s="23"/>
    </row>
    <row r="2287" spans="7:7">
      <c r="G2287" s="23"/>
    </row>
    <row r="2288" spans="7:7">
      <c r="G2288" s="23"/>
    </row>
    <row r="2289" spans="7:7">
      <c r="G2289" s="23"/>
    </row>
    <row r="2290" spans="7:7">
      <c r="G2290" s="23"/>
    </row>
    <row r="2291" spans="7:7">
      <c r="G2291" s="23"/>
    </row>
    <row r="2292" spans="7:7">
      <c r="G2292" s="23"/>
    </row>
    <row r="2293" spans="7:7">
      <c r="G2293" s="23"/>
    </row>
    <row r="2294" spans="7:7">
      <c r="G2294" s="23"/>
    </row>
    <row r="2295" spans="7:7">
      <c r="G2295" s="23"/>
    </row>
    <row r="2296" spans="7:7">
      <c r="G2296" s="23"/>
    </row>
    <row r="2297" spans="7:7">
      <c r="G2297" s="23"/>
    </row>
    <row r="2298" spans="7:7">
      <c r="G2298" s="23"/>
    </row>
    <row r="2299" spans="7:7">
      <c r="G2299" s="23"/>
    </row>
    <row r="2300" spans="7:7">
      <c r="G2300" s="23"/>
    </row>
    <row r="2301" spans="7:7" ht="17" thickBot="1">
      <c r="G2301" s="24"/>
    </row>
    <row r="2302" spans="7:7" ht="17" thickTop="1">
      <c r="G2302" s="23"/>
    </row>
    <row r="2303" spans="7:7">
      <c r="G2303" s="23"/>
    </row>
    <row r="2304" spans="7:7">
      <c r="G2304" s="23"/>
    </row>
    <row r="2305" spans="7:7">
      <c r="G2305" s="23"/>
    </row>
    <row r="2306" spans="7:7">
      <c r="G2306" s="23"/>
    </row>
    <row r="2307" spans="7:7">
      <c r="G2307" s="23"/>
    </row>
    <row r="2308" spans="7:7">
      <c r="G2308" s="23"/>
    </row>
    <row r="2309" spans="7:7">
      <c r="G2309" s="23"/>
    </row>
    <row r="2310" spans="7:7">
      <c r="G2310" s="23"/>
    </row>
    <row r="2311" spans="7:7">
      <c r="G2311" s="23"/>
    </row>
    <row r="2312" spans="7:7">
      <c r="G2312" s="23"/>
    </row>
    <row r="2313" spans="7:7">
      <c r="G2313" s="23"/>
    </row>
    <row r="2314" spans="7:7">
      <c r="G2314" s="23"/>
    </row>
    <row r="2315" spans="7:7">
      <c r="G2315" s="23"/>
    </row>
    <row r="2316" spans="7:7">
      <c r="G2316" s="23"/>
    </row>
    <row r="2317" spans="7:7">
      <c r="G2317" s="23"/>
    </row>
    <row r="2318" spans="7:7">
      <c r="G2318" s="23"/>
    </row>
    <row r="2319" spans="7:7">
      <c r="G2319" s="23"/>
    </row>
    <row r="2320" spans="7:7">
      <c r="G2320" s="23"/>
    </row>
    <row r="2321" spans="7:7">
      <c r="G2321" s="23"/>
    </row>
    <row r="2322" spans="7:7">
      <c r="G2322" s="23"/>
    </row>
    <row r="2323" spans="7:7">
      <c r="G2323" s="23"/>
    </row>
    <row r="2324" spans="7:7">
      <c r="G2324" s="23"/>
    </row>
    <row r="2325" spans="7:7">
      <c r="G2325" s="23"/>
    </row>
    <row r="2326" spans="7:7">
      <c r="G2326" s="23"/>
    </row>
    <row r="2327" spans="7:7">
      <c r="G2327" s="23"/>
    </row>
    <row r="2328" spans="7:7">
      <c r="G2328" s="23"/>
    </row>
    <row r="2329" spans="7:7">
      <c r="G2329" s="23"/>
    </row>
    <row r="2330" spans="7:7">
      <c r="G2330" s="23"/>
    </row>
    <row r="2331" spans="7:7">
      <c r="G2331" s="23"/>
    </row>
    <row r="2332" spans="7:7">
      <c r="G2332" s="23"/>
    </row>
    <row r="2333" spans="7:7">
      <c r="G2333" s="23"/>
    </row>
    <row r="2334" spans="7:7">
      <c r="G2334" s="23"/>
    </row>
    <row r="2335" spans="7:7">
      <c r="G2335" s="23"/>
    </row>
    <row r="2336" spans="7:7">
      <c r="G2336" s="23"/>
    </row>
    <row r="2337" spans="7:7">
      <c r="G2337" s="23"/>
    </row>
    <row r="2338" spans="7:7">
      <c r="G2338" s="23"/>
    </row>
    <row r="2339" spans="7:7">
      <c r="G2339" s="23"/>
    </row>
    <row r="2340" spans="7:7">
      <c r="G2340" s="23"/>
    </row>
    <row r="2341" spans="7:7">
      <c r="G2341" s="23"/>
    </row>
    <row r="2342" spans="7:7">
      <c r="G2342" s="23"/>
    </row>
    <row r="2343" spans="7:7">
      <c r="G2343" s="23"/>
    </row>
    <row r="2344" spans="7:7">
      <c r="G2344" s="23"/>
    </row>
    <row r="2345" spans="7:7">
      <c r="G2345" s="23"/>
    </row>
    <row r="2346" spans="7:7" ht="17" thickBot="1">
      <c r="G2346" s="24"/>
    </row>
    <row r="2347" spans="7:7" ht="17" thickTop="1">
      <c r="G2347" s="23"/>
    </row>
    <row r="2348" spans="7:7">
      <c r="G2348" s="23"/>
    </row>
    <row r="2349" spans="7:7">
      <c r="G2349" s="23"/>
    </row>
    <row r="2350" spans="7:7">
      <c r="G2350" s="23"/>
    </row>
    <row r="2351" spans="7:7">
      <c r="G2351" s="23"/>
    </row>
    <row r="2352" spans="7:7">
      <c r="G2352" s="23"/>
    </row>
    <row r="2353" spans="7:7">
      <c r="G2353" s="23"/>
    </row>
    <row r="2354" spans="7:7">
      <c r="G2354" s="23"/>
    </row>
    <row r="2355" spans="7:7">
      <c r="G2355" s="23"/>
    </row>
    <row r="2356" spans="7:7">
      <c r="G2356" s="23"/>
    </row>
    <row r="2357" spans="7:7">
      <c r="G2357" s="23"/>
    </row>
    <row r="2358" spans="7:7">
      <c r="G2358" s="23"/>
    </row>
    <row r="2359" spans="7:7">
      <c r="G2359" s="23"/>
    </row>
    <row r="2360" spans="7:7">
      <c r="G2360" s="23"/>
    </row>
    <row r="2361" spans="7:7">
      <c r="G2361" s="23"/>
    </row>
    <row r="2362" spans="7:7">
      <c r="G2362" s="23"/>
    </row>
    <row r="2363" spans="7:7">
      <c r="G2363" s="23"/>
    </row>
    <row r="2364" spans="7:7">
      <c r="G2364" s="23"/>
    </row>
    <row r="2365" spans="7:7">
      <c r="G2365" s="23"/>
    </row>
    <row r="2366" spans="7:7">
      <c r="G2366" s="23"/>
    </row>
    <row r="2367" spans="7:7">
      <c r="G2367" s="23"/>
    </row>
    <row r="2368" spans="7:7">
      <c r="G2368" s="23"/>
    </row>
    <row r="2369" spans="7:7">
      <c r="G2369" s="23"/>
    </row>
    <row r="2370" spans="7:7">
      <c r="G2370" s="23"/>
    </row>
    <row r="2371" spans="7:7">
      <c r="G2371" s="23"/>
    </row>
    <row r="2372" spans="7:7">
      <c r="G2372" s="23"/>
    </row>
    <row r="2373" spans="7:7">
      <c r="G2373" s="23"/>
    </row>
    <row r="2374" spans="7:7">
      <c r="G2374" s="23"/>
    </row>
    <row r="2375" spans="7:7">
      <c r="G2375" s="23"/>
    </row>
    <row r="2376" spans="7:7">
      <c r="G2376" s="23"/>
    </row>
    <row r="2377" spans="7:7">
      <c r="G2377" s="23"/>
    </row>
    <row r="2378" spans="7:7">
      <c r="G2378" s="23"/>
    </row>
    <row r="2379" spans="7:7">
      <c r="G2379" s="23"/>
    </row>
    <row r="2380" spans="7:7">
      <c r="G2380" s="23"/>
    </row>
    <row r="2381" spans="7:7">
      <c r="G2381" s="23"/>
    </row>
    <row r="2382" spans="7:7">
      <c r="G2382" s="23"/>
    </row>
    <row r="2383" spans="7:7">
      <c r="G2383" s="23"/>
    </row>
    <row r="2384" spans="7:7">
      <c r="G2384" s="23"/>
    </row>
    <row r="2385" spans="7:7">
      <c r="G2385" s="23"/>
    </row>
    <row r="2386" spans="7:7">
      <c r="G2386" s="23"/>
    </row>
    <row r="2387" spans="7:7">
      <c r="G2387" s="23"/>
    </row>
    <row r="2388" spans="7:7">
      <c r="G2388" s="23"/>
    </row>
    <row r="2389" spans="7:7">
      <c r="G2389" s="23"/>
    </row>
    <row r="2390" spans="7:7">
      <c r="G2390" s="23"/>
    </row>
    <row r="2391" spans="7:7">
      <c r="G2391" s="23"/>
    </row>
    <row r="2392" spans="7:7">
      <c r="G2392" s="23"/>
    </row>
    <row r="2393" spans="7:7">
      <c r="G2393" s="23"/>
    </row>
    <row r="2394" spans="7:7" ht="17" thickBot="1">
      <c r="G2394" s="25"/>
    </row>
    <row r="2395" spans="7:7" ht="17" thickTop="1">
      <c r="G2395" s="23"/>
    </row>
    <row r="2396" spans="7:7">
      <c r="G2396" s="23"/>
    </row>
    <row r="2397" spans="7:7">
      <c r="G2397" s="23"/>
    </row>
    <row r="2398" spans="7:7">
      <c r="G2398" s="23"/>
    </row>
    <row r="2399" spans="7:7">
      <c r="G2399" s="23"/>
    </row>
    <row r="2400" spans="7:7">
      <c r="G2400" s="23"/>
    </row>
    <row r="2401" spans="7:7">
      <c r="G2401" s="23"/>
    </row>
    <row r="2402" spans="7:7">
      <c r="G2402" s="23"/>
    </row>
    <row r="2403" spans="7:7">
      <c r="G2403" s="23"/>
    </row>
    <row r="2404" spans="7:7">
      <c r="G2404" s="23"/>
    </row>
    <row r="2405" spans="7:7">
      <c r="G2405" s="23"/>
    </row>
    <row r="2406" spans="7:7">
      <c r="G2406" s="23"/>
    </row>
    <row r="2407" spans="7:7">
      <c r="G2407" s="23"/>
    </row>
    <row r="2408" spans="7:7">
      <c r="G2408" s="23"/>
    </row>
    <row r="2409" spans="7:7">
      <c r="G2409" s="23"/>
    </row>
    <row r="2410" spans="7:7">
      <c r="G2410" s="23"/>
    </row>
    <row r="2411" spans="7:7">
      <c r="G2411" s="23"/>
    </row>
    <row r="2412" spans="7:7">
      <c r="G2412" s="23"/>
    </row>
    <row r="2413" spans="7:7">
      <c r="G2413" s="23"/>
    </row>
    <row r="2414" spans="7:7">
      <c r="G2414" s="23"/>
    </row>
    <row r="2415" spans="7:7">
      <c r="G2415" s="23"/>
    </row>
    <row r="2416" spans="7:7">
      <c r="G2416" s="23"/>
    </row>
    <row r="2417" spans="7:7">
      <c r="G2417" s="23"/>
    </row>
    <row r="2418" spans="7:7">
      <c r="G2418" s="23"/>
    </row>
    <row r="2419" spans="7:7">
      <c r="G2419" s="23"/>
    </row>
    <row r="2420" spans="7:7">
      <c r="G2420" s="23"/>
    </row>
    <row r="2421" spans="7:7">
      <c r="G2421" s="23"/>
    </row>
    <row r="2422" spans="7:7">
      <c r="G2422" s="23"/>
    </row>
    <row r="2423" spans="7:7">
      <c r="G2423" s="23"/>
    </row>
    <row r="2424" spans="7:7">
      <c r="G2424" s="23"/>
    </row>
    <row r="2425" spans="7:7">
      <c r="G2425" s="23"/>
    </row>
    <row r="2426" spans="7:7">
      <c r="G2426" s="23"/>
    </row>
    <row r="2427" spans="7:7">
      <c r="G2427" s="23"/>
    </row>
    <row r="2428" spans="7:7">
      <c r="G2428" s="23"/>
    </row>
    <row r="2429" spans="7:7">
      <c r="G2429" s="23"/>
    </row>
    <row r="2430" spans="7:7">
      <c r="G2430" s="23"/>
    </row>
    <row r="2431" spans="7:7">
      <c r="G2431" s="23"/>
    </row>
    <row r="2432" spans="7:7">
      <c r="G2432" s="23"/>
    </row>
    <row r="2433" spans="7:7">
      <c r="G2433" s="23"/>
    </row>
    <row r="2434" spans="7:7">
      <c r="G2434" s="23"/>
    </row>
    <row r="2435" spans="7:7">
      <c r="G2435" s="23"/>
    </row>
    <row r="2436" spans="7:7">
      <c r="G2436" s="23"/>
    </row>
    <row r="2437" spans="7:7">
      <c r="G2437" s="23"/>
    </row>
    <row r="2438" spans="7:7">
      <c r="G2438" s="23"/>
    </row>
    <row r="2439" spans="7:7">
      <c r="G2439" s="23"/>
    </row>
    <row r="2440" spans="7:7">
      <c r="G2440" s="23"/>
    </row>
    <row r="2441" spans="7:7">
      <c r="G2441" s="23"/>
    </row>
    <row r="2442" spans="7:7">
      <c r="G2442" s="23"/>
    </row>
    <row r="2443" spans="7:7" ht="17" thickBot="1">
      <c r="G2443" s="25"/>
    </row>
    <row r="2444" spans="7:7" ht="17" thickTop="1">
      <c r="G2444" s="23"/>
    </row>
    <row r="2445" spans="7:7">
      <c r="G2445" s="23"/>
    </row>
    <row r="2446" spans="7:7">
      <c r="G2446" s="23"/>
    </row>
    <row r="2447" spans="7:7">
      <c r="G2447" s="23"/>
    </row>
    <row r="2448" spans="7:7">
      <c r="G2448" s="23"/>
    </row>
    <row r="2449" spans="7:7">
      <c r="G2449" s="23"/>
    </row>
    <row r="2450" spans="7:7">
      <c r="G2450" s="23"/>
    </row>
    <row r="2451" spans="7:7">
      <c r="G2451" s="23"/>
    </row>
    <row r="2452" spans="7:7">
      <c r="G2452" s="23"/>
    </row>
    <row r="2453" spans="7:7">
      <c r="G2453" s="23"/>
    </row>
    <row r="2454" spans="7:7">
      <c r="G2454" s="23"/>
    </row>
    <row r="2455" spans="7:7">
      <c r="G2455" s="23"/>
    </row>
    <row r="2456" spans="7:7">
      <c r="G2456" s="23"/>
    </row>
    <row r="2457" spans="7:7">
      <c r="G2457" s="23"/>
    </row>
    <row r="2458" spans="7:7">
      <c r="G2458" s="23"/>
    </row>
    <row r="2459" spans="7:7">
      <c r="G2459" s="23"/>
    </row>
    <row r="2460" spans="7:7">
      <c r="G2460" s="23"/>
    </row>
    <row r="2461" spans="7:7">
      <c r="G2461" s="23"/>
    </row>
    <row r="2462" spans="7:7">
      <c r="G2462" s="23"/>
    </row>
  </sheetData>
  <sortState xmlns:xlrd2="http://schemas.microsoft.com/office/spreadsheetml/2017/richdata2" ref="A2:AG2462">
    <sortCondition descending="1" ref="B1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22"/>
  <sheetViews>
    <sheetView workbookViewId="0">
      <pane ySplit="3" topLeftCell="A187" activePane="bottomLeft" state="frozen"/>
      <selection pane="bottomLeft" activeCell="A203" sqref="A203"/>
    </sheetView>
  </sheetViews>
  <sheetFormatPr baseColWidth="10" defaultRowHeight="16"/>
  <cols>
    <col min="1" max="1" width="30" bestFit="1" customWidth="1"/>
    <col min="2" max="5" width="8.33203125" style="4" bestFit="1" customWidth="1"/>
    <col min="6" max="6" width="8.6640625" style="4" customWidth="1"/>
    <col min="7" max="7" width="6.1640625" style="4" customWidth="1"/>
    <col min="8" max="11" width="8.33203125" style="5" bestFit="1" customWidth="1"/>
    <col min="12" max="13" width="6.1640625" style="5" customWidth="1"/>
    <col min="14" max="19" width="6.1640625" style="6" customWidth="1"/>
    <col min="20" max="22" width="8.33203125" style="7" customWidth="1"/>
    <col min="23" max="25" width="8.33203125" style="9" customWidth="1"/>
    <col min="26" max="28" width="8.33203125" style="10" customWidth="1"/>
  </cols>
  <sheetData>
    <row r="1" spans="1:28">
      <c r="A1" s="45" t="s">
        <v>1364</v>
      </c>
    </row>
    <row r="3" spans="1:28">
      <c r="A3" s="3"/>
      <c r="B3" s="179" t="s">
        <v>1041</v>
      </c>
      <c r="C3" s="178"/>
      <c r="D3" s="178"/>
      <c r="E3" s="178"/>
      <c r="F3" s="178"/>
      <c r="G3" s="178"/>
      <c r="H3" s="177" t="s">
        <v>21</v>
      </c>
      <c r="I3" s="178"/>
      <c r="J3" s="178"/>
      <c r="K3" s="178"/>
      <c r="L3" s="178"/>
      <c r="M3" s="178"/>
      <c r="N3" s="180" t="s">
        <v>9</v>
      </c>
      <c r="O3" s="178"/>
      <c r="P3" s="178"/>
      <c r="Q3" s="178"/>
      <c r="R3" s="178"/>
      <c r="S3" s="178"/>
      <c r="T3" s="182" t="s">
        <v>1044</v>
      </c>
      <c r="U3" s="178"/>
      <c r="V3" s="178"/>
      <c r="W3" s="181" t="s">
        <v>1047</v>
      </c>
      <c r="X3" s="178"/>
      <c r="Y3" s="178"/>
      <c r="Z3" s="175" t="s">
        <v>1048</v>
      </c>
      <c r="AA3" s="176"/>
      <c r="AB3" s="176"/>
    </row>
    <row r="4" spans="1:28" s="27" customFormat="1">
      <c r="A4" s="27" t="s">
        <v>1035</v>
      </c>
      <c r="B4" s="46" t="s">
        <v>256</v>
      </c>
      <c r="C4" s="46" t="s">
        <v>1036</v>
      </c>
      <c r="D4" s="46" t="s">
        <v>1037</v>
      </c>
      <c r="E4" s="46" t="s">
        <v>1038</v>
      </c>
      <c r="F4" s="46" t="s">
        <v>1039</v>
      </c>
      <c r="G4" s="46" t="s">
        <v>1040</v>
      </c>
      <c r="H4" s="47" t="s">
        <v>256</v>
      </c>
      <c r="I4" s="47" t="s">
        <v>1036</v>
      </c>
      <c r="J4" s="47" t="s">
        <v>1037</v>
      </c>
      <c r="K4" s="47" t="s">
        <v>1038</v>
      </c>
      <c r="L4" s="47" t="s">
        <v>1039</v>
      </c>
      <c r="M4" s="47" t="s">
        <v>1040</v>
      </c>
      <c r="N4" s="48" t="s">
        <v>256</v>
      </c>
      <c r="O4" s="48" t="s">
        <v>1036</v>
      </c>
      <c r="P4" s="48" t="s">
        <v>1037</v>
      </c>
      <c r="Q4" s="48" t="s">
        <v>1038</v>
      </c>
      <c r="R4" s="48" t="s">
        <v>1039</v>
      </c>
      <c r="S4" s="48" t="s">
        <v>1040</v>
      </c>
      <c r="T4" s="49" t="s">
        <v>1045</v>
      </c>
      <c r="U4" s="49" t="s">
        <v>1046</v>
      </c>
      <c r="V4" s="49" t="s">
        <v>1041</v>
      </c>
      <c r="W4" s="50" t="s">
        <v>1045</v>
      </c>
      <c r="X4" s="50" t="s">
        <v>1046</v>
      </c>
      <c r="Y4" s="50" t="s">
        <v>1041</v>
      </c>
      <c r="Z4" s="51" t="s">
        <v>1045</v>
      </c>
      <c r="AA4" s="51" t="s">
        <v>1046</v>
      </c>
      <c r="AB4" s="51" t="s">
        <v>1041</v>
      </c>
    </row>
    <row r="5" spans="1:28">
      <c r="A5" s="103" t="s">
        <v>1032</v>
      </c>
      <c r="B5" s="36">
        <f>SUM(C5:E5)</f>
        <v>2</v>
      </c>
      <c r="C5" s="36">
        <f t="shared" ref="C5:E24" si="0">IF(chosen_comp="all comps",COUNTIFS(opponent,$A5,outcome,C$4),COUNTIFS(competition,chosen_comp,opponent,$A5,outcome,C$4))</f>
        <v>0</v>
      </c>
      <c r="D5" s="36">
        <f t="shared" si="0"/>
        <v>0</v>
      </c>
      <c r="E5" s="36">
        <f t="shared" si="0"/>
        <v>2</v>
      </c>
      <c r="F5" s="36">
        <f t="shared" ref="F5:F68" si="1">IF(chosen_comp="ALL COMPS",SUMIF(opponent,$A5,goals_for),SUMIFS(goals_for,opponent,$A5,competition,chosen_comp))</f>
        <v>0</v>
      </c>
      <c r="G5" s="36">
        <f t="shared" ref="G5:G68" si="2">IF(chosen_comp="ALL COMPS",SUMIF(opponent,$A5,goals_against),SUMIFS(goals_against,opponent,$A5,competition,chosen_comp))</f>
        <v>12</v>
      </c>
      <c r="H5" s="37">
        <f>SUM(I5:K5)</f>
        <v>1</v>
      </c>
      <c r="I5" s="37">
        <f t="shared" ref="I5:I68" si="3">IF(chosen_comp="all comps",COUNTIFS(opponent,$A5,venue,$H$3,outcome,C$4),COUNTIFS(competition,chosen_comp,opponent,$A5,venue,$H$3,outcome,C$4))</f>
        <v>0</v>
      </c>
      <c r="J5" s="37">
        <f t="shared" ref="J5:J68" si="4">IF(chosen_comp="all comps",COUNTIFS(opponent,$A5,venue,$H$3,outcome,D$4),COUNTIFS(competition,chosen_comp,opponent,$A5,venue,$H$3,outcome,D$4))</f>
        <v>0</v>
      </c>
      <c r="K5" s="37">
        <f t="shared" ref="K5:K68" si="5">IF(chosen_comp="all comps",COUNTIFS(opponent,$A5,venue,$H$3,outcome,E$4),COUNTIFS(competition,chosen_comp,opponent,$A5,venue,$H$3,outcome,E$4))</f>
        <v>1</v>
      </c>
      <c r="L5" s="37">
        <f t="shared" ref="L5:L68" si="6">IF(chosen_comp="ALL COMPS",SUMIFS(goals_for,opponent,$A5,venue,$H$3),SUMIFS(goals_for,opponent,$A5,competition,chosen_comp,venue,$H$3))</f>
        <v>0</v>
      </c>
      <c r="M5" s="37">
        <f t="shared" ref="M5:M68" si="7">IF(chosen_comp="ALL COMPS",SUMIFS(goals_against,opponent,$A5,venue,$H$3),SUMIFS(goals_against,opponent,$A5,competition,chosen_comp,venue,$H$3))</f>
        <v>3</v>
      </c>
      <c r="N5" s="29">
        <f>SUM(O5:Q5)</f>
        <v>1</v>
      </c>
      <c r="O5" s="29">
        <f t="shared" ref="O5:O68" si="8">IF(chosen_comp="all comps",COUNTIFS(opponent,$A5,venue,$N$3,outcome,I$4),COUNTIFS(competition,chosen_comp,opponent,$A5,venue,$N$3,outcome,I$4))</f>
        <v>0</v>
      </c>
      <c r="P5" s="29">
        <f t="shared" ref="P5:P68" si="9">IF(chosen_comp="all comps",COUNTIFS(opponent,$A5,venue,$N$3,outcome,J$4),COUNTIFS(competition,chosen_comp,opponent,$A5,venue,$N$3,outcome,J$4))</f>
        <v>0</v>
      </c>
      <c r="Q5" s="29">
        <f t="shared" ref="Q5:Q68" si="10">IF(chosen_comp="all comps",COUNTIFS(opponent,$A5,venue,$N$3,outcome,K$4),COUNTIFS(competition,chosen_comp,opponent,$A5,venue,$N$3,outcome,K$4))</f>
        <v>1</v>
      </c>
      <c r="R5" s="29">
        <f t="shared" ref="R5:R68" si="11">IF(chosen_comp="ALL COMPS",SUMIFS(goals_for,opponent,$A5,venue,$N$3),SUMIFS(goals_for,opponent,$A5,competition,chosen_comp,venue,$N$3))</f>
        <v>0</v>
      </c>
      <c r="S5" s="29">
        <f t="shared" ref="S5:S68" si="12">IF(chosen_comp="ALL COMPS",SUMIFS(goals_against,opponent,$A5,venue,$N$3),SUMIFS(goals_against,opponent,$A5,competition,chosen_comp,venue,$N$3))</f>
        <v>9</v>
      </c>
      <c r="T5" s="38">
        <f>IFERROR(SUM(I5/H5),0)</f>
        <v>0</v>
      </c>
      <c r="U5" s="38">
        <f>IFERROR(SUM(O5/N5),0)</f>
        <v>0</v>
      </c>
      <c r="V5" s="38">
        <f>IFERROR(SUM(C5/B5),0)</f>
        <v>0</v>
      </c>
      <c r="W5" s="39">
        <f>IFERROR(SUM(L5/H5),0)</f>
        <v>0</v>
      </c>
      <c r="X5" s="39">
        <f>IFERROR(SUM(R5/N5),0)</f>
        <v>0</v>
      </c>
      <c r="Y5" s="39">
        <f>IFERROR(SUM(F5/B5),0)</f>
        <v>0</v>
      </c>
      <c r="Z5" s="40">
        <f>IFERROR(SUM(M5/H5),0)</f>
        <v>3</v>
      </c>
      <c r="AA5" s="40">
        <f>IFERROR(SUM(S5/N5),0)</f>
        <v>9</v>
      </c>
      <c r="AB5" s="40">
        <f>IFERROR(SUM(G5/B5),0)</f>
        <v>6</v>
      </c>
    </row>
    <row r="6" spans="1:28">
      <c r="A6" s="112" t="s">
        <v>26</v>
      </c>
      <c r="B6" s="36">
        <f t="shared" ref="B6:B69" si="13">SUM(C6:E6)</f>
        <v>9</v>
      </c>
      <c r="C6" s="36">
        <f t="shared" si="0"/>
        <v>5</v>
      </c>
      <c r="D6" s="36">
        <f t="shared" si="0"/>
        <v>1</v>
      </c>
      <c r="E6" s="36">
        <f t="shared" si="0"/>
        <v>3</v>
      </c>
      <c r="F6" s="36">
        <f t="shared" si="1"/>
        <v>25</v>
      </c>
      <c r="G6" s="36">
        <f t="shared" si="2"/>
        <v>14</v>
      </c>
      <c r="H6" s="37">
        <f t="shared" ref="H6:H69" si="14">SUM(I6:K6)</f>
        <v>5</v>
      </c>
      <c r="I6" s="37">
        <f t="shared" si="3"/>
        <v>4</v>
      </c>
      <c r="J6" s="37">
        <f t="shared" si="4"/>
        <v>1</v>
      </c>
      <c r="K6" s="37">
        <f t="shared" si="5"/>
        <v>0</v>
      </c>
      <c r="L6" s="37">
        <f t="shared" si="6"/>
        <v>19</v>
      </c>
      <c r="M6" s="37">
        <f t="shared" si="7"/>
        <v>4</v>
      </c>
      <c r="N6" s="29">
        <f t="shared" ref="N6:N69" si="15">SUM(O6:Q6)</f>
        <v>4</v>
      </c>
      <c r="O6" s="29">
        <f t="shared" si="8"/>
        <v>1</v>
      </c>
      <c r="P6" s="29">
        <f t="shared" si="9"/>
        <v>0</v>
      </c>
      <c r="Q6" s="29">
        <f t="shared" si="10"/>
        <v>3</v>
      </c>
      <c r="R6" s="29">
        <f t="shared" si="11"/>
        <v>6</v>
      </c>
      <c r="S6" s="29">
        <f t="shared" si="12"/>
        <v>10</v>
      </c>
      <c r="T6" s="38">
        <f t="shared" ref="T6:T69" si="16">IFERROR(SUM(I6/H6),0)</f>
        <v>0.8</v>
      </c>
      <c r="U6" s="38">
        <f t="shared" ref="U6:U69" si="17">IFERROR(SUM(O6/N6),0)</f>
        <v>0.25</v>
      </c>
      <c r="V6" s="38">
        <f t="shared" ref="V6:V69" si="18">IFERROR(SUM(C6/B6),0)</f>
        <v>0.55555555555555558</v>
      </c>
      <c r="W6" s="39">
        <f t="shared" ref="W6:W69" si="19">IFERROR(SUM(L6/H6),0)</f>
        <v>3.8</v>
      </c>
      <c r="X6" s="39">
        <f t="shared" ref="X6:X69" si="20">IFERROR(SUM(R6/N6),0)</f>
        <v>1.5</v>
      </c>
      <c r="Y6" s="39">
        <f t="shared" ref="Y6:Y69" si="21">IFERROR(SUM(F6/B6),0)</f>
        <v>2.7777777777777777</v>
      </c>
      <c r="Z6" s="40">
        <f t="shared" ref="Z6:Z69" si="22">IFERROR(SUM(M6/H6),0)</f>
        <v>0.8</v>
      </c>
      <c r="AA6" s="40">
        <f t="shared" ref="AA6:AA69" si="23">IFERROR(SUM(S6/N6),0)</f>
        <v>2.5</v>
      </c>
      <c r="AB6" s="40">
        <f t="shared" ref="AB6:AB69" si="24">IFERROR(SUM(G6/B6),0)</f>
        <v>1.5555555555555556</v>
      </c>
    </row>
    <row r="7" spans="1:28">
      <c r="A7" s="103" t="s">
        <v>595</v>
      </c>
      <c r="B7" s="36">
        <f t="shared" si="13"/>
        <v>1</v>
      </c>
      <c r="C7" s="36">
        <f t="shared" si="0"/>
        <v>1</v>
      </c>
      <c r="D7" s="36">
        <f t="shared" si="0"/>
        <v>0</v>
      </c>
      <c r="E7" s="36">
        <f t="shared" si="0"/>
        <v>0</v>
      </c>
      <c r="F7" s="36">
        <f t="shared" si="1"/>
        <v>1</v>
      </c>
      <c r="G7" s="36">
        <f t="shared" si="2"/>
        <v>0</v>
      </c>
      <c r="H7" s="37">
        <f t="shared" si="14"/>
        <v>0</v>
      </c>
      <c r="I7" s="37">
        <f t="shared" si="3"/>
        <v>0</v>
      </c>
      <c r="J7" s="37">
        <f t="shared" si="4"/>
        <v>0</v>
      </c>
      <c r="K7" s="37">
        <f t="shared" si="5"/>
        <v>0</v>
      </c>
      <c r="L7" s="37">
        <f t="shared" si="6"/>
        <v>0</v>
      </c>
      <c r="M7" s="37">
        <f t="shared" si="7"/>
        <v>0</v>
      </c>
      <c r="N7" s="29">
        <f t="shared" si="15"/>
        <v>1</v>
      </c>
      <c r="O7" s="29">
        <f t="shared" si="8"/>
        <v>1</v>
      </c>
      <c r="P7" s="29">
        <f t="shared" si="9"/>
        <v>0</v>
      </c>
      <c r="Q7" s="29">
        <f t="shared" si="10"/>
        <v>0</v>
      </c>
      <c r="R7" s="29">
        <f t="shared" si="11"/>
        <v>1</v>
      </c>
      <c r="S7" s="29">
        <f t="shared" si="12"/>
        <v>0</v>
      </c>
      <c r="T7" s="38">
        <f t="shared" si="16"/>
        <v>0</v>
      </c>
      <c r="U7" s="38">
        <f t="shared" si="17"/>
        <v>1</v>
      </c>
      <c r="V7" s="38">
        <f t="shared" si="18"/>
        <v>1</v>
      </c>
      <c r="W7" s="39">
        <f t="shared" si="19"/>
        <v>0</v>
      </c>
      <c r="X7" s="39">
        <f t="shared" si="20"/>
        <v>1</v>
      </c>
      <c r="Y7" s="39">
        <f t="shared" si="21"/>
        <v>1</v>
      </c>
      <c r="Z7" s="40">
        <f t="shared" si="22"/>
        <v>0</v>
      </c>
      <c r="AA7" s="40">
        <f t="shared" si="23"/>
        <v>0</v>
      </c>
      <c r="AB7" s="40">
        <f t="shared" si="24"/>
        <v>0</v>
      </c>
    </row>
    <row r="8" spans="1:28">
      <c r="A8" s="103" t="s">
        <v>158</v>
      </c>
      <c r="B8" s="36">
        <f t="shared" si="13"/>
        <v>8</v>
      </c>
      <c r="C8" s="36">
        <f t="shared" si="0"/>
        <v>4</v>
      </c>
      <c r="D8" s="36">
        <f t="shared" si="0"/>
        <v>2</v>
      </c>
      <c r="E8" s="36">
        <f t="shared" si="0"/>
        <v>2</v>
      </c>
      <c r="F8" s="36">
        <f t="shared" si="1"/>
        <v>15</v>
      </c>
      <c r="G8" s="36">
        <f t="shared" si="2"/>
        <v>12</v>
      </c>
      <c r="H8" s="37">
        <f t="shared" si="14"/>
        <v>4</v>
      </c>
      <c r="I8" s="37">
        <f t="shared" si="3"/>
        <v>3</v>
      </c>
      <c r="J8" s="37">
        <f t="shared" si="4"/>
        <v>1</v>
      </c>
      <c r="K8" s="37">
        <f t="shared" si="5"/>
        <v>0</v>
      </c>
      <c r="L8" s="37">
        <f t="shared" si="6"/>
        <v>9</v>
      </c>
      <c r="M8" s="37">
        <f t="shared" si="7"/>
        <v>4</v>
      </c>
      <c r="N8" s="29">
        <f t="shared" si="15"/>
        <v>4</v>
      </c>
      <c r="O8" s="29">
        <f t="shared" si="8"/>
        <v>1</v>
      </c>
      <c r="P8" s="29">
        <f t="shared" si="9"/>
        <v>1</v>
      </c>
      <c r="Q8" s="29">
        <f t="shared" si="10"/>
        <v>2</v>
      </c>
      <c r="R8" s="29">
        <f t="shared" si="11"/>
        <v>6</v>
      </c>
      <c r="S8" s="29">
        <f t="shared" si="12"/>
        <v>8</v>
      </c>
      <c r="T8" s="38">
        <f t="shared" si="16"/>
        <v>0.75</v>
      </c>
      <c r="U8" s="38">
        <f t="shared" si="17"/>
        <v>0.25</v>
      </c>
      <c r="V8" s="38">
        <f t="shared" si="18"/>
        <v>0.5</v>
      </c>
      <c r="W8" s="39">
        <f t="shared" si="19"/>
        <v>2.25</v>
      </c>
      <c r="X8" s="39">
        <f t="shared" si="20"/>
        <v>1.5</v>
      </c>
      <c r="Y8" s="39">
        <f t="shared" si="21"/>
        <v>1.875</v>
      </c>
      <c r="Z8" s="40">
        <f t="shared" si="22"/>
        <v>1</v>
      </c>
      <c r="AA8" s="40">
        <f t="shared" si="23"/>
        <v>2</v>
      </c>
      <c r="AB8" s="40">
        <f t="shared" si="24"/>
        <v>1.5</v>
      </c>
    </row>
    <row r="9" spans="1:28">
      <c r="A9" s="103" t="s">
        <v>847</v>
      </c>
      <c r="B9" s="36">
        <f t="shared" si="13"/>
        <v>1</v>
      </c>
      <c r="C9" s="36">
        <f t="shared" si="0"/>
        <v>0</v>
      </c>
      <c r="D9" s="36">
        <f t="shared" si="0"/>
        <v>0</v>
      </c>
      <c r="E9" s="36">
        <f t="shared" si="0"/>
        <v>1</v>
      </c>
      <c r="F9" s="36">
        <f t="shared" si="1"/>
        <v>1</v>
      </c>
      <c r="G9" s="36">
        <f t="shared" si="2"/>
        <v>3</v>
      </c>
      <c r="H9" s="37">
        <f t="shared" si="14"/>
        <v>1</v>
      </c>
      <c r="I9" s="37">
        <f t="shared" si="3"/>
        <v>0</v>
      </c>
      <c r="J9" s="37">
        <f t="shared" si="4"/>
        <v>0</v>
      </c>
      <c r="K9" s="37">
        <f t="shared" si="5"/>
        <v>1</v>
      </c>
      <c r="L9" s="37">
        <f t="shared" si="6"/>
        <v>1</v>
      </c>
      <c r="M9" s="37">
        <f t="shared" si="7"/>
        <v>3</v>
      </c>
      <c r="N9" s="29">
        <f t="shared" si="15"/>
        <v>0</v>
      </c>
      <c r="O9" s="29">
        <f t="shared" si="8"/>
        <v>0</v>
      </c>
      <c r="P9" s="29">
        <f t="shared" si="9"/>
        <v>0</v>
      </c>
      <c r="Q9" s="29">
        <f t="shared" si="10"/>
        <v>0</v>
      </c>
      <c r="R9" s="29">
        <f t="shared" si="11"/>
        <v>0</v>
      </c>
      <c r="S9" s="29">
        <f t="shared" si="12"/>
        <v>0</v>
      </c>
      <c r="T9" s="38">
        <f t="shared" si="16"/>
        <v>0</v>
      </c>
      <c r="U9" s="38">
        <f t="shared" si="17"/>
        <v>0</v>
      </c>
      <c r="V9" s="38">
        <f t="shared" si="18"/>
        <v>0</v>
      </c>
      <c r="W9" s="39">
        <f t="shared" si="19"/>
        <v>1</v>
      </c>
      <c r="X9" s="39">
        <f t="shared" si="20"/>
        <v>0</v>
      </c>
      <c r="Y9" s="39">
        <f t="shared" si="21"/>
        <v>1</v>
      </c>
      <c r="Z9" s="40">
        <f t="shared" si="22"/>
        <v>3</v>
      </c>
      <c r="AA9" s="40">
        <f t="shared" si="23"/>
        <v>0</v>
      </c>
      <c r="AB9" s="40">
        <f t="shared" si="24"/>
        <v>3</v>
      </c>
    </row>
    <row r="10" spans="1:28">
      <c r="A10" s="103" t="s">
        <v>549</v>
      </c>
      <c r="B10" s="36">
        <f t="shared" si="13"/>
        <v>6</v>
      </c>
      <c r="C10" s="36">
        <f t="shared" si="0"/>
        <v>3</v>
      </c>
      <c r="D10" s="36">
        <f t="shared" si="0"/>
        <v>2</v>
      </c>
      <c r="E10" s="36">
        <f t="shared" si="0"/>
        <v>1</v>
      </c>
      <c r="F10" s="36">
        <f t="shared" si="1"/>
        <v>13</v>
      </c>
      <c r="G10" s="36">
        <f t="shared" si="2"/>
        <v>9</v>
      </c>
      <c r="H10" s="37">
        <f t="shared" si="14"/>
        <v>3</v>
      </c>
      <c r="I10" s="37">
        <f t="shared" si="3"/>
        <v>2</v>
      </c>
      <c r="J10" s="37">
        <f t="shared" si="4"/>
        <v>1</v>
      </c>
      <c r="K10" s="37">
        <f t="shared" si="5"/>
        <v>0</v>
      </c>
      <c r="L10" s="37">
        <f t="shared" si="6"/>
        <v>8</v>
      </c>
      <c r="M10" s="37">
        <f t="shared" si="7"/>
        <v>4</v>
      </c>
      <c r="N10" s="29">
        <f t="shared" si="15"/>
        <v>3</v>
      </c>
      <c r="O10" s="29">
        <f t="shared" si="8"/>
        <v>1</v>
      </c>
      <c r="P10" s="29">
        <f t="shared" si="9"/>
        <v>1</v>
      </c>
      <c r="Q10" s="29">
        <f t="shared" si="10"/>
        <v>1</v>
      </c>
      <c r="R10" s="29">
        <f t="shared" si="11"/>
        <v>5</v>
      </c>
      <c r="S10" s="29">
        <f t="shared" si="12"/>
        <v>5</v>
      </c>
      <c r="T10" s="38">
        <f t="shared" si="16"/>
        <v>0.66666666666666663</v>
      </c>
      <c r="U10" s="38">
        <f t="shared" si="17"/>
        <v>0.33333333333333331</v>
      </c>
      <c r="V10" s="38">
        <f t="shared" si="18"/>
        <v>0.5</v>
      </c>
      <c r="W10" s="39">
        <f t="shared" si="19"/>
        <v>2.6666666666666665</v>
      </c>
      <c r="X10" s="39">
        <f t="shared" si="20"/>
        <v>1.6666666666666667</v>
      </c>
      <c r="Y10" s="39">
        <f t="shared" si="21"/>
        <v>2.1666666666666665</v>
      </c>
      <c r="Z10" s="40">
        <f t="shared" si="22"/>
        <v>1.3333333333333333</v>
      </c>
      <c r="AA10" s="40">
        <f t="shared" si="23"/>
        <v>1.6666666666666667</v>
      </c>
      <c r="AB10" s="40">
        <f t="shared" si="24"/>
        <v>1.5</v>
      </c>
    </row>
    <row r="11" spans="1:28">
      <c r="A11" s="41" t="s">
        <v>934</v>
      </c>
      <c r="B11" s="36">
        <f t="shared" si="13"/>
        <v>19</v>
      </c>
      <c r="C11" s="36">
        <f t="shared" si="0"/>
        <v>8</v>
      </c>
      <c r="D11" s="36">
        <f t="shared" si="0"/>
        <v>0</v>
      </c>
      <c r="E11" s="36">
        <f t="shared" si="0"/>
        <v>11</v>
      </c>
      <c r="F11" s="36">
        <f t="shared" si="1"/>
        <v>31</v>
      </c>
      <c r="G11" s="36">
        <f t="shared" si="2"/>
        <v>37</v>
      </c>
      <c r="H11" s="37">
        <f t="shared" si="14"/>
        <v>9</v>
      </c>
      <c r="I11" s="37">
        <f t="shared" si="3"/>
        <v>4</v>
      </c>
      <c r="J11" s="37">
        <f t="shared" si="4"/>
        <v>0</v>
      </c>
      <c r="K11" s="37">
        <f t="shared" si="5"/>
        <v>5</v>
      </c>
      <c r="L11" s="37">
        <f t="shared" si="6"/>
        <v>18</v>
      </c>
      <c r="M11" s="37">
        <f t="shared" si="7"/>
        <v>17</v>
      </c>
      <c r="N11" s="29">
        <f t="shared" si="15"/>
        <v>10</v>
      </c>
      <c r="O11" s="29">
        <f t="shared" si="8"/>
        <v>4</v>
      </c>
      <c r="P11" s="29">
        <f t="shared" si="9"/>
        <v>0</v>
      </c>
      <c r="Q11" s="29">
        <f t="shared" si="10"/>
        <v>6</v>
      </c>
      <c r="R11" s="29">
        <f t="shared" si="11"/>
        <v>13</v>
      </c>
      <c r="S11" s="29">
        <f t="shared" si="12"/>
        <v>20</v>
      </c>
      <c r="T11" s="38">
        <f t="shared" si="16"/>
        <v>0.44444444444444442</v>
      </c>
      <c r="U11" s="38">
        <f t="shared" si="17"/>
        <v>0.4</v>
      </c>
      <c r="V11" s="38">
        <f t="shared" si="18"/>
        <v>0.42105263157894735</v>
      </c>
      <c r="W11" s="39">
        <f t="shared" si="19"/>
        <v>2</v>
      </c>
      <c r="X11" s="39">
        <f t="shared" si="20"/>
        <v>1.3</v>
      </c>
      <c r="Y11" s="39">
        <f t="shared" si="21"/>
        <v>1.631578947368421</v>
      </c>
      <c r="Z11" s="40">
        <f t="shared" si="22"/>
        <v>1.8888888888888888</v>
      </c>
      <c r="AA11" s="40">
        <f t="shared" si="23"/>
        <v>2</v>
      </c>
      <c r="AB11" s="40">
        <f t="shared" si="24"/>
        <v>1.9473684210526316</v>
      </c>
    </row>
    <row r="12" spans="1:28">
      <c r="A12" s="103" t="s">
        <v>30</v>
      </c>
      <c r="B12" s="36">
        <f t="shared" si="13"/>
        <v>13</v>
      </c>
      <c r="C12" s="36">
        <f t="shared" si="0"/>
        <v>4</v>
      </c>
      <c r="D12" s="36">
        <f t="shared" si="0"/>
        <v>3</v>
      </c>
      <c r="E12" s="36">
        <f t="shared" si="0"/>
        <v>6</v>
      </c>
      <c r="F12" s="36">
        <f t="shared" si="1"/>
        <v>19</v>
      </c>
      <c r="G12" s="36">
        <f t="shared" si="2"/>
        <v>19</v>
      </c>
      <c r="H12" s="37">
        <f t="shared" si="14"/>
        <v>7</v>
      </c>
      <c r="I12" s="37">
        <f t="shared" si="3"/>
        <v>2</v>
      </c>
      <c r="J12" s="37">
        <f t="shared" si="4"/>
        <v>2</v>
      </c>
      <c r="K12" s="37">
        <f t="shared" si="5"/>
        <v>3</v>
      </c>
      <c r="L12" s="37">
        <f t="shared" si="6"/>
        <v>12</v>
      </c>
      <c r="M12" s="37">
        <f t="shared" si="7"/>
        <v>13</v>
      </c>
      <c r="N12" s="29">
        <f t="shared" si="15"/>
        <v>6</v>
      </c>
      <c r="O12" s="29">
        <f t="shared" si="8"/>
        <v>2</v>
      </c>
      <c r="P12" s="29">
        <f t="shared" si="9"/>
        <v>1</v>
      </c>
      <c r="Q12" s="29">
        <f t="shared" si="10"/>
        <v>3</v>
      </c>
      <c r="R12" s="29">
        <f t="shared" si="11"/>
        <v>7</v>
      </c>
      <c r="S12" s="29">
        <f t="shared" si="12"/>
        <v>6</v>
      </c>
      <c r="T12" s="38">
        <f t="shared" si="16"/>
        <v>0.2857142857142857</v>
      </c>
      <c r="U12" s="38">
        <f t="shared" si="17"/>
        <v>0.33333333333333331</v>
      </c>
      <c r="V12" s="38">
        <f t="shared" si="18"/>
        <v>0.30769230769230771</v>
      </c>
      <c r="W12" s="39">
        <f t="shared" si="19"/>
        <v>1.7142857142857142</v>
      </c>
      <c r="X12" s="39">
        <f t="shared" si="20"/>
        <v>1.1666666666666667</v>
      </c>
      <c r="Y12" s="39">
        <f t="shared" si="21"/>
        <v>1.4615384615384615</v>
      </c>
      <c r="Z12" s="40">
        <f t="shared" si="22"/>
        <v>1.8571428571428572</v>
      </c>
      <c r="AA12" s="40">
        <f t="shared" si="23"/>
        <v>1</v>
      </c>
      <c r="AB12" s="40">
        <f t="shared" si="24"/>
        <v>1.4615384615384615</v>
      </c>
    </row>
    <row r="13" spans="1:28">
      <c r="A13" s="103" t="s">
        <v>887</v>
      </c>
      <c r="B13" s="36">
        <f t="shared" si="13"/>
        <v>4</v>
      </c>
      <c r="C13" s="36">
        <f t="shared" si="0"/>
        <v>3</v>
      </c>
      <c r="D13" s="36">
        <f t="shared" si="0"/>
        <v>1</v>
      </c>
      <c r="E13" s="36">
        <f t="shared" si="0"/>
        <v>0</v>
      </c>
      <c r="F13" s="36">
        <f t="shared" si="1"/>
        <v>7</v>
      </c>
      <c r="G13" s="36">
        <f t="shared" si="2"/>
        <v>3</v>
      </c>
      <c r="H13" s="37">
        <f t="shared" si="14"/>
        <v>2</v>
      </c>
      <c r="I13" s="37">
        <f t="shared" si="3"/>
        <v>2</v>
      </c>
      <c r="J13" s="37">
        <f t="shared" si="4"/>
        <v>0</v>
      </c>
      <c r="K13" s="37">
        <f t="shared" si="5"/>
        <v>0</v>
      </c>
      <c r="L13" s="37">
        <f t="shared" si="6"/>
        <v>4</v>
      </c>
      <c r="M13" s="37">
        <f t="shared" si="7"/>
        <v>2</v>
      </c>
      <c r="N13" s="29">
        <f t="shared" si="15"/>
        <v>2</v>
      </c>
      <c r="O13" s="29">
        <f t="shared" si="8"/>
        <v>1</v>
      </c>
      <c r="P13" s="29">
        <f t="shared" si="9"/>
        <v>1</v>
      </c>
      <c r="Q13" s="29">
        <f t="shared" si="10"/>
        <v>0</v>
      </c>
      <c r="R13" s="29">
        <f t="shared" si="11"/>
        <v>3</v>
      </c>
      <c r="S13" s="29">
        <f t="shared" si="12"/>
        <v>1</v>
      </c>
      <c r="T13" s="38">
        <f t="shared" si="16"/>
        <v>1</v>
      </c>
      <c r="U13" s="38">
        <f t="shared" si="17"/>
        <v>0.5</v>
      </c>
      <c r="V13" s="38">
        <f t="shared" si="18"/>
        <v>0.75</v>
      </c>
      <c r="W13" s="39">
        <f t="shared" si="19"/>
        <v>2</v>
      </c>
      <c r="X13" s="39">
        <f t="shared" si="20"/>
        <v>1.5</v>
      </c>
      <c r="Y13" s="39">
        <f t="shared" si="21"/>
        <v>1.75</v>
      </c>
      <c r="Z13" s="40">
        <f t="shared" si="22"/>
        <v>1</v>
      </c>
      <c r="AA13" s="40">
        <f t="shared" si="23"/>
        <v>0.5</v>
      </c>
      <c r="AB13" s="40">
        <f t="shared" si="24"/>
        <v>0.75</v>
      </c>
    </row>
    <row r="14" spans="1:28">
      <c r="A14" s="103" t="s">
        <v>880</v>
      </c>
      <c r="B14" s="36">
        <f t="shared" si="13"/>
        <v>6</v>
      </c>
      <c r="C14" s="36">
        <f t="shared" si="0"/>
        <v>6</v>
      </c>
      <c r="D14" s="36">
        <f t="shared" si="0"/>
        <v>0</v>
      </c>
      <c r="E14" s="36">
        <f t="shared" si="0"/>
        <v>0</v>
      </c>
      <c r="F14" s="36">
        <f t="shared" si="1"/>
        <v>17</v>
      </c>
      <c r="G14" s="36">
        <f t="shared" si="2"/>
        <v>6</v>
      </c>
      <c r="H14" s="37">
        <f t="shared" si="14"/>
        <v>3</v>
      </c>
      <c r="I14" s="37">
        <f t="shared" si="3"/>
        <v>3</v>
      </c>
      <c r="J14" s="37">
        <f t="shared" si="4"/>
        <v>0</v>
      </c>
      <c r="K14" s="37">
        <f t="shared" si="5"/>
        <v>0</v>
      </c>
      <c r="L14" s="37">
        <f t="shared" si="6"/>
        <v>8</v>
      </c>
      <c r="M14" s="37">
        <f t="shared" si="7"/>
        <v>2</v>
      </c>
      <c r="N14" s="29">
        <f t="shared" si="15"/>
        <v>3</v>
      </c>
      <c r="O14" s="29">
        <f t="shared" si="8"/>
        <v>3</v>
      </c>
      <c r="P14" s="29">
        <f t="shared" si="9"/>
        <v>0</v>
      </c>
      <c r="Q14" s="29">
        <f t="shared" si="10"/>
        <v>0</v>
      </c>
      <c r="R14" s="29">
        <f t="shared" si="11"/>
        <v>9</v>
      </c>
      <c r="S14" s="29">
        <f t="shared" si="12"/>
        <v>4</v>
      </c>
      <c r="T14" s="38">
        <f t="shared" si="16"/>
        <v>1</v>
      </c>
      <c r="U14" s="38">
        <f t="shared" si="17"/>
        <v>1</v>
      </c>
      <c r="V14" s="38">
        <f t="shared" si="18"/>
        <v>1</v>
      </c>
      <c r="W14" s="39">
        <f t="shared" si="19"/>
        <v>2.6666666666666665</v>
      </c>
      <c r="X14" s="39">
        <f t="shared" si="20"/>
        <v>3</v>
      </c>
      <c r="Y14" s="39">
        <f t="shared" si="21"/>
        <v>2.8333333333333335</v>
      </c>
      <c r="Z14" s="40">
        <f t="shared" si="22"/>
        <v>0.66666666666666663</v>
      </c>
      <c r="AA14" s="40">
        <f t="shared" si="23"/>
        <v>1.3333333333333333</v>
      </c>
      <c r="AB14" s="40">
        <f t="shared" si="24"/>
        <v>1</v>
      </c>
    </row>
    <row r="15" spans="1:28">
      <c r="A15" s="103" t="s">
        <v>378</v>
      </c>
      <c r="B15" s="36">
        <f t="shared" si="13"/>
        <v>33</v>
      </c>
      <c r="C15" s="36">
        <f t="shared" si="0"/>
        <v>10</v>
      </c>
      <c r="D15" s="36">
        <f t="shared" si="0"/>
        <v>8</v>
      </c>
      <c r="E15" s="36">
        <f t="shared" si="0"/>
        <v>15</v>
      </c>
      <c r="F15" s="36">
        <f t="shared" si="1"/>
        <v>40</v>
      </c>
      <c r="G15" s="36">
        <f t="shared" si="2"/>
        <v>58</v>
      </c>
      <c r="H15" s="37">
        <f t="shared" si="14"/>
        <v>16</v>
      </c>
      <c r="I15" s="37">
        <f t="shared" si="3"/>
        <v>4</v>
      </c>
      <c r="J15" s="37">
        <f t="shared" si="4"/>
        <v>5</v>
      </c>
      <c r="K15" s="37">
        <f t="shared" si="5"/>
        <v>7</v>
      </c>
      <c r="L15" s="37">
        <f t="shared" si="6"/>
        <v>21</v>
      </c>
      <c r="M15" s="37">
        <f t="shared" si="7"/>
        <v>24</v>
      </c>
      <c r="N15" s="29">
        <f t="shared" si="15"/>
        <v>17</v>
      </c>
      <c r="O15" s="29">
        <f t="shared" si="8"/>
        <v>6</v>
      </c>
      <c r="P15" s="29">
        <f t="shared" si="9"/>
        <v>3</v>
      </c>
      <c r="Q15" s="29">
        <f t="shared" si="10"/>
        <v>8</v>
      </c>
      <c r="R15" s="29">
        <f t="shared" si="11"/>
        <v>19</v>
      </c>
      <c r="S15" s="29">
        <f t="shared" si="12"/>
        <v>34</v>
      </c>
      <c r="T15" s="38">
        <f t="shared" si="16"/>
        <v>0.25</v>
      </c>
      <c r="U15" s="38">
        <f t="shared" si="17"/>
        <v>0.35294117647058826</v>
      </c>
      <c r="V15" s="38">
        <f t="shared" si="18"/>
        <v>0.30303030303030304</v>
      </c>
      <c r="W15" s="39">
        <f t="shared" si="19"/>
        <v>1.3125</v>
      </c>
      <c r="X15" s="39">
        <f t="shared" si="20"/>
        <v>1.1176470588235294</v>
      </c>
      <c r="Y15" s="39">
        <f t="shared" si="21"/>
        <v>1.2121212121212122</v>
      </c>
      <c r="Z15" s="40">
        <f t="shared" si="22"/>
        <v>1.5</v>
      </c>
      <c r="AA15" s="40">
        <f t="shared" si="23"/>
        <v>2</v>
      </c>
      <c r="AB15" s="40">
        <f t="shared" si="24"/>
        <v>1.7575757575757576</v>
      </c>
    </row>
    <row r="16" spans="1:28">
      <c r="A16" s="103" t="s">
        <v>108</v>
      </c>
      <c r="B16" s="36">
        <f t="shared" si="13"/>
        <v>85</v>
      </c>
      <c r="C16" s="36">
        <f t="shared" si="0"/>
        <v>35</v>
      </c>
      <c r="D16" s="36">
        <f t="shared" si="0"/>
        <v>19</v>
      </c>
      <c r="E16" s="36">
        <f t="shared" si="0"/>
        <v>31</v>
      </c>
      <c r="F16" s="36">
        <f t="shared" si="1"/>
        <v>142</v>
      </c>
      <c r="G16" s="36">
        <f t="shared" si="2"/>
        <v>147</v>
      </c>
      <c r="H16" s="37">
        <f t="shared" si="14"/>
        <v>43</v>
      </c>
      <c r="I16" s="37">
        <f t="shared" si="3"/>
        <v>20</v>
      </c>
      <c r="J16" s="37">
        <f t="shared" si="4"/>
        <v>10</v>
      </c>
      <c r="K16" s="37">
        <f t="shared" si="5"/>
        <v>13</v>
      </c>
      <c r="L16" s="37">
        <f t="shared" si="6"/>
        <v>88</v>
      </c>
      <c r="M16" s="37">
        <f t="shared" si="7"/>
        <v>71</v>
      </c>
      <c r="N16" s="29">
        <f t="shared" si="15"/>
        <v>42</v>
      </c>
      <c r="O16" s="29">
        <f t="shared" si="8"/>
        <v>15</v>
      </c>
      <c r="P16" s="29">
        <f t="shared" si="9"/>
        <v>9</v>
      </c>
      <c r="Q16" s="29">
        <f t="shared" si="10"/>
        <v>18</v>
      </c>
      <c r="R16" s="29">
        <f t="shared" si="11"/>
        <v>54</v>
      </c>
      <c r="S16" s="29">
        <f t="shared" si="12"/>
        <v>76</v>
      </c>
      <c r="T16" s="38">
        <f t="shared" si="16"/>
        <v>0.46511627906976744</v>
      </c>
      <c r="U16" s="38">
        <f t="shared" si="17"/>
        <v>0.35714285714285715</v>
      </c>
      <c r="V16" s="38">
        <f t="shared" si="18"/>
        <v>0.41176470588235292</v>
      </c>
      <c r="W16" s="39">
        <f t="shared" si="19"/>
        <v>2.0465116279069768</v>
      </c>
      <c r="X16" s="39">
        <f t="shared" si="20"/>
        <v>1.2857142857142858</v>
      </c>
      <c r="Y16" s="39">
        <f t="shared" si="21"/>
        <v>1.6705882352941177</v>
      </c>
      <c r="Z16" s="40">
        <f t="shared" si="22"/>
        <v>1.6511627906976745</v>
      </c>
      <c r="AA16" s="40">
        <f t="shared" si="23"/>
        <v>1.8095238095238095</v>
      </c>
      <c r="AB16" s="40">
        <f t="shared" si="24"/>
        <v>1.7294117647058824</v>
      </c>
    </row>
    <row r="17" spans="1:28">
      <c r="A17" s="103" t="s">
        <v>803</v>
      </c>
      <c r="B17" s="36">
        <f t="shared" si="13"/>
        <v>2</v>
      </c>
      <c r="C17" s="36">
        <f t="shared" si="0"/>
        <v>0</v>
      </c>
      <c r="D17" s="36">
        <f t="shared" si="0"/>
        <v>0</v>
      </c>
      <c r="E17" s="36">
        <f t="shared" si="0"/>
        <v>2</v>
      </c>
      <c r="F17" s="36">
        <f t="shared" si="1"/>
        <v>2</v>
      </c>
      <c r="G17" s="36">
        <f t="shared" si="2"/>
        <v>4</v>
      </c>
      <c r="H17" s="37">
        <f t="shared" si="14"/>
        <v>0</v>
      </c>
      <c r="I17" s="37">
        <f t="shared" si="3"/>
        <v>0</v>
      </c>
      <c r="J17" s="37">
        <f t="shared" si="4"/>
        <v>0</v>
      </c>
      <c r="K17" s="37">
        <f t="shared" si="5"/>
        <v>0</v>
      </c>
      <c r="L17" s="37">
        <f t="shared" si="6"/>
        <v>0</v>
      </c>
      <c r="M17" s="37">
        <f t="shared" si="7"/>
        <v>0</v>
      </c>
      <c r="N17" s="29">
        <f t="shared" si="15"/>
        <v>2</v>
      </c>
      <c r="O17" s="29">
        <f t="shared" si="8"/>
        <v>0</v>
      </c>
      <c r="P17" s="29">
        <f t="shared" si="9"/>
        <v>0</v>
      </c>
      <c r="Q17" s="29">
        <f t="shared" si="10"/>
        <v>2</v>
      </c>
      <c r="R17" s="29">
        <f t="shared" si="11"/>
        <v>2</v>
      </c>
      <c r="S17" s="29">
        <f t="shared" si="12"/>
        <v>4</v>
      </c>
      <c r="T17" s="38">
        <f t="shared" si="16"/>
        <v>0</v>
      </c>
      <c r="U17" s="38">
        <f t="shared" si="17"/>
        <v>0</v>
      </c>
      <c r="V17" s="38">
        <f t="shared" si="18"/>
        <v>0</v>
      </c>
      <c r="W17" s="39">
        <f t="shared" si="19"/>
        <v>0</v>
      </c>
      <c r="X17" s="39">
        <f t="shared" si="20"/>
        <v>1</v>
      </c>
      <c r="Y17" s="39">
        <f t="shared" si="21"/>
        <v>1</v>
      </c>
      <c r="Z17" s="40">
        <f t="shared" si="22"/>
        <v>0</v>
      </c>
      <c r="AA17" s="40">
        <f t="shared" si="23"/>
        <v>2</v>
      </c>
      <c r="AB17" s="40">
        <f t="shared" si="24"/>
        <v>2</v>
      </c>
    </row>
    <row r="18" spans="1:28">
      <c r="A18" s="103" t="s">
        <v>444</v>
      </c>
      <c r="B18" s="36">
        <f t="shared" si="13"/>
        <v>8</v>
      </c>
      <c r="C18" s="36">
        <f t="shared" si="0"/>
        <v>0</v>
      </c>
      <c r="D18" s="36">
        <f t="shared" si="0"/>
        <v>2</v>
      </c>
      <c r="E18" s="36">
        <f t="shared" si="0"/>
        <v>6</v>
      </c>
      <c r="F18" s="36">
        <f t="shared" si="1"/>
        <v>6</v>
      </c>
      <c r="G18" s="36">
        <f t="shared" si="2"/>
        <v>22</v>
      </c>
      <c r="H18" s="37">
        <f t="shared" si="14"/>
        <v>4</v>
      </c>
      <c r="I18" s="37">
        <f t="shared" si="3"/>
        <v>0</v>
      </c>
      <c r="J18" s="37">
        <f t="shared" si="4"/>
        <v>2</v>
      </c>
      <c r="K18" s="37">
        <f t="shared" si="5"/>
        <v>2</v>
      </c>
      <c r="L18" s="37">
        <f t="shared" si="6"/>
        <v>3</v>
      </c>
      <c r="M18" s="37">
        <f t="shared" si="7"/>
        <v>6</v>
      </c>
      <c r="N18" s="29">
        <f t="shared" si="15"/>
        <v>4</v>
      </c>
      <c r="O18" s="29">
        <f t="shared" si="8"/>
        <v>0</v>
      </c>
      <c r="P18" s="29">
        <f t="shared" si="9"/>
        <v>0</v>
      </c>
      <c r="Q18" s="29">
        <f t="shared" si="10"/>
        <v>4</v>
      </c>
      <c r="R18" s="29">
        <f t="shared" si="11"/>
        <v>3</v>
      </c>
      <c r="S18" s="29">
        <f t="shared" si="12"/>
        <v>16</v>
      </c>
      <c r="T18" s="38">
        <f t="shared" si="16"/>
        <v>0</v>
      </c>
      <c r="U18" s="38">
        <f t="shared" si="17"/>
        <v>0</v>
      </c>
      <c r="V18" s="38">
        <f t="shared" si="18"/>
        <v>0</v>
      </c>
      <c r="W18" s="39">
        <f t="shared" si="19"/>
        <v>0.75</v>
      </c>
      <c r="X18" s="39">
        <f t="shared" si="20"/>
        <v>0.75</v>
      </c>
      <c r="Y18" s="39">
        <f t="shared" si="21"/>
        <v>0.75</v>
      </c>
      <c r="Z18" s="40">
        <f t="shared" si="22"/>
        <v>1.5</v>
      </c>
      <c r="AA18" s="40">
        <f t="shared" si="23"/>
        <v>4</v>
      </c>
      <c r="AB18" s="40">
        <f t="shared" si="24"/>
        <v>2.75</v>
      </c>
    </row>
    <row r="19" spans="1:28">
      <c r="A19" s="103" t="s">
        <v>460</v>
      </c>
      <c r="B19" s="36">
        <f t="shared" si="13"/>
        <v>39</v>
      </c>
      <c r="C19" s="36">
        <f t="shared" si="0"/>
        <v>19</v>
      </c>
      <c r="D19" s="36">
        <f t="shared" si="0"/>
        <v>6</v>
      </c>
      <c r="E19" s="36">
        <f t="shared" si="0"/>
        <v>14</v>
      </c>
      <c r="F19" s="36">
        <f t="shared" si="1"/>
        <v>85</v>
      </c>
      <c r="G19" s="36">
        <f t="shared" si="2"/>
        <v>73</v>
      </c>
      <c r="H19" s="37">
        <f t="shared" si="14"/>
        <v>19</v>
      </c>
      <c r="I19" s="37">
        <f t="shared" si="3"/>
        <v>9</v>
      </c>
      <c r="J19" s="37">
        <f t="shared" si="4"/>
        <v>5</v>
      </c>
      <c r="K19" s="37">
        <f t="shared" si="5"/>
        <v>5</v>
      </c>
      <c r="L19" s="37">
        <f t="shared" si="6"/>
        <v>47</v>
      </c>
      <c r="M19" s="37">
        <f t="shared" si="7"/>
        <v>35</v>
      </c>
      <c r="N19" s="29">
        <f t="shared" si="15"/>
        <v>20</v>
      </c>
      <c r="O19" s="29">
        <f t="shared" si="8"/>
        <v>10</v>
      </c>
      <c r="P19" s="29">
        <f t="shared" si="9"/>
        <v>1</v>
      </c>
      <c r="Q19" s="29">
        <f t="shared" si="10"/>
        <v>9</v>
      </c>
      <c r="R19" s="29">
        <f t="shared" si="11"/>
        <v>38</v>
      </c>
      <c r="S19" s="29">
        <f t="shared" si="12"/>
        <v>38</v>
      </c>
      <c r="T19" s="38">
        <f t="shared" si="16"/>
        <v>0.47368421052631576</v>
      </c>
      <c r="U19" s="38">
        <f t="shared" si="17"/>
        <v>0.5</v>
      </c>
      <c r="V19" s="38">
        <f t="shared" si="18"/>
        <v>0.48717948717948717</v>
      </c>
      <c r="W19" s="39">
        <f t="shared" si="19"/>
        <v>2.4736842105263159</v>
      </c>
      <c r="X19" s="39">
        <f t="shared" si="20"/>
        <v>1.9</v>
      </c>
      <c r="Y19" s="39">
        <f t="shared" si="21"/>
        <v>2.1794871794871793</v>
      </c>
      <c r="Z19" s="40">
        <f t="shared" si="22"/>
        <v>1.8421052631578947</v>
      </c>
      <c r="AA19" s="40">
        <f t="shared" si="23"/>
        <v>1.9</v>
      </c>
      <c r="AB19" s="40">
        <f t="shared" si="24"/>
        <v>1.8717948717948718</v>
      </c>
    </row>
    <row r="20" spans="1:28">
      <c r="A20" s="103" t="s">
        <v>1238</v>
      </c>
      <c r="B20" s="36">
        <f t="shared" si="13"/>
        <v>1</v>
      </c>
      <c r="C20" s="36">
        <f t="shared" si="0"/>
        <v>1</v>
      </c>
      <c r="D20" s="36">
        <f t="shared" si="0"/>
        <v>0</v>
      </c>
      <c r="E20" s="36">
        <f t="shared" si="0"/>
        <v>0</v>
      </c>
      <c r="F20" s="36">
        <f t="shared" si="1"/>
        <v>7</v>
      </c>
      <c r="G20" s="36">
        <f t="shared" si="2"/>
        <v>1</v>
      </c>
      <c r="H20" s="37">
        <f t="shared" si="14"/>
        <v>1</v>
      </c>
      <c r="I20" s="37">
        <f t="shared" si="3"/>
        <v>1</v>
      </c>
      <c r="J20" s="37">
        <f t="shared" si="4"/>
        <v>0</v>
      </c>
      <c r="K20" s="37">
        <f t="shared" si="5"/>
        <v>0</v>
      </c>
      <c r="L20" s="37">
        <f t="shared" si="6"/>
        <v>7</v>
      </c>
      <c r="M20" s="37">
        <f t="shared" si="7"/>
        <v>1</v>
      </c>
      <c r="N20" s="29">
        <f t="shared" si="15"/>
        <v>0</v>
      </c>
      <c r="O20" s="29">
        <f t="shared" si="8"/>
        <v>0</v>
      </c>
      <c r="P20" s="29">
        <f t="shared" si="9"/>
        <v>0</v>
      </c>
      <c r="Q20" s="29">
        <f t="shared" si="10"/>
        <v>0</v>
      </c>
      <c r="R20" s="29">
        <f t="shared" si="11"/>
        <v>0</v>
      </c>
      <c r="S20" s="29">
        <f t="shared" si="12"/>
        <v>0</v>
      </c>
      <c r="T20" s="38">
        <f t="shared" si="16"/>
        <v>1</v>
      </c>
      <c r="U20" s="38">
        <f t="shared" si="17"/>
        <v>0</v>
      </c>
      <c r="V20" s="38">
        <f t="shared" si="18"/>
        <v>1</v>
      </c>
      <c r="W20" s="39">
        <f t="shared" si="19"/>
        <v>7</v>
      </c>
      <c r="X20" s="39">
        <f t="shared" si="20"/>
        <v>0</v>
      </c>
      <c r="Y20" s="39">
        <f t="shared" si="21"/>
        <v>7</v>
      </c>
      <c r="Z20" s="40">
        <f t="shared" si="22"/>
        <v>1</v>
      </c>
      <c r="AA20" s="40">
        <f t="shared" si="23"/>
        <v>0</v>
      </c>
      <c r="AB20" s="40">
        <f t="shared" si="24"/>
        <v>1</v>
      </c>
    </row>
    <row r="21" spans="1:28">
      <c r="A21" s="103" t="s">
        <v>413</v>
      </c>
      <c r="B21" s="36">
        <f t="shared" si="13"/>
        <v>1</v>
      </c>
      <c r="C21" s="36">
        <f t="shared" si="0"/>
        <v>1</v>
      </c>
      <c r="D21" s="36">
        <f t="shared" si="0"/>
        <v>0</v>
      </c>
      <c r="E21" s="36">
        <f t="shared" si="0"/>
        <v>0</v>
      </c>
      <c r="F21" s="36">
        <f t="shared" si="1"/>
        <v>1</v>
      </c>
      <c r="G21" s="36">
        <f t="shared" si="2"/>
        <v>0</v>
      </c>
      <c r="H21" s="37">
        <f t="shared" si="14"/>
        <v>0</v>
      </c>
      <c r="I21" s="37">
        <f t="shared" si="3"/>
        <v>0</v>
      </c>
      <c r="J21" s="37">
        <f t="shared" si="4"/>
        <v>0</v>
      </c>
      <c r="K21" s="37">
        <f t="shared" si="5"/>
        <v>0</v>
      </c>
      <c r="L21" s="37">
        <f t="shared" si="6"/>
        <v>0</v>
      </c>
      <c r="M21" s="37">
        <f t="shared" si="7"/>
        <v>0</v>
      </c>
      <c r="N21" s="29">
        <f t="shared" si="15"/>
        <v>1</v>
      </c>
      <c r="O21" s="29">
        <f t="shared" si="8"/>
        <v>1</v>
      </c>
      <c r="P21" s="29">
        <f t="shared" si="9"/>
        <v>0</v>
      </c>
      <c r="Q21" s="29">
        <f t="shared" si="10"/>
        <v>0</v>
      </c>
      <c r="R21" s="29">
        <f t="shared" si="11"/>
        <v>1</v>
      </c>
      <c r="S21" s="29">
        <f t="shared" si="12"/>
        <v>0</v>
      </c>
      <c r="T21" s="38">
        <f t="shared" si="16"/>
        <v>0</v>
      </c>
      <c r="U21" s="38">
        <f t="shared" si="17"/>
        <v>1</v>
      </c>
      <c r="V21" s="38">
        <f t="shared" si="18"/>
        <v>1</v>
      </c>
      <c r="W21" s="39">
        <f t="shared" si="19"/>
        <v>0</v>
      </c>
      <c r="X21" s="39">
        <f t="shared" si="20"/>
        <v>1</v>
      </c>
      <c r="Y21" s="39">
        <f t="shared" si="21"/>
        <v>1</v>
      </c>
      <c r="Z21" s="40">
        <f t="shared" si="22"/>
        <v>0</v>
      </c>
      <c r="AA21" s="40">
        <f t="shared" si="23"/>
        <v>0</v>
      </c>
      <c r="AB21" s="40">
        <f t="shared" si="24"/>
        <v>0</v>
      </c>
    </row>
    <row r="22" spans="1:28">
      <c r="A22" s="103" t="s">
        <v>312</v>
      </c>
      <c r="B22" s="36">
        <f t="shared" si="13"/>
        <v>75</v>
      </c>
      <c r="C22" s="36">
        <f t="shared" si="0"/>
        <v>18</v>
      </c>
      <c r="D22" s="36">
        <f t="shared" si="0"/>
        <v>19</v>
      </c>
      <c r="E22" s="36">
        <f t="shared" si="0"/>
        <v>38</v>
      </c>
      <c r="F22" s="36">
        <f t="shared" si="1"/>
        <v>91</v>
      </c>
      <c r="G22" s="36">
        <f t="shared" si="2"/>
        <v>159</v>
      </c>
      <c r="H22" s="37">
        <f t="shared" si="14"/>
        <v>36</v>
      </c>
      <c r="I22" s="37">
        <f t="shared" si="3"/>
        <v>10</v>
      </c>
      <c r="J22" s="37">
        <f t="shared" si="4"/>
        <v>10</v>
      </c>
      <c r="K22" s="37">
        <f t="shared" si="5"/>
        <v>16</v>
      </c>
      <c r="L22" s="37">
        <f t="shared" si="6"/>
        <v>44</v>
      </c>
      <c r="M22" s="37">
        <f t="shared" si="7"/>
        <v>64</v>
      </c>
      <c r="N22" s="29">
        <f t="shared" si="15"/>
        <v>39</v>
      </c>
      <c r="O22" s="29">
        <f t="shared" si="8"/>
        <v>8</v>
      </c>
      <c r="P22" s="29">
        <f t="shared" si="9"/>
        <v>9</v>
      </c>
      <c r="Q22" s="29">
        <f t="shared" si="10"/>
        <v>22</v>
      </c>
      <c r="R22" s="29">
        <f t="shared" si="11"/>
        <v>47</v>
      </c>
      <c r="S22" s="29">
        <f t="shared" si="12"/>
        <v>95</v>
      </c>
      <c r="T22" s="38">
        <f t="shared" si="16"/>
        <v>0.27777777777777779</v>
      </c>
      <c r="U22" s="38">
        <f t="shared" si="17"/>
        <v>0.20512820512820512</v>
      </c>
      <c r="V22" s="38">
        <f t="shared" si="18"/>
        <v>0.24</v>
      </c>
      <c r="W22" s="39">
        <f t="shared" si="19"/>
        <v>1.2222222222222223</v>
      </c>
      <c r="X22" s="39">
        <f t="shared" si="20"/>
        <v>1.2051282051282051</v>
      </c>
      <c r="Y22" s="39">
        <f t="shared" si="21"/>
        <v>1.2133333333333334</v>
      </c>
      <c r="Z22" s="40">
        <f t="shared" si="22"/>
        <v>1.7777777777777777</v>
      </c>
      <c r="AA22" s="40">
        <f t="shared" si="23"/>
        <v>2.4358974358974357</v>
      </c>
      <c r="AB22" s="40">
        <f t="shared" si="24"/>
        <v>2.12</v>
      </c>
    </row>
    <row r="23" spans="1:28">
      <c r="A23" s="103" t="s">
        <v>842</v>
      </c>
      <c r="B23" s="36">
        <f t="shared" si="13"/>
        <v>1</v>
      </c>
      <c r="C23" s="36">
        <f t="shared" si="0"/>
        <v>0</v>
      </c>
      <c r="D23" s="36">
        <f t="shared" si="0"/>
        <v>0</v>
      </c>
      <c r="E23" s="36">
        <f t="shared" si="0"/>
        <v>1</v>
      </c>
      <c r="F23" s="36">
        <f t="shared" si="1"/>
        <v>1</v>
      </c>
      <c r="G23" s="36">
        <f t="shared" si="2"/>
        <v>4</v>
      </c>
      <c r="H23" s="37">
        <f t="shared" si="14"/>
        <v>1</v>
      </c>
      <c r="I23" s="37">
        <f t="shared" si="3"/>
        <v>0</v>
      </c>
      <c r="J23" s="37">
        <f t="shared" si="4"/>
        <v>0</v>
      </c>
      <c r="K23" s="37">
        <f t="shared" si="5"/>
        <v>1</v>
      </c>
      <c r="L23" s="37">
        <f t="shared" si="6"/>
        <v>1</v>
      </c>
      <c r="M23" s="37">
        <f t="shared" si="7"/>
        <v>4</v>
      </c>
      <c r="N23" s="29">
        <f t="shared" si="15"/>
        <v>0</v>
      </c>
      <c r="O23" s="29">
        <f t="shared" si="8"/>
        <v>0</v>
      </c>
      <c r="P23" s="29">
        <f t="shared" si="9"/>
        <v>0</v>
      </c>
      <c r="Q23" s="29">
        <f t="shared" si="10"/>
        <v>0</v>
      </c>
      <c r="R23" s="29">
        <f t="shared" si="11"/>
        <v>0</v>
      </c>
      <c r="S23" s="29">
        <f t="shared" si="12"/>
        <v>0</v>
      </c>
      <c r="T23" s="38">
        <f t="shared" si="16"/>
        <v>0</v>
      </c>
      <c r="U23" s="38">
        <f t="shared" si="17"/>
        <v>0</v>
      </c>
      <c r="V23" s="38">
        <f t="shared" si="18"/>
        <v>0</v>
      </c>
      <c r="W23" s="39">
        <f t="shared" si="19"/>
        <v>1</v>
      </c>
      <c r="X23" s="39">
        <f t="shared" si="20"/>
        <v>0</v>
      </c>
      <c r="Y23" s="39">
        <f t="shared" si="21"/>
        <v>1</v>
      </c>
      <c r="Z23" s="40">
        <f t="shared" si="22"/>
        <v>4</v>
      </c>
      <c r="AA23" s="40">
        <f t="shared" si="23"/>
        <v>0</v>
      </c>
      <c r="AB23" s="40">
        <f t="shared" si="24"/>
        <v>4</v>
      </c>
    </row>
    <row r="24" spans="1:28">
      <c r="A24" s="108" t="s">
        <v>32</v>
      </c>
      <c r="B24" s="36">
        <f t="shared" si="13"/>
        <v>50</v>
      </c>
      <c r="C24" s="36">
        <f t="shared" si="0"/>
        <v>22</v>
      </c>
      <c r="D24" s="36">
        <f t="shared" si="0"/>
        <v>13</v>
      </c>
      <c r="E24" s="36">
        <f t="shared" si="0"/>
        <v>15</v>
      </c>
      <c r="F24" s="36">
        <f t="shared" si="1"/>
        <v>88</v>
      </c>
      <c r="G24" s="36">
        <f t="shared" si="2"/>
        <v>70</v>
      </c>
      <c r="H24" s="37">
        <f t="shared" si="14"/>
        <v>26</v>
      </c>
      <c r="I24" s="37">
        <f t="shared" si="3"/>
        <v>11</v>
      </c>
      <c r="J24" s="37">
        <f t="shared" si="4"/>
        <v>6</v>
      </c>
      <c r="K24" s="37">
        <f t="shared" si="5"/>
        <v>9</v>
      </c>
      <c r="L24" s="37">
        <f t="shared" si="6"/>
        <v>37</v>
      </c>
      <c r="M24" s="37">
        <f t="shared" si="7"/>
        <v>36</v>
      </c>
      <c r="N24" s="29">
        <f t="shared" si="15"/>
        <v>24</v>
      </c>
      <c r="O24" s="29">
        <f t="shared" si="8"/>
        <v>11</v>
      </c>
      <c r="P24" s="29">
        <f t="shared" si="9"/>
        <v>7</v>
      </c>
      <c r="Q24" s="29">
        <f t="shared" si="10"/>
        <v>6</v>
      </c>
      <c r="R24" s="29">
        <f t="shared" si="11"/>
        <v>51</v>
      </c>
      <c r="S24" s="29">
        <f t="shared" si="12"/>
        <v>34</v>
      </c>
      <c r="T24" s="38">
        <f t="shared" si="16"/>
        <v>0.42307692307692307</v>
      </c>
      <c r="U24" s="38">
        <f t="shared" si="17"/>
        <v>0.45833333333333331</v>
      </c>
      <c r="V24" s="38">
        <f t="shared" si="18"/>
        <v>0.44</v>
      </c>
      <c r="W24" s="39">
        <f t="shared" si="19"/>
        <v>1.4230769230769231</v>
      </c>
      <c r="X24" s="39">
        <f t="shared" si="20"/>
        <v>2.125</v>
      </c>
      <c r="Y24" s="39">
        <f t="shared" si="21"/>
        <v>1.76</v>
      </c>
      <c r="Z24" s="40">
        <f t="shared" si="22"/>
        <v>1.3846153846153846</v>
      </c>
      <c r="AA24" s="40">
        <f t="shared" si="23"/>
        <v>1.4166666666666667</v>
      </c>
      <c r="AB24" s="40">
        <f t="shared" si="24"/>
        <v>1.4</v>
      </c>
    </row>
    <row r="25" spans="1:28">
      <c r="A25" s="108" t="s">
        <v>85</v>
      </c>
      <c r="B25" s="36">
        <f t="shared" si="13"/>
        <v>11</v>
      </c>
      <c r="C25" s="36">
        <f t="shared" ref="C25:E44" si="25">IF(chosen_comp="all comps",COUNTIFS(opponent,$A25,outcome,C$4),COUNTIFS(competition,chosen_comp,opponent,$A25,outcome,C$4))</f>
        <v>7</v>
      </c>
      <c r="D25" s="36">
        <f t="shared" si="25"/>
        <v>0</v>
      </c>
      <c r="E25" s="36">
        <f t="shared" si="25"/>
        <v>4</v>
      </c>
      <c r="F25" s="36">
        <f t="shared" si="1"/>
        <v>19</v>
      </c>
      <c r="G25" s="36">
        <f t="shared" si="2"/>
        <v>17</v>
      </c>
      <c r="H25" s="37">
        <f t="shared" si="14"/>
        <v>5</v>
      </c>
      <c r="I25" s="37">
        <f t="shared" si="3"/>
        <v>4</v>
      </c>
      <c r="J25" s="37">
        <f t="shared" si="4"/>
        <v>0</v>
      </c>
      <c r="K25" s="37">
        <f t="shared" si="5"/>
        <v>1</v>
      </c>
      <c r="L25" s="37">
        <f t="shared" si="6"/>
        <v>8</v>
      </c>
      <c r="M25" s="37">
        <f t="shared" si="7"/>
        <v>3</v>
      </c>
      <c r="N25" s="29">
        <f t="shared" si="15"/>
        <v>6</v>
      </c>
      <c r="O25" s="29">
        <f t="shared" si="8"/>
        <v>3</v>
      </c>
      <c r="P25" s="29">
        <f t="shared" si="9"/>
        <v>0</v>
      </c>
      <c r="Q25" s="29">
        <f t="shared" si="10"/>
        <v>3</v>
      </c>
      <c r="R25" s="29">
        <f t="shared" si="11"/>
        <v>11</v>
      </c>
      <c r="S25" s="29">
        <f t="shared" si="12"/>
        <v>14</v>
      </c>
      <c r="T25" s="38">
        <f t="shared" si="16"/>
        <v>0.8</v>
      </c>
      <c r="U25" s="38">
        <f t="shared" si="17"/>
        <v>0.5</v>
      </c>
      <c r="V25" s="38">
        <f t="shared" si="18"/>
        <v>0.63636363636363635</v>
      </c>
      <c r="W25" s="39">
        <f t="shared" si="19"/>
        <v>1.6</v>
      </c>
      <c r="X25" s="39">
        <f t="shared" si="20"/>
        <v>1.8333333333333333</v>
      </c>
      <c r="Y25" s="39">
        <f t="shared" si="21"/>
        <v>1.7272727272727273</v>
      </c>
      <c r="Z25" s="40">
        <f t="shared" si="22"/>
        <v>0.6</v>
      </c>
      <c r="AA25" s="40">
        <f t="shared" si="23"/>
        <v>2.3333333333333335</v>
      </c>
      <c r="AB25" s="40">
        <f t="shared" si="24"/>
        <v>1.5454545454545454</v>
      </c>
    </row>
    <row r="26" spans="1:28">
      <c r="A26" s="103" t="s">
        <v>62</v>
      </c>
      <c r="B26" s="36">
        <f t="shared" si="13"/>
        <v>27</v>
      </c>
      <c r="C26" s="36">
        <f t="shared" si="25"/>
        <v>9</v>
      </c>
      <c r="D26" s="36">
        <f t="shared" si="25"/>
        <v>3</v>
      </c>
      <c r="E26" s="36">
        <f t="shared" si="25"/>
        <v>15</v>
      </c>
      <c r="F26" s="36">
        <f t="shared" si="1"/>
        <v>27</v>
      </c>
      <c r="G26" s="36">
        <f t="shared" si="2"/>
        <v>53</v>
      </c>
      <c r="H26" s="37">
        <f t="shared" si="14"/>
        <v>12</v>
      </c>
      <c r="I26" s="37">
        <f t="shared" si="3"/>
        <v>5</v>
      </c>
      <c r="J26" s="37">
        <f t="shared" si="4"/>
        <v>2</v>
      </c>
      <c r="K26" s="37">
        <f t="shared" si="5"/>
        <v>5</v>
      </c>
      <c r="L26" s="37">
        <f t="shared" si="6"/>
        <v>14</v>
      </c>
      <c r="M26" s="37">
        <f t="shared" si="7"/>
        <v>18</v>
      </c>
      <c r="N26" s="29">
        <f t="shared" si="15"/>
        <v>15</v>
      </c>
      <c r="O26" s="29">
        <f t="shared" si="8"/>
        <v>4</v>
      </c>
      <c r="P26" s="29">
        <f t="shared" si="9"/>
        <v>1</v>
      </c>
      <c r="Q26" s="29">
        <f t="shared" si="10"/>
        <v>10</v>
      </c>
      <c r="R26" s="29">
        <f t="shared" si="11"/>
        <v>13</v>
      </c>
      <c r="S26" s="29">
        <f t="shared" si="12"/>
        <v>35</v>
      </c>
      <c r="T26" s="38">
        <f t="shared" si="16"/>
        <v>0.41666666666666669</v>
      </c>
      <c r="U26" s="38">
        <f t="shared" si="17"/>
        <v>0.26666666666666666</v>
      </c>
      <c r="V26" s="38">
        <f t="shared" si="18"/>
        <v>0.33333333333333331</v>
      </c>
      <c r="W26" s="39">
        <f t="shared" si="19"/>
        <v>1.1666666666666667</v>
      </c>
      <c r="X26" s="39">
        <f t="shared" si="20"/>
        <v>0.8666666666666667</v>
      </c>
      <c r="Y26" s="39">
        <f t="shared" si="21"/>
        <v>1</v>
      </c>
      <c r="Z26" s="40">
        <f t="shared" si="22"/>
        <v>1.5</v>
      </c>
      <c r="AA26" s="40">
        <f t="shared" si="23"/>
        <v>2.3333333333333335</v>
      </c>
      <c r="AB26" s="40">
        <f t="shared" si="24"/>
        <v>1.962962962962963</v>
      </c>
    </row>
    <row r="27" spans="1:28">
      <c r="A27" s="103" t="s">
        <v>130</v>
      </c>
      <c r="B27" s="36">
        <f t="shared" si="13"/>
        <v>3</v>
      </c>
      <c r="C27" s="36">
        <f t="shared" si="25"/>
        <v>1</v>
      </c>
      <c r="D27" s="36">
        <f t="shared" si="25"/>
        <v>0</v>
      </c>
      <c r="E27" s="36">
        <f t="shared" si="25"/>
        <v>2</v>
      </c>
      <c r="F27" s="36">
        <f t="shared" si="1"/>
        <v>4</v>
      </c>
      <c r="G27" s="36">
        <f t="shared" si="2"/>
        <v>5</v>
      </c>
      <c r="H27" s="37">
        <f t="shared" si="14"/>
        <v>2</v>
      </c>
      <c r="I27" s="37">
        <f t="shared" si="3"/>
        <v>0</v>
      </c>
      <c r="J27" s="37">
        <f t="shared" si="4"/>
        <v>0</v>
      </c>
      <c r="K27" s="37">
        <f t="shared" si="5"/>
        <v>2</v>
      </c>
      <c r="L27" s="37">
        <f t="shared" si="6"/>
        <v>1</v>
      </c>
      <c r="M27" s="37">
        <f t="shared" si="7"/>
        <v>5</v>
      </c>
      <c r="N27" s="29">
        <f t="shared" si="15"/>
        <v>1</v>
      </c>
      <c r="O27" s="29">
        <f t="shared" si="8"/>
        <v>1</v>
      </c>
      <c r="P27" s="29">
        <f t="shared" si="9"/>
        <v>0</v>
      </c>
      <c r="Q27" s="29">
        <f t="shared" si="10"/>
        <v>0</v>
      </c>
      <c r="R27" s="29">
        <f t="shared" si="11"/>
        <v>3</v>
      </c>
      <c r="S27" s="29">
        <f t="shared" si="12"/>
        <v>0</v>
      </c>
      <c r="T27" s="38">
        <f t="shared" si="16"/>
        <v>0</v>
      </c>
      <c r="U27" s="38">
        <f t="shared" si="17"/>
        <v>1</v>
      </c>
      <c r="V27" s="38">
        <f t="shared" si="18"/>
        <v>0.33333333333333331</v>
      </c>
      <c r="W27" s="39">
        <f t="shared" si="19"/>
        <v>0.5</v>
      </c>
      <c r="X27" s="39">
        <f t="shared" si="20"/>
        <v>3</v>
      </c>
      <c r="Y27" s="39">
        <f t="shared" si="21"/>
        <v>1.3333333333333333</v>
      </c>
      <c r="Z27" s="40">
        <f t="shared" si="22"/>
        <v>2.5</v>
      </c>
      <c r="AA27" s="40">
        <f t="shared" si="23"/>
        <v>0</v>
      </c>
      <c r="AB27" s="40">
        <f t="shared" si="24"/>
        <v>1.6666666666666667</v>
      </c>
    </row>
    <row r="28" spans="1:28">
      <c r="A28" s="103" t="s">
        <v>473</v>
      </c>
      <c r="B28" s="36">
        <f t="shared" si="13"/>
        <v>1</v>
      </c>
      <c r="C28" s="36">
        <f t="shared" si="25"/>
        <v>1</v>
      </c>
      <c r="D28" s="36">
        <f t="shared" si="25"/>
        <v>0</v>
      </c>
      <c r="E28" s="36">
        <f t="shared" si="25"/>
        <v>0</v>
      </c>
      <c r="F28" s="36">
        <f t="shared" si="1"/>
        <v>2</v>
      </c>
      <c r="G28" s="36">
        <f t="shared" si="2"/>
        <v>1</v>
      </c>
      <c r="H28" s="37">
        <f t="shared" si="14"/>
        <v>1</v>
      </c>
      <c r="I28" s="37">
        <f t="shared" si="3"/>
        <v>1</v>
      </c>
      <c r="J28" s="37">
        <f t="shared" si="4"/>
        <v>0</v>
      </c>
      <c r="K28" s="37">
        <f t="shared" si="5"/>
        <v>0</v>
      </c>
      <c r="L28" s="37">
        <f t="shared" si="6"/>
        <v>2</v>
      </c>
      <c r="M28" s="37">
        <f t="shared" si="7"/>
        <v>1</v>
      </c>
      <c r="N28" s="29">
        <f t="shared" si="15"/>
        <v>0</v>
      </c>
      <c r="O28" s="29">
        <f t="shared" si="8"/>
        <v>0</v>
      </c>
      <c r="P28" s="29">
        <f t="shared" si="9"/>
        <v>0</v>
      </c>
      <c r="Q28" s="29">
        <f t="shared" si="10"/>
        <v>0</v>
      </c>
      <c r="R28" s="29">
        <f t="shared" si="11"/>
        <v>0</v>
      </c>
      <c r="S28" s="29">
        <f t="shared" si="12"/>
        <v>0</v>
      </c>
      <c r="T28" s="38">
        <f t="shared" si="16"/>
        <v>1</v>
      </c>
      <c r="U28" s="38">
        <f t="shared" si="17"/>
        <v>0</v>
      </c>
      <c r="V28" s="38">
        <f t="shared" si="18"/>
        <v>1</v>
      </c>
      <c r="W28" s="39">
        <f t="shared" si="19"/>
        <v>2</v>
      </c>
      <c r="X28" s="39">
        <f t="shared" si="20"/>
        <v>0</v>
      </c>
      <c r="Y28" s="39">
        <f t="shared" si="21"/>
        <v>2</v>
      </c>
      <c r="Z28" s="40">
        <f t="shared" si="22"/>
        <v>1</v>
      </c>
      <c r="AA28" s="40">
        <f t="shared" si="23"/>
        <v>0</v>
      </c>
      <c r="AB28" s="40">
        <f t="shared" si="24"/>
        <v>1</v>
      </c>
    </row>
    <row r="29" spans="1:28">
      <c r="A29" s="103" t="s">
        <v>1016</v>
      </c>
      <c r="B29" s="36">
        <f t="shared" si="13"/>
        <v>1</v>
      </c>
      <c r="C29" s="36">
        <f t="shared" si="25"/>
        <v>0</v>
      </c>
      <c r="D29" s="36">
        <f t="shared" si="25"/>
        <v>0</v>
      </c>
      <c r="E29" s="36">
        <f t="shared" si="25"/>
        <v>1</v>
      </c>
      <c r="F29" s="36">
        <f t="shared" si="1"/>
        <v>0</v>
      </c>
      <c r="G29" s="36">
        <f t="shared" si="2"/>
        <v>3</v>
      </c>
      <c r="H29" s="37">
        <f t="shared" si="14"/>
        <v>0</v>
      </c>
      <c r="I29" s="37">
        <f t="shared" si="3"/>
        <v>0</v>
      </c>
      <c r="J29" s="37">
        <f t="shared" si="4"/>
        <v>0</v>
      </c>
      <c r="K29" s="37">
        <f t="shared" si="5"/>
        <v>0</v>
      </c>
      <c r="L29" s="37">
        <f t="shared" si="6"/>
        <v>0</v>
      </c>
      <c r="M29" s="37">
        <f t="shared" si="7"/>
        <v>0</v>
      </c>
      <c r="N29" s="29">
        <f t="shared" si="15"/>
        <v>1</v>
      </c>
      <c r="O29" s="29">
        <f t="shared" si="8"/>
        <v>0</v>
      </c>
      <c r="P29" s="29">
        <f t="shared" si="9"/>
        <v>0</v>
      </c>
      <c r="Q29" s="29">
        <f t="shared" si="10"/>
        <v>1</v>
      </c>
      <c r="R29" s="29">
        <f t="shared" si="11"/>
        <v>0</v>
      </c>
      <c r="S29" s="29">
        <f t="shared" si="12"/>
        <v>3</v>
      </c>
      <c r="T29" s="38">
        <f t="shared" si="16"/>
        <v>0</v>
      </c>
      <c r="U29" s="38">
        <f t="shared" si="17"/>
        <v>0</v>
      </c>
      <c r="V29" s="38">
        <f t="shared" si="18"/>
        <v>0</v>
      </c>
      <c r="W29" s="39">
        <f t="shared" si="19"/>
        <v>0</v>
      </c>
      <c r="X29" s="39">
        <f t="shared" si="20"/>
        <v>0</v>
      </c>
      <c r="Y29" s="39">
        <f t="shared" si="21"/>
        <v>0</v>
      </c>
      <c r="Z29" s="40">
        <f t="shared" si="22"/>
        <v>0</v>
      </c>
      <c r="AA29" s="40">
        <f t="shared" si="23"/>
        <v>3</v>
      </c>
      <c r="AB29" s="40">
        <f t="shared" si="24"/>
        <v>3</v>
      </c>
    </row>
    <row r="30" spans="1:28">
      <c r="A30" s="103" t="s">
        <v>258</v>
      </c>
      <c r="B30" s="36">
        <f t="shared" si="13"/>
        <v>1</v>
      </c>
      <c r="C30" s="36">
        <f t="shared" si="25"/>
        <v>0</v>
      </c>
      <c r="D30" s="36">
        <f t="shared" si="25"/>
        <v>0</v>
      </c>
      <c r="E30" s="36">
        <f t="shared" si="25"/>
        <v>1</v>
      </c>
      <c r="F30" s="36">
        <f t="shared" si="1"/>
        <v>0</v>
      </c>
      <c r="G30" s="36">
        <f t="shared" si="2"/>
        <v>3</v>
      </c>
      <c r="H30" s="37">
        <f t="shared" si="14"/>
        <v>0</v>
      </c>
      <c r="I30" s="37">
        <f t="shared" si="3"/>
        <v>0</v>
      </c>
      <c r="J30" s="37">
        <f t="shared" si="4"/>
        <v>0</v>
      </c>
      <c r="K30" s="37">
        <f t="shared" si="5"/>
        <v>0</v>
      </c>
      <c r="L30" s="37">
        <f t="shared" si="6"/>
        <v>0</v>
      </c>
      <c r="M30" s="37">
        <f t="shared" si="7"/>
        <v>0</v>
      </c>
      <c r="N30" s="29">
        <f t="shared" si="15"/>
        <v>1</v>
      </c>
      <c r="O30" s="29">
        <f t="shared" si="8"/>
        <v>0</v>
      </c>
      <c r="P30" s="29">
        <f t="shared" si="9"/>
        <v>0</v>
      </c>
      <c r="Q30" s="29">
        <f t="shared" si="10"/>
        <v>1</v>
      </c>
      <c r="R30" s="29">
        <f t="shared" si="11"/>
        <v>0</v>
      </c>
      <c r="S30" s="29">
        <f t="shared" si="12"/>
        <v>3</v>
      </c>
      <c r="T30" s="38">
        <f t="shared" si="16"/>
        <v>0</v>
      </c>
      <c r="U30" s="38">
        <f t="shared" si="17"/>
        <v>0</v>
      </c>
      <c r="V30" s="38">
        <f t="shared" si="18"/>
        <v>0</v>
      </c>
      <c r="W30" s="39">
        <f t="shared" si="19"/>
        <v>0</v>
      </c>
      <c r="X30" s="39">
        <f t="shared" si="20"/>
        <v>0</v>
      </c>
      <c r="Y30" s="39">
        <f t="shared" si="21"/>
        <v>0</v>
      </c>
      <c r="Z30" s="40">
        <f t="shared" si="22"/>
        <v>0</v>
      </c>
      <c r="AA30" s="40">
        <f t="shared" si="23"/>
        <v>3</v>
      </c>
      <c r="AB30" s="40">
        <f t="shared" si="24"/>
        <v>3</v>
      </c>
    </row>
    <row r="31" spans="1:28">
      <c r="A31" s="103" t="s">
        <v>119</v>
      </c>
      <c r="B31" s="36">
        <f t="shared" si="13"/>
        <v>9</v>
      </c>
      <c r="C31" s="36">
        <f t="shared" si="25"/>
        <v>0</v>
      </c>
      <c r="D31" s="36">
        <f t="shared" si="25"/>
        <v>4</v>
      </c>
      <c r="E31" s="36">
        <f t="shared" si="25"/>
        <v>5</v>
      </c>
      <c r="F31" s="36">
        <f t="shared" si="1"/>
        <v>11</v>
      </c>
      <c r="G31" s="36">
        <f t="shared" si="2"/>
        <v>31</v>
      </c>
      <c r="H31" s="37">
        <f t="shared" si="14"/>
        <v>5</v>
      </c>
      <c r="I31" s="37">
        <f t="shared" si="3"/>
        <v>0</v>
      </c>
      <c r="J31" s="37">
        <f t="shared" si="4"/>
        <v>3</v>
      </c>
      <c r="K31" s="37">
        <f t="shared" si="5"/>
        <v>2</v>
      </c>
      <c r="L31" s="37">
        <f t="shared" si="6"/>
        <v>7</v>
      </c>
      <c r="M31" s="37">
        <f t="shared" si="7"/>
        <v>16</v>
      </c>
      <c r="N31" s="29">
        <f t="shared" si="15"/>
        <v>4</v>
      </c>
      <c r="O31" s="29">
        <f t="shared" si="8"/>
        <v>0</v>
      </c>
      <c r="P31" s="29">
        <f t="shared" si="9"/>
        <v>1</v>
      </c>
      <c r="Q31" s="29">
        <f t="shared" si="10"/>
        <v>3</v>
      </c>
      <c r="R31" s="29">
        <f t="shared" si="11"/>
        <v>4</v>
      </c>
      <c r="S31" s="29">
        <f t="shared" si="12"/>
        <v>15</v>
      </c>
      <c r="T31" s="38">
        <f t="shared" si="16"/>
        <v>0</v>
      </c>
      <c r="U31" s="38">
        <f t="shared" si="17"/>
        <v>0</v>
      </c>
      <c r="V31" s="38">
        <f t="shared" si="18"/>
        <v>0</v>
      </c>
      <c r="W31" s="39">
        <f t="shared" si="19"/>
        <v>1.4</v>
      </c>
      <c r="X31" s="39">
        <f t="shared" si="20"/>
        <v>1</v>
      </c>
      <c r="Y31" s="39">
        <f t="shared" si="21"/>
        <v>1.2222222222222223</v>
      </c>
      <c r="Z31" s="40">
        <f t="shared" si="22"/>
        <v>3.2</v>
      </c>
      <c r="AA31" s="40">
        <f t="shared" si="23"/>
        <v>3.75</v>
      </c>
      <c r="AB31" s="40">
        <f t="shared" si="24"/>
        <v>3.4444444444444446</v>
      </c>
    </row>
    <row r="32" spans="1:28">
      <c r="A32" s="112" t="s">
        <v>94</v>
      </c>
      <c r="B32" s="36">
        <f t="shared" si="13"/>
        <v>75</v>
      </c>
      <c r="C32" s="36">
        <f t="shared" si="25"/>
        <v>17</v>
      </c>
      <c r="D32" s="36">
        <f t="shared" si="25"/>
        <v>13</v>
      </c>
      <c r="E32" s="36">
        <f t="shared" si="25"/>
        <v>45</v>
      </c>
      <c r="F32" s="36">
        <f t="shared" si="1"/>
        <v>83</v>
      </c>
      <c r="G32" s="36">
        <f t="shared" si="2"/>
        <v>148</v>
      </c>
      <c r="H32" s="37">
        <f t="shared" si="14"/>
        <v>36</v>
      </c>
      <c r="I32" s="37">
        <f t="shared" si="3"/>
        <v>14</v>
      </c>
      <c r="J32" s="37">
        <f t="shared" si="4"/>
        <v>8</v>
      </c>
      <c r="K32" s="37">
        <f t="shared" si="5"/>
        <v>14</v>
      </c>
      <c r="L32" s="37">
        <f t="shared" si="6"/>
        <v>46</v>
      </c>
      <c r="M32" s="37">
        <f t="shared" si="7"/>
        <v>42</v>
      </c>
      <c r="N32" s="29">
        <f t="shared" si="15"/>
        <v>38</v>
      </c>
      <c r="O32" s="29">
        <f t="shared" si="8"/>
        <v>3</v>
      </c>
      <c r="P32" s="29">
        <f t="shared" si="9"/>
        <v>4</v>
      </c>
      <c r="Q32" s="29">
        <f t="shared" si="10"/>
        <v>31</v>
      </c>
      <c r="R32" s="29">
        <f t="shared" si="11"/>
        <v>37</v>
      </c>
      <c r="S32" s="29">
        <f t="shared" si="12"/>
        <v>106</v>
      </c>
      <c r="T32" s="38">
        <f t="shared" si="16"/>
        <v>0.3888888888888889</v>
      </c>
      <c r="U32" s="38">
        <f t="shared" si="17"/>
        <v>7.8947368421052627E-2</v>
      </c>
      <c r="V32" s="38">
        <f t="shared" si="18"/>
        <v>0.22666666666666666</v>
      </c>
      <c r="W32" s="39">
        <f t="shared" si="19"/>
        <v>1.2777777777777777</v>
      </c>
      <c r="X32" s="39">
        <f t="shared" si="20"/>
        <v>0.97368421052631582</v>
      </c>
      <c r="Y32" s="39">
        <f t="shared" si="21"/>
        <v>1.1066666666666667</v>
      </c>
      <c r="Z32" s="40">
        <f t="shared" si="22"/>
        <v>1.1666666666666667</v>
      </c>
      <c r="AA32" s="40">
        <f t="shared" si="23"/>
        <v>2.7894736842105261</v>
      </c>
      <c r="AB32" s="40">
        <f t="shared" si="24"/>
        <v>1.9733333333333334</v>
      </c>
    </row>
    <row r="33" spans="1:28">
      <c r="A33" s="103" t="s">
        <v>1355</v>
      </c>
      <c r="B33" s="36">
        <f t="shared" si="13"/>
        <v>4</v>
      </c>
      <c r="C33" s="36">
        <f t="shared" si="25"/>
        <v>3</v>
      </c>
      <c r="D33" s="36">
        <f t="shared" si="25"/>
        <v>0</v>
      </c>
      <c r="E33" s="36">
        <f t="shared" si="25"/>
        <v>1</v>
      </c>
      <c r="F33" s="36">
        <f t="shared" si="1"/>
        <v>10</v>
      </c>
      <c r="G33" s="36">
        <f t="shared" si="2"/>
        <v>9</v>
      </c>
      <c r="H33" s="37">
        <f t="shared" si="14"/>
        <v>2</v>
      </c>
      <c r="I33" s="37">
        <f t="shared" si="3"/>
        <v>2</v>
      </c>
      <c r="J33" s="37">
        <f t="shared" si="4"/>
        <v>0</v>
      </c>
      <c r="K33" s="37">
        <f t="shared" si="5"/>
        <v>0</v>
      </c>
      <c r="L33" s="37">
        <f t="shared" si="6"/>
        <v>7</v>
      </c>
      <c r="M33" s="37">
        <f t="shared" si="7"/>
        <v>4</v>
      </c>
      <c r="N33" s="29">
        <f t="shared" si="15"/>
        <v>2</v>
      </c>
      <c r="O33" s="29">
        <f t="shared" si="8"/>
        <v>1</v>
      </c>
      <c r="P33" s="29">
        <f t="shared" si="9"/>
        <v>0</v>
      </c>
      <c r="Q33" s="29">
        <f t="shared" si="10"/>
        <v>1</v>
      </c>
      <c r="R33" s="29">
        <f t="shared" si="11"/>
        <v>3</v>
      </c>
      <c r="S33" s="29">
        <f t="shared" si="12"/>
        <v>5</v>
      </c>
      <c r="T33" s="38">
        <f t="shared" si="16"/>
        <v>1</v>
      </c>
      <c r="U33" s="38">
        <f t="shared" si="17"/>
        <v>0.5</v>
      </c>
      <c r="V33" s="38">
        <f t="shared" si="18"/>
        <v>0.75</v>
      </c>
      <c r="W33" s="39">
        <f t="shared" si="19"/>
        <v>3.5</v>
      </c>
      <c r="X33" s="39">
        <f t="shared" si="20"/>
        <v>1.5</v>
      </c>
      <c r="Y33" s="39">
        <f t="shared" si="21"/>
        <v>2.5</v>
      </c>
      <c r="Z33" s="40">
        <f t="shared" si="22"/>
        <v>2</v>
      </c>
      <c r="AA33" s="40">
        <f t="shared" si="23"/>
        <v>2.5</v>
      </c>
      <c r="AB33" s="40">
        <f t="shared" si="24"/>
        <v>2.25</v>
      </c>
    </row>
    <row r="34" spans="1:28">
      <c r="A34" s="103" t="s">
        <v>125</v>
      </c>
      <c r="B34" s="36">
        <f t="shared" si="13"/>
        <v>70</v>
      </c>
      <c r="C34" s="36">
        <f t="shared" si="25"/>
        <v>27</v>
      </c>
      <c r="D34" s="36">
        <f t="shared" si="25"/>
        <v>20</v>
      </c>
      <c r="E34" s="36">
        <f t="shared" si="25"/>
        <v>23</v>
      </c>
      <c r="F34" s="36">
        <f t="shared" si="1"/>
        <v>122</v>
      </c>
      <c r="G34" s="36">
        <f t="shared" si="2"/>
        <v>103</v>
      </c>
      <c r="H34" s="37">
        <f t="shared" si="14"/>
        <v>33</v>
      </c>
      <c r="I34" s="37">
        <f t="shared" si="3"/>
        <v>14</v>
      </c>
      <c r="J34" s="37">
        <f t="shared" si="4"/>
        <v>11</v>
      </c>
      <c r="K34" s="37">
        <f t="shared" si="5"/>
        <v>8</v>
      </c>
      <c r="L34" s="37">
        <f t="shared" si="6"/>
        <v>66</v>
      </c>
      <c r="M34" s="37">
        <f t="shared" si="7"/>
        <v>43</v>
      </c>
      <c r="N34" s="29">
        <f t="shared" si="15"/>
        <v>37</v>
      </c>
      <c r="O34" s="29">
        <f t="shared" si="8"/>
        <v>13</v>
      </c>
      <c r="P34" s="29">
        <f t="shared" si="9"/>
        <v>9</v>
      </c>
      <c r="Q34" s="29">
        <f t="shared" si="10"/>
        <v>15</v>
      </c>
      <c r="R34" s="29">
        <f t="shared" si="11"/>
        <v>56</v>
      </c>
      <c r="S34" s="29">
        <f t="shared" si="12"/>
        <v>60</v>
      </c>
      <c r="T34" s="38">
        <f t="shared" si="16"/>
        <v>0.42424242424242425</v>
      </c>
      <c r="U34" s="38">
        <f t="shared" si="17"/>
        <v>0.35135135135135137</v>
      </c>
      <c r="V34" s="38">
        <f t="shared" si="18"/>
        <v>0.38571428571428573</v>
      </c>
      <c r="W34" s="39">
        <f t="shared" si="19"/>
        <v>2</v>
      </c>
      <c r="X34" s="39">
        <f t="shared" si="20"/>
        <v>1.5135135135135136</v>
      </c>
      <c r="Y34" s="39">
        <f t="shared" si="21"/>
        <v>1.7428571428571429</v>
      </c>
      <c r="Z34" s="40">
        <f t="shared" si="22"/>
        <v>1.303030303030303</v>
      </c>
      <c r="AA34" s="40">
        <f t="shared" si="23"/>
        <v>1.6216216216216217</v>
      </c>
      <c r="AB34" s="40">
        <f t="shared" si="24"/>
        <v>1.4714285714285715</v>
      </c>
    </row>
    <row r="35" spans="1:28">
      <c r="A35" s="103" t="s">
        <v>1370</v>
      </c>
      <c r="B35" s="36">
        <f t="shared" si="13"/>
        <v>2</v>
      </c>
      <c r="C35" s="36">
        <f t="shared" si="25"/>
        <v>2</v>
      </c>
      <c r="D35" s="36">
        <f t="shared" si="25"/>
        <v>0</v>
      </c>
      <c r="E35" s="36">
        <f t="shared" si="25"/>
        <v>0</v>
      </c>
      <c r="F35" s="36">
        <f t="shared" si="1"/>
        <v>8</v>
      </c>
      <c r="G35" s="36">
        <f t="shared" si="2"/>
        <v>2</v>
      </c>
      <c r="H35" s="37">
        <f t="shared" si="14"/>
        <v>2</v>
      </c>
      <c r="I35" s="37">
        <f t="shared" si="3"/>
        <v>2</v>
      </c>
      <c r="J35" s="37">
        <f t="shared" si="4"/>
        <v>0</v>
      </c>
      <c r="K35" s="37">
        <f t="shared" si="5"/>
        <v>0</v>
      </c>
      <c r="L35" s="37">
        <f t="shared" si="6"/>
        <v>8</v>
      </c>
      <c r="M35" s="37">
        <f t="shared" si="7"/>
        <v>2</v>
      </c>
      <c r="N35" s="29">
        <f t="shared" si="15"/>
        <v>0</v>
      </c>
      <c r="O35" s="29">
        <f t="shared" si="8"/>
        <v>0</v>
      </c>
      <c r="P35" s="29">
        <f t="shared" si="9"/>
        <v>0</v>
      </c>
      <c r="Q35" s="29">
        <f t="shared" si="10"/>
        <v>0</v>
      </c>
      <c r="R35" s="29">
        <f t="shared" si="11"/>
        <v>0</v>
      </c>
      <c r="S35" s="29">
        <f t="shared" si="12"/>
        <v>0</v>
      </c>
      <c r="T35" s="38">
        <f t="shared" si="16"/>
        <v>1</v>
      </c>
      <c r="U35" s="38">
        <f t="shared" si="17"/>
        <v>0</v>
      </c>
      <c r="V35" s="38">
        <f t="shared" si="18"/>
        <v>1</v>
      </c>
      <c r="W35" s="39">
        <f t="shared" si="19"/>
        <v>4</v>
      </c>
      <c r="X35" s="39">
        <f t="shared" si="20"/>
        <v>0</v>
      </c>
      <c r="Y35" s="39">
        <f t="shared" si="21"/>
        <v>4</v>
      </c>
      <c r="Z35" s="40">
        <f t="shared" si="22"/>
        <v>1</v>
      </c>
      <c r="AA35" s="40">
        <f t="shared" si="23"/>
        <v>0</v>
      </c>
      <c r="AB35" s="40">
        <f t="shared" si="24"/>
        <v>1</v>
      </c>
    </row>
    <row r="36" spans="1:28">
      <c r="A36" s="103" t="s">
        <v>182</v>
      </c>
      <c r="B36" s="36">
        <f t="shared" si="13"/>
        <v>2</v>
      </c>
      <c r="C36" s="36">
        <f t="shared" si="25"/>
        <v>1</v>
      </c>
      <c r="D36" s="36">
        <f t="shared" si="25"/>
        <v>0</v>
      </c>
      <c r="E36" s="36">
        <f t="shared" si="25"/>
        <v>1</v>
      </c>
      <c r="F36" s="36">
        <f t="shared" si="1"/>
        <v>4</v>
      </c>
      <c r="G36" s="36">
        <f t="shared" si="2"/>
        <v>3</v>
      </c>
      <c r="H36" s="37">
        <f t="shared" si="14"/>
        <v>1</v>
      </c>
      <c r="I36" s="37">
        <f t="shared" si="3"/>
        <v>1</v>
      </c>
      <c r="J36" s="37">
        <f t="shared" si="4"/>
        <v>0</v>
      </c>
      <c r="K36" s="37">
        <f t="shared" si="5"/>
        <v>0</v>
      </c>
      <c r="L36" s="37">
        <f t="shared" si="6"/>
        <v>3</v>
      </c>
      <c r="M36" s="37">
        <f t="shared" si="7"/>
        <v>1</v>
      </c>
      <c r="N36" s="29">
        <f t="shared" si="15"/>
        <v>1</v>
      </c>
      <c r="O36" s="29">
        <f t="shared" si="8"/>
        <v>0</v>
      </c>
      <c r="P36" s="29">
        <f t="shared" si="9"/>
        <v>0</v>
      </c>
      <c r="Q36" s="29">
        <f t="shared" si="10"/>
        <v>1</v>
      </c>
      <c r="R36" s="29">
        <f t="shared" si="11"/>
        <v>1</v>
      </c>
      <c r="S36" s="29">
        <f t="shared" si="12"/>
        <v>2</v>
      </c>
      <c r="T36" s="38">
        <f t="shared" si="16"/>
        <v>1</v>
      </c>
      <c r="U36" s="38">
        <f t="shared" si="17"/>
        <v>0</v>
      </c>
      <c r="V36" s="38">
        <f t="shared" si="18"/>
        <v>0.5</v>
      </c>
      <c r="W36" s="39">
        <f t="shared" si="19"/>
        <v>3</v>
      </c>
      <c r="X36" s="39">
        <f t="shared" si="20"/>
        <v>1</v>
      </c>
      <c r="Y36" s="39">
        <f t="shared" si="21"/>
        <v>2</v>
      </c>
      <c r="Z36" s="40">
        <f t="shared" si="22"/>
        <v>1</v>
      </c>
      <c r="AA36" s="40">
        <f t="shared" si="23"/>
        <v>2</v>
      </c>
      <c r="AB36" s="40">
        <f t="shared" si="24"/>
        <v>1.5</v>
      </c>
    </row>
    <row r="37" spans="1:28">
      <c r="A37" s="103" t="s">
        <v>112</v>
      </c>
      <c r="B37" s="36">
        <f t="shared" si="13"/>
        <v>40</v>
      </c>
      <c r="C37" s="36">
        <f t="shared" si="25"/>
        <v>9</v>
      </c>
      <c r="D37" s="36">
        <f t="shared" si="25"/>
        <v>13</v>
      </c>
      <c r="E37" s="36">
        <f t="shared" si="25"/>
        <v>18</v>
      </c>
      <c r="F37" s="36">
        <f t="shared" si="1"/>
        <v>38</v>
      </c>
      <c r="G37" s="36">
        <f t="shared" si="2"/>
        <v>59</v>
      </c>
      <c r="H37" s="37">
        <f t="shared" si="14"/>
        <v>22</v>
      </c>
      <c r="I37" s="37">
        <f t="shared" si="3"/>
        <v>3</v>
      </c>
      <c r="J37" s="37">
        <f t="shared" si="4"/>
        <v>11</v>
      </c>
      <c r="K37" s="37">
        <f t="shared" si="5"/>
        <v>8</v>
      </c>
      <c r="L37" s="37">
        <f t="shared" si="6"/>
        <v>20</v>
      </c>
      <c r="M37" s="37">
        <f t="shared" si="7"/>
        <v>27</v>
      </c>
      <c r="N37" s="29">
        <f t="shared" si="15"/>
        <v>18</v>
      </c>
      <c r="O37" s="29">
        <f t="shared" si="8"/>
        <v>6</v>
      </c>
      <c r="P37" s="29">
        <f t="shared" si="9"/>
        <v>2</v>
      </c>
      <c r="Q37" s="29">
        <f t="shared" si="10"/>
        <v>10</v>
      </c>
      <c r="R37" s="29">
        <f t="shared" si="11"/>
        <v>18</v>
      </c>
      <c r="S37" s="29">
        <f t="shared" si="12"/>
        <v>32</v>
      </c>
      <c r="T37" s="38">
        <f t="shared" si="16"/>
        <v>0.13636363636363635</v>
      </c>
      <c r="U37" s="38">
        <f t="shared" si="17"/>
        <v>0.33333333333333331</v>
      </c>
      <c r="V37" s="38">
        <f t="shared" si="18"/>
        <v>0.22500000000000001</v>
      </c>
      <c r="W37" s="39">
        <f t="shared" si="19"/>
        <v>0.90909090909090906</v>
      </c>
      <c r="X37" s="39">
        <f t="shared" si="20"/>
        <v>1</v>
      </c>
      <c r="Y37" s="39">
        <f t="shared" si="21"/>
        <v>0.95</v>
      </c>
      <c r="Z37" s="40">
        <f t="shared" si="22"/>
        <v>1.2272727272727273</v>
      </c>
      <c r="AA37" s="40">
        <f t="shared" si="23"/>
        <v>1.7777777777777777</v>
      </c>
      <c r="AB37" s="40">
        <f t="shared" si="24"/>
        <v>1.4750000000000001</v>
      </c>
    </row>
    <row r="38" spans="1:28">
      <c r="A38" s="103" t="s">
        <v>1315</v>
      </c>
      <c r="B38" s="36">
        <f t="shared" si="13"/>
        <v>1</v>
      </c>
      <c r="C38" s="36">
        <f t="shared" si="25"/>
        <v>1</v>
      </c>
      <c r="D38" s="36">
        <f t="shared" si="25"/>
        <v>0</v>
      </c>
      <c r="E38" s="36">
        <f t="shared" si="25"/>
        <v>0</v>
      </c>
      <c r="F38" s="36">
        <f t="shared" si="1"/>
        <v>7</v>
      </c>
      <c r="G38" s="36">
        <f t="shared" si="2"/>
        <v>1</v>
      </c>
      <c r="H38" s="37">
        <f t="shared" si="14"/>
        <v>0</v>
      </c>
      <c r="I38" s="37">
        <f t="shared" si="3"/>
        <v>0</v>
      </c>
      <c r="J38" s="37">
        <f t="shared" si="4"/>
        <v>0</v>
      </c>
      <c r="K38" s="37">
        <f t="shared" si="5"/>
        <v>0</v>
      </c>
      <c r="L38" s="37">
        <f t="shared" si="6"/>
        <v>0</v>
      </c>
      <c r="M38" s="37">
        <f t="shared" si="7"/>
        <v>0</v>
      </c>
      <c r="N38" s="29">
        <f t="shared" si="15"/>
        <v>1</v>
      </c>
      <c r="O38" s="29">
        <f t="shared" si="8"/>
        <v>1</v>
      </c>
      <c r="P38" s="29">
        <f t="shared" si="9"/>
        <v>0</v>
      </c>
      <c r="Q38" s="29">
        <f t="shared" si="10"/>
        <v>0</v>
      </c>
      <c r="R38" s="29">
        <f t="shared" si="11"/>
        <v>7</v>
      </c>
      <c r="S38" s="29">
        <f t="shared" si="12"/>
        <v>1</v>
      </c>
      <c r="T38" s="38">
        <f t="shared" si="16"/>
        <v>0</v>
      </c>
      <c r="U38" s="38">
        <f t="shared" si="17"/>
        <v>1</v>
      </c>
      <c r="V38" s="38">
        <f t="shared" si="18"/>
        <v>1</v>
      </c>
      <c r="W38" s="39">
        <f t="shared" si="19"/>
        <v>0</v>
      </c>
      <c r="X38" s="39">
        <f t="shared" si="20"/>
        <v>7</v>
      </c>
      <c r="Y38" s="39">
        <f t="shared" si="21"/>
        <v>7</v>
      </c>
      <c r="Z38" s="40">
        <f t="shared" si="22"/>
        <v>0</v>
      </c>
      <c r="AA38" s="40">
        <f t="shared" si="23"/>
        <v>1</v>
      </c>
      <c r="AB38" s="40">
        <f t="shared" si="24"/>
        <v>1</v>
      </c>
    </row>
    <row r="39" spans="1:28">
      <c r="A39" s="103" t="s">
        <v>548</v>
      </c>
      <c r="B39" s="36">
        <f t="shared" si="13"/>
        <v>4</v>
      </c>
      <c r="C39" s="36">
        <f t="shared" si="25"/>
        <v>1</v>
      </c>
      <c r="D39" s="36">
        <f t="shared" si="25"/>
        <v>1</v>
      </c>
      <c r="E39" s="36">
        <f t="shared" si="25"/>
        <v>2</v>
      </c>
      <c r="F39" s="36">
        <f t="shared" si="1"/>
        <v>1</v>
      </c>
      <c r="G39" s="36">
        <f t="shared" si="2"/>
        <v>15</v>
      </c>
      <c r="H39" s="37">
        <f t="shared" si="14"/>
        <v>1</v>
      </c>
      <c r="I39" s="37">
        <f t="shared" si="3"/>
        <v>1</v>
      </c>
      <c r="J39" s="37">
        <f t="shared" si="4"/>
        <v>0</v>
      </c>
      <c r="K39" s="37">
        <f t="shared" si="5"/>
        <v>0</v>
      </c>
      <c r="L39" s="37">
        <f t="shared" si="6"/>
        <v>1</v>
      </c>
      <c r="M39" s="37">
        <f t="shared" si="7"/>
        <v>0</v>
      </c>
      <c r="N39" s="29">
        <f t="shared" si="15"/>
        <v>3</v>
      </c>
      <c r="O39" s="29">
        <f t="shared" si="8"/>
        <v>0</v>
      </c>
      <c r="P39" s="29">
        <f t="shared" si="9"/>
        <v>1</v>
      </c>
      <c r="Q39" s="29">
        <f t="shared" si="10"/>
        <v>2</v>
      </c>
      <c r="R39" s="29">
        <f t="shared" si="11"/>
        <v>0</v>
      </c>
      <c r="S39" s="29">
        <f t="shared" si="12"/>
        <v>15</v>
      </c>
      <c r="T39" s="38">
        <f t="shared" si="16"/>
        <v>1</v>
      </c>
      <c r="U39" s="38">
        <f t="shared" si="17"/>
        <v>0</v>
      </c>
      <c r="V39" s="38">
        <f t="shared" si="18"/>
        <v>0.25</v>
      </c>
      <c r="W39" s="39">
        <f t="shared" si="19"/>
        <v>1</v>
      </c>
      <c r="X39" s="39">
        <f t="shared" si="20"/>
        <v>0</v>
      </c>
      <c r="Y39" s="39">
        <f t="shared" si="21"/>
        <v>0.25</v>
      </c>
      <c r="Z39" s="40">
        <f t="shared" si="22"/>
        <v>0</v>
      </c>
      <c r="AA39" s="40">
        <f t="shared" si="23"/>
        <v>5</v>
      </c>
      <c r="AB39" s="40">
        <f t="shared" si="24"/>
        <v>3.75</v>
      </c>
    </row>
    <row r="40" spans="1:28">
      <c r="A40" s="103" t="s">
        <v>901</v>
      </c>
      <c r="B40" s="36">
        <f t="shared" si="13"/>
        <v>20</v>
      </c>
      <c r="C40" s="36">
        <f t="shared" si="25"/>
        <v>11</v>
      </c>
      <c r="D40" s="36">
        <f t="shared" si="25"/>
        <v>5</v>
      </c>
      <c r="E40" s="36">
        <f t="shared" si="25"/>
        <v>4</v>
      </c>
      <c r="F40" s="36">
        <f t="shared" si="1"/>
        <v>33</v>
      </c>
      <c r="G40" s="36">
        <f t="shared" si="2"/>
        <v>23</v>
      </c>
      <c r="H40" s="37">
        <f t="shared" si="14"/>
        <v>9</v>
      </c>
      <c r="I40" s="37">
        <f t="shared" si="3"/>
        <v>4</v>
      </c>
      <c r="J40" s="37">
        <f t="shared" si="4"/>
        <v>3</v>
      </c>
      <c r="K40" s="37">
        <f t="shared" si="5"/>
        <v>2</v>
      </c>
      <c r="L40" s="37">
        <f t="shared" si="6"/>
        <v>11</v>
      </c>
      <c r="M40" s="37">
        <f t="shared" si="7"/>
        <v>6</v>
      </c>
      <c r="N40" s="29">
        <f t="shared" si="15"/>
        <v>11</v>
      </c>
      <c r="O40" s="29">
        <f t="shared" si="8"/>
        <v>7</v>
      </c>
      <c r="P40" s="29">
        <f t="shared" si="9"/>
        <v>2</v>
      </c>
      <c r="Q40" s="29">
        <f t="shared" si="10"/>
        <v>2</v>
      </c>
      <c r="R40" s="29">
        <f t="shared" si="11"/>
        <v>22</v>
      </c>
      <c r="S40" s="29">
        <f t="shared" si="12"/>
        <v>17</v>
      </c>
      <c r="T40" s="38">
        <f t="shared" si="16"/>
        <v>0.44444444444444442</v>
      </c>
      <c r="U40" s="38">
        <f t="shared" si="17"/>
        <v>0.63636363636363635</v>
      </c>
      <c r="V40" s="38">
        <f t="shared" si="18"/>
        <v>0.55000000000000004</v>
      </c>
      <c r="W40" s="39">
        <f t="shared" si="19"/>
        <v>1.2222222222222223</v>
      </c>
      <c r="X40" s="39">
        <f t="shared" si="20"/>
        <v>2</v>
      </c>
      <c r="Y40" s="39">
        <f t="shared" si="21"/>
        <v>1.65</v>
      </c>
      <c r="Z40" s="40">
        <f t="shared" si="22"/>
        <v>0.66666666666666663</v>
      </c>
      <c r="AA40" s="40">
        <f t="shared" si="23"/>
        <v>1.5454545454545454</v>
      </c>
      <c r="AB40" s="40">
        <f t="shared" si="24"/>
        <v>1.1499999999999999</v>
      </c>
    </row>
    <row r="41" spans="1:28">
      <c r="A41" s="112" t="s">
        <v>1453</v>
      </c>
      <c r="B41" s="36">
        <f t="shared" si="13"/>
        <v>1</v>
      </c>
      <c r="C41" s="36">
        <f t="shared" si="25"/>
        <v>0</v>
      </c>
      <c r="D41" s="36">
        <f t="shared" si="25"/>
        <v>0</v>
      </c>
      <c r="E41" s="36">
        <f t="shared" si="25"/>
        <v>1</v>
      </c>
      <c r="F41" s="36">
        <f t="shared" si="1"/>
        <v>0</v>
      </c>
      <c r="G41" s="36">
        <f t="shared" si="2"/>
        <v>1</v>
      </c>
      <c r="H41" s="37">
        <f t="shared" si="14"/>
        <v>1</v>
      </c>
      <c r="I41" s="37">
        <f t="shared" si="3"/>
        <v>0</v>
      </c>
      <c r="J41" s="37">
        <f t="shared" si="4"/>
        <v>0</v>
      </c>
      <c r="K41" s="37">
        <f t="shared" si="5"/>
        <v>1</v>
      </c>
      <c r="L41" s="37">
        <f t="shared" si="6"/>
        <v>0</v>
      </c>
      <c r="M41" s="37">
        <f t="shared" si="7"/>
        <v>1</v>
      </c>
      <c r="N41" s="29">
        <f t="shared" si="15"/>
        <v>0</v>
      </c>
      <c r="O41" s="29">
        <f t="shared" si="8"/>
        <v>0</v>
      </c>
      <c r="P41" s="29">
        <f t="shared" si="9"/>
        <v>0</v>
      </c>
      <c r="Q41" s="29">
        <f t="shared" si="10"/>
        <v>0</v>
      </c>
      <c r="R41" s="29">
        <f t="shared" si="11"/>
        <v>0</v>
      </c>
      <c r="S41" s="29">
        <f t="shared" si="12"/>
        <v>0</v>
      </c>
      <c r="T41" s="38">
        <f t="shared" si="16"/>
        <v>0</v>
      </c>
      <c r="U41" s="38">
        <f t="shared" si="17"/>
        <v>0</v>
      </c>
      <c r="V41" s="38">
        <f t="shared" si="18"/>
        <v>0</v>
      </c>
      <c r="W41" s="39">
        <f t="shared" si="19"/>
        <v>0</v>
      </c>
      <c r="X41" s="39">
        <f t="shared" si="20"/>
        <v>0</v>
      </c>
      <c r="Y41" s="39">
        <f t="shared" si="21"/>
        <v>0</v>
      </c>
      <c r="Z41" s="40">
        <f t="shared" si="22"/>
        <v>1</v>
      </c>
      <c r="AA41" s="40">
        <f t="shared" si="23"/>
        <v>0</v>
      </c>
      <c r="AB41" s="40">
        <f t="shared" si="24"/>
        <v>1</v>
      </c>
    </row>
    <row r="42" spans="1:28">
      <c r="A42" s="103" t="s">
        <v>1030</v>
      </c>
      <c r="B42" s="36">
        <f t="shared" si="13"/>
        <v>12</v>
      </c>
      <c r="C42" s="36">
        <f t="shared" si="25"/>
        <v>2</v>
      </c>
      <c r="D42" s="36">
        <f t="shared" si="25"/>
        <v>3</v>
      </c>
      <c r="E42" s="36">
        <f t="shared" si="25"/>
        <v>7</v>
      </c>
      <c r="F42" s="36">
        <f t="shared" si="1"/>
        <v>20</v>
      </c>
      <c r="G42" s="36">
        <f t="shared" si="2"/>
        <v>25</v>
      </c>
      <c r="H42" s="37">
        <f t="shared" si="14"/>
        <v>6</v>
      </c>
      <c r="I42" s="37">
        <f t="shared" si="3"/>
        <v>2</v>
      </c>
      <c r="J42" s="37">
        <f t="shared" si="4"/>
        <v>2</v>
      </c>
      <c r="K42" s="37">
        <f t="shared" si="5"/>
        <v>2</v>
      </c>
      <c r="L42" s="37">
        <f t="shared" si="6"/>
        <v>18</v>
      </c>
      <c r="M42" s="37">
        <f t="shared" si="7"/>
        <v>13</v>
      </c>
      <c r="N42" s="29">
        <f t="shared" si="15"/>
        <v>6</v>
      </c>
      <c r="O42" s="29">
        <f t="shared" si="8"/>
        <v>0</v>
      </c>
      <c r="P42" s="29">
        <f t="shared" si="9"/>
        <v>1</v>
      </c>
      <c r="Q42" s="29">
        <f t="shared" si="10"/>
        <v>5</v>
      </c>
      <c r="R42" s="29">
        <f t="shared" si="11"/>
        <v>2</v>
      </c>
      <c r="S42" s="29">
        <f t="shared" si="12"/>
        <v>12</v>
      </c>
      <c r="T42" s="38">
        <f t="shared" si="16"/>
        <v>0.33333333333333331</v>
      </c>
      <c r="U42" s="38">
        <f t="shared" si="17"/>
        <v>0</v>
      </c>
      <c r="V42" s="38">
        <f t="shared" si="18"/>
        <v>0.16666666666666666</v>
      </c>
      <c r="W42" s="39">
        <f t="shared" si="19"/>
        <v>3</v>
      </c>
      <c r="X42" s="39">
        <f t="shared" si="20"/>
        <v>0.33333333333333331</v>
      </c>
      <c r="Y42" s="39">
        <f t="shared" si="21"/>
        <v>1.6666666666666667</v>
      </c>
      <c r="Z42" s="40">
        <f t="shared" si="22"/>
        <v>2.1666666666666665</v>
      </c>
      <c r="AA42" s="40">
        <f t="shared" si="23"/>
        <v>2</v>
      </c>
      <c r="AB42" s="40">
        <f t="shared" si="24"/>
        <v>2.0833333333333335</v>
      </c>
    </row>
    <row r="43" spans="1:28">
      <c r="A43" s="103" t="s">
        <v>114</v>
      </c>
      <c r="B43" s="36">
        <f t="shared" si="13"/>
        <v>36</v>
      </c>
      <c r="C43" s="36">
        <f t="shared" si="25"/>
        <v>4</v>
      </c>
      <c r="D43" s="36">
        <f t="shared" si="25"/>
        <v>10</v>
      </c>
      <c r="E43" s="36">
        <f t="shared" si="25"/>
        <v>22</v>
      </c>
      <c r="F43" s="36">
        <f t="shared" si="1"/>
        <v>40</v>
      </c>
      <c r="G43" s="36">
        <f t="shared" si="2"/>
        <v>67</v>
      </c>
      <c r="H43" s="37">
        <f t="shared" si="14"/>
        <v>16</v>
      </c>
      <c r="I43" s="37">
        <f t="shared" si="3"/>
        <v>2</v>
      </c>
      <c r="J43" s="37">
        <f t="shared" si="4"/>
        <v>3</v>
      </c>
      <c r="K43" s="37">
        <f t="shared" si="5"/>
        <v>11</v>
      </c>
      <c r="L43" s="37">
        <f t="shared" si="6"/>
        <v>16</v>
      </c>
      <c r="M43" s="37">
        <f t="shared" si="7"/>
        <v>30</v>
      </c>
      <c r="N43" s="29">
        <f t="shared" si="15"/>
        <v>20</v>
      </c>
      <c r="O43" s="29">
        <f t="shared" si="8"/>
        <v>2</v>
      </c>
      <c r="P43" s="29">
        <f t="shared" si="9"/>
        <v>7</v>
      </c>
      <c r="Q43" s="29">
        <f t="shared" si="10"/>
        <v>11</v>
      </c>
      <c r="R43" s="29">
        <f t="shared" si="11"/>
        <v>24</v>
      </c>
      <c r="S43" s="29">
        <f t="shared" si="12"/>
        <v>37</v>
      </c>
      <c r="T43" s="38">
        <f t="shared" si="16"/>
        <v>0.125</v>
      </c>
      <c r="U43" s="38">
        <f t="shared" si="17"/>
        <v>0.1</v>
      </c>
      <c r="V43" s="38">
        <f t="shared" si="18"/>
        <v>0.1111111111111111</v>
      </c>
      <c r="W43" s="39">
        <f t="shared" si="19"/>
        <v>1</v>
      </c>
      <c r="X43" s="39">
        <f t="shared" si="20"/>
        <v>1.2</v>
      </c>
      <c r="Y43" s="39">
        <f t="shared" si="21"/>
        <v>1.1111111111111112</v>
      </c>
      <c r="Z43" s="40">
        <f t="shared" si="22"/>
        <v>1.875</v>
      </c>
      <c r="AA43" s="40">
        <f t="shared" si="23"/>
        <v>1.85</v>
      </c>
      <c r="AB43" s="40">
        <f t="shared" si="24"/>
        <v>1.8611111111111112</v>
      </c>
    </row>
    <row r="44" spans="1:28">
      <c r="A44" s="103" t="s">
        <v>1236</v>
      </c>
      <c r="B44" s="36">
        <f t="shared" si="13"/>
        <v>10</v>
      </c>
      <c r="C44" s="36">
        <f t="shared" si="25"/>
        <v>3</v>
      </c>
      <c r="D44" s="36">
        <f t="shared" si="25"/>
        <v>0</v>
      </c>
      <c r="E44" s="36">
        <f t="shared" si="25"/>
        <v>7</v>
      </c>
      <c r="F44" s="36">
        <f t="shared" si="1"/>
        <v>15</v>
      </c>
      <c r="G44" s="36">
        <f t="shared" si="2"/>
        <v>34</v>
      </c>
      <c r="H44" s="37">
        <f t="shared" si="14"/>
        <v>5</v>
      </c>
      <c r="I44" s="37">
        <f t="shared" si="3"/>
        <v>1</v>
      </c>
      <c r="J44" s="37">
        <f t="shared" si="4"/>
        <v>0</v>
      </c>
      <c r="K44" s="37">
        <f t="shared" si="5"/>
        <v>4</v>
      </c>
      <c r="L44" s="37">
        <f t="shared" si="6"/>
        <v>6</v>
      </c>
      <c r="M44" s="37">
        <f t="shared" si="7"/>
        <v>18</v>
      </c>
      <c r="N44" s="29">
        <f t="shared" si="15"/>
        <v>5</v>
      </c>
      <c r="O44" s="29">
        <f t="shared" si="8"/>
        <v>2</v>
      </c>
      <c r="P44" s="29">
        <f t="shared" si="9"/>
        <v>0</v>
      </c>
      <c r="Q44" s="29">
        <f t="shared" si="10"/>
        <v>3</v>
      </c>
      <c r="R44" s="29">
        <f t="shared" si="11"/>
        <v>9</v>
      </c>
      <c r="S44" s="29">
        <f t="shared" si="12"/>
        <v>16</v>
      </c>
      <c r="T44" s="38">
        <f t="shared" si="16"/>
        <v>0.2</v>
      </c>
      <c r="U44" s="38">
        <f t="shared" si="17"/>
        <v>0.4</v>
      </c>
      <c r="V44" s="38">
        <f t="shared" si="18"/>
        <v>0.3</v>
      </c>
      <c r="W44" s="39">
        <f t="shared" si="19"/>
        <v>1.2</v>
      </c>
      <c r="X44" s="39">
        <f t="shared" si="20"/>
        <v>1.8</v>
      </c>
      <c r="Y44" s="39">
        <f t="shared" si="21"/>
        <v>1.5</v>
      </c>
      <c r="Z44" s="40">
        <f t="shared" si="22"/>
        <v>3.6</v>
      </c>
      <c r="AA44" s="40">
        <f t="shared" si="23"/>
        <v>3.2</v>
      </c>
      <c r="AB44" s="40">
        <f t="shared" si="24"/>
        <v>3.4</v>
      </c>
    </row>
    <row r="45" spans="1:28">
      <c r="A45" s="103" t="s">
        <v>820</v>
      </c>
      <c r="B45" s="36">
        <f t="shared" si="13"/>
        <v>1</v>
      </c>
      <c r="C45" s="36">
        <f t="shared" ref="C45:E64" si="26">IF(chosen_comp="all comps",COUNTIFS(opponent,$A45,outcome,C$4),COUNTIFS(competition,chosen_comp,opponent,$A45,outcome,C$4))</f>
        <v>1</v>
      </c>
      <c r="D45" s="36">
        <f t="shared" si="26"/>
        <v>0</v>
      </c>
      <c r="E45" s="36">
        <f t="shared" si="26"/>
        <v>0</v>
      </c>
      <c r="F45" s="36">
        <f t="shared" si="1"/>
        <v>2</v>
      </c>
      <c r="G45" s="36">
        <f t="shared" si="2"/>
        <v>0</v>
      </c>
      <c r="H45" s="37">
        <f t="shared" si="14"/>
        <v>1</v>
      </c>
      <c r="I45" s="37">
        <f t="shared" si="3"/>
        <v>1</v>
      </c>
      <c r="J45" s="37">
        <f t="shared" si="4"/>
        <v>0</v>
      </c>
      <c r="K45" s="37">
        <f t="shared" si="5"/>
        <v>0</v>
      </c>
      <c r="L45" s="37">
        <f t="shared" si="6"/>
        <v>2</v>
      </c>
      <c r="M45" s="37">
        <f t="shared" si="7"/>
        <v>0</v>
      </c>
      <c r="N45" s="29">
        <f t="shared" si="15"/>
        <v>0</v>
      </c>
      <c r="O45" s="29">
        <f t="shared" si="8"/>
        <v>0</v>
      </c>
      <c r="P45" s="29">
        <f t="shared" si="9"/>
        <v>0</v>
      </c>
      <c r="Q45" s="29">
        <f t="shared" si="10"/>
        <v>0</v>
      </c>
      <c r="R45" s="29">
        <f t="shared" si="11"/>
        <v>0</v>
      </c>
      <c r="S45" s="29">
        <f t="shared" si="12"/>
        <v>0</v>
      </c>
      <c r="T45" s="38">
        <f t="shared" si="16"/>
        <v>1</v>
      </c>
      <c r="U45" s="38">
        <f t="shared" si="17"/>
        <v>0</v>
      </c>
      <c r="V45" s="38">
        <f t="shared" si="18"/>
        <v>1</v>
      </c>
      <c r="W45" s="39">
        <f t="shared" si="19"/>
        <v>2</v>
      </c>
      <c r="X45" s="39">
        <f t="shared" si="20"/>
        <v>0</v>
      </c>
      <c r="Y45" s="39">
        <f t="shared" si="21"/>
        <v>2</v>
      </c>
      <c r="Z45" s="40">
        <f t="shared" si="22"/>
        <v>0</v>
      </c>
      <c r="AA45" s="40">
        <f t="shared" si="23"/>
        <v>0</v>
      </c>
      <c r="AB45" s="40">
        <f t="shared" si="24"/>
        <v>0</v>
      </c>
    </row>
    <row r="46" spans="1:28">
      <c r="A46" s="103" t="s">
        <v>63</v>
      </c>
      <c r="B46" s="36">
        <f t="shared" si="13"/>
        <v>8</v>
      </c>
      <c r="C46" s="36">
        <f t="shared" si="26"/>
        <v>5</v>
      </c>
      <c r="D46" s="36">
        <f t="shared" si="26"/>
        <v>0</v>
      </c>
      <c r="E46" s="36">
        <f t="shared" si="26"/>
        <v>3</v>
      </c>
      <c r="F46" s="36">
        <f t="shared" si="1"/>
        <v>25</v>
      </c>
      <c r="G46" s="36">
        <f t="shared" si="2"/>
        <v>11</v>
      </c>
      <c r="H46" s="37">
        <f t="shared" si="14"/>
        <v>4</v>
      </c>
      <c r="I46" s="37">
        <f t="shared" si="3"/>
        <v>2</v>
      </c>
      <c r="J46" s="37">
        <f t="shared" si="4"/>
        <v>0</v>
      </c>
      <c r="K46" s="37">
        <f t="shared" si="5"/>
        <v>2</v>
      </c>
      <c r="L46" s="37">
        <f t="shared" si="6"/>
        <v>11</v>
      </c>
      <c r="M46" s="37">
        <f t="shared" si="7"/>
        <v>3</v>
      </c>
      <c r="N46" s="29">
        <f t="shared" si="15"/>
        <v>4</v>
      </c>
      <c r="O46" s="29">
        <f t="shared" si="8"/>
        <v>3</v>
      </c>
      <c r="P46" s="29">
        <f t="shared" si="9"/>
        <v>0</v>
      </c>
      <c r="Q46" s="29">
        <f t="shared" si="10"/>
        <v>1</v>
      </c>
      <c r="R46" s="29">
        <f t="shared" si="11"/>
        <v>14</v>
      </c>
      <c r="S46" s="29">
        <f t="shared" si="12"/>
        <v>8</v>
      </c>
      <c r="T46" s="38">
        <f t="shared" si="16"/>
        <v>0.5</v>
      </c>
      <c r="U46" s="38">
        <f t="shared" si="17"/>
        <v>0.75</v>
      </c>
      <c r="V46" s="38">
        <f t="shared" si="18"/>
        <v>0.625</v>
      </c>
      <c r="W46" s="39">
        <f t="shared" si="19"/>
        <v>2.75</v>
      </c>
      <c r="X46" s="39">
        <f t="shared" si="20"/>
        <v>3.5</v>
      </c>
      <c r="Y46" s="39">
        <f t="shared" si="21"/>
        <v>3.125</v>
      </c>
      <c r="Z46" s="40">
        <f t="shared" si="22"/>
        <v>0.75</v>
      </c>
      <c r="AA46" s="40">
        <f t="shared" si="23"/>
        <v>2</v>
      </c>
      <c r="AB46" s="40">
        <f t="shared" si="24"/>
        <v>1.375</v>
      </c>
    </row>
    <row r="47" spans="1:28">
      <c r="A47" s="103" t="s">
        <v>1305</v>
      </c>
      <c r="B47" s="36">
        <f t="shared" si="13"/>
        <v>1</v>
      </c>
      <c r="C47" s="36">
        <f t="shared" si="26"/>
        <v>1</v>
      </c>
      <c r="D47" s="36">
        <f t="shared" si="26"/>
        <v>0</v>
      </c>
      <c r="E47" s="36">
        <f t="shared" si="26"/>
        <v>0</v>
      </c>
      <c r="F47" s="36">
        <f t="shared" si="1"/>
        <v>3</v>
      </c>
      <c r="G47" s="36">
        <f t="shared" si="2"/>
        <v>0</v>
      </c>
      <c r="H47" s="37">
        <f t="shared" si="14"/>
        <v>1</v>
      </c>
      <c r="I47" s="37">
        <f t="shared" si="3"/>
        <v>1</v>
      </c>
      <c r="J47" s="37">
        <f t="shared" si="4"/>
        <v>0</v>
      </c>
      <c r="K47" s="37">
        <f t="shared" si="5"/>
        <v>0</v>
      </c>
      <c r="L47" s="37">
        <f t="shared" si="6"/>
        <v>3</v>
      </c>
      <c r="M47" s="37">
        <f t="shared" si="7"/>
        <v>0</v>
      </c>
      <c r="N47" s="29">
        <f t="shared" si="15"/>
        <v>0</v>
      </c>
      <c r="O47" s="29">
        <f t="shared" si="8"/>
        <v>0</v>
      </c>
      <c r="P47" s="29">
        <f t="shared" si="9"/>
        <v>0</v>
      </c>
      <c r="Q47" s="29">
        <f t="shared" si="10"/>
        <v>0</v>
      </c>
      <c r="R47" s="29">
        <f t="shared" si="11"/>
        <v>0</v>
      </c>
      <c r="S47" s="29">
        <f t="shared" si="12"/>
        <v>0</v>
      </c>
      <c r="T47" s="38">
        <f t="shared" si="16"/>
        <v>1</v>
      </c>
      <c r="U47" s="38">
        <f t="shared" si="17"/>
        <v>0</v>
      </c>
      <c r="V47" s="38">
        <f t="shared" si="18"/>
        <v>1</v>
      </c>
      <c r="W47" s="39">
        <f t="shared" si="19"/>
        <v>3</v>
      </c>
      <c r="X47" s="39">
        <f t="shared" si="20"/>
        <v>0</v>
      </c>
      <c r="Y47" s="39">
        <f t="shared" si="21"/>
        <v>3</v>
      </c>
      <c r="Z47" s="40">
        <f t="shared" si="22"/>
        <v>0</v>
      </c>
      <c r="AA47" s="40">
        <f t="shared" si="23"/>
        <v>0</v>
      </c>
      <c r="AB47" s="40">
        <f t="shared" si="24"/>
        <v>0</v>
      </c>
    </row>
    <row r="48" spans="1:28">
      <c r="A48" s="103" t="s">
        <v>1235</v>
      </c>
      <c r="B48" s="36">
        <f t="shared" si="13"/>
        <v>1</v>
      </c>
      <c r="C48" s="36">
        <f t="shared" si="26"/>
        <v>1</v>
      </c>
      <c r="D48" s="36">
        <f t="shared" si="26"/>
        <v>0</v>
      </c>
      <c r="E48" s="36">
        <f t="shared" si="26"/>
        <v>0</v>
      </c>
      <c r="F48" s="36">
        <f t="shared" si="1"/>
        <v>3</v>
      </c>
      <c r="G48" s="36">
        <f t="shared" si="2"/>
        <v>2</v>
      </c>
      <c r="H48" s="37">
        <f t="shared" si="14"/>
        <v>1</v>
      </c>
      <c r="I48" s="37">
        <f t="shared" si="3"/>
        <v>1</v>
      </c>
      <c r="J48" s="37">
        <f t="shared" si="4"/>
        <v>0</v>
      </c>
      <c r="K48" s="37">
        <f t="shared" si="5"/>
        <v>0</v>
      </c>
      <c r="L48" s="37">
        <f t="shared" si="6"/>
        <v>3</v>
      </c>
      <c r="M48" s="37">
        <f t="shared" si="7"/>
        <v>2</v>
      </c>
      <c r="N48" s="29">
        <f t="shared" si="15"/>
        <v>0</v>
      </c>
      <c r="O48" s="29">
        <f t="shared" si="8"/>
        <v>0</v>
      </c>
      <c r="P48" s="29">
        <f t="shared" si="9"/>
        <v>0</v>
      </c>
      <c r="Q48" s="29">
        <f t="shared" si="10"/>
        <v>0</v>
      </c>
      <c r="R48" s="29">
        <f t="shared" si="11"/>
        <v>0</v>
      </c>
      <c r="S48" s="29">
        <f t="shared" si="12"/>
        <v>0</v>
      </c>
      <c r="T48" s="38">
        <f t="shared" si="16"/>
        <v>1</v>
      </c>
      <c r="U48" s="38">
        <f t="shared" si="17"/>
        <v>0</v>
      </c>
      <c r="V48" s="38">
        <f t="shared" si="18"/>
        <v>1</v>
      </c>
      <c r="W48" s="39">
        <f t="shared" si="19"/>
        <v>3</v>
      </c>
      <c r="X48" s="39">
        <f t="shared" si="20"/>
        <v>0</v>
      </c>
      <c r="Y48" s="39">
        <f t="shared" si="21"/>
        <v>3</v>
      </c>
      <c r="Z48" s="40">
        <f t="shared" si="22"/>
        <v>2</v>
      </c>
      <c r="AA48" s="40">
        <f t="shared" si="23"/>
        <v>0</v>
      </c>
      <c r="AB48" s="40">
        <f t="shared" si="24"/>
        <v>2</v>
      </c>
    </row>
    <row r="49" spans="1:28">
      <c r="A49" s="103" t="s">
        <v>131</v>
      </c>
      <c r="B49" s="36">
        <f t="shared" si="13"/>
        <v>2</v>
      </c>
      <c r="C49" s="36">
        <f t="shared" si="26"/>
        <v>0</v>
      </c>
      <c r="D49" s="36">
        <f t="shared" si="26"/>
        <v>1</v>
      </c>
      <c r="E49" s="36">
        <f t="shared" si="26"/>
        <v>1</v>
      </c>
      <c r="F49" s="36">
        <f t="shared" si="1"/>
        <v>3</v>
      </c>
      <c r="G49" s="36">
        <f t="shared" si="2"/>
        <v>6</v>
      </c>
      <c r="H49" s="37">
        <f t="shared" si="14"/>
        <v>1</v>
      </c>
      <c r="I49" s="37">
        <f t="shared" si="3"/>
        <v>0</v>
      </c>
      <c r="J49" s="37">
        <f t="shared" si="4"/>
        <v>1</v>
      </c>
      <c r="K49" s="37">
        <f t="shared" si="5"/>
        <v>0</v>
      </c>
      <c r="L49" s="37">
        <f t="shared" si="6"/>
        <v>2</v>
      </c>
      <c r="M49" s="37">
        <f t="shared" si="7"/>
        <v>2</v>
      </c>
      <c r="N49" s="29">
        <f t="shared" si="15"/>
        <v>1</v>
      </c>
      <c r="O49" s="29">
        <f t="shared" si="8"/>
        <v>0</v>
      </c>
      <c r="P49" s="29">
        <f t="shared" si="9"/>
        <v>0</v>
      </c>
      <c r="Q49" s="29">
        <f t="shared" si="10"/>
        <v>1</v>
      </c>
      <c r="R49" s="29">
        <f t="shared" si="11"/>
        <v>1</v>
      </c>
      <c r="S49" s="29">
        <f t="shared" si="12"/>
        <v>4</v>
      </c>
      <c r="T49" s="38">
        <f t="shared" si="16"/>
        <v>0</v>
      </c>
      <c r="U49" s="38">
        <f t="shared" si="17"/>
        <v>0</v>
      </c>
      <c r="V49" s="38">
        <f t="shared" si="18"/>
        <v>0</v>
      </c>
      <c r="W49" s="39">
        <f t="shared" si="19"/>
        <v>2</v>
      </c>
      <c r="X49" s="39">
        <f t="shared" si="20"/>
        <v>1</v>
      </c>
      <c r="Y49" s="39">
        <f t="shared" si="21"/>
        <v>1.5</v>
      </c>
      <c r="Z49" s="40">
        <f t="shared" si="22"/>
        <v>2</v>
      </c>
      <c r="AA49" s="40">
        <f t="shared" si="23"/>
        <v>4</v>
      </c>
      <c r="AB49" s="40">
        <f t="shared" si="24"/>
        <v>3</v>
      </c>
    </row>
    <row r="50" spans="1:28">
      <c r="A50" s="103" t="s">
        <v>148</v>
      </c>
      <c r="B50" s="36">
        <f t="shared" si="13"/>
        <v>1</v>
      </c>
      <c r="C50" s="36">
        <f t="shared" si="26"/>
        <v>1</v>
      </c>
      <c r="D50" s="36">
        <f t="shared" si="26"/>
        <v>0</v>
      </c>
      <c r="E50" s="36">
        <f t="shared" si="26"/>
        <v>0</v>
      </c>
      <c r="F50" s="36">
        <f t="shared" si="1"/>
        <v>5</v>
      </c>
      <c r="G50" s="36">
        <f t="shared" si="2"/>
        <v>3</v>
      </c>
      <c r="H50" s="37">
        <f t="shared" si="14"/>
        <v>0</v>
      </c>
      <c r="I50" s="37">
        <f t="shared" si="3"/>
        <v>0</v>
      </c>
      <c r="J50" s="37">
        <f t="shared" si="4"/>
        <v>0</v>
      </c>
      <c r="K50" s="37">
        <f t="shared" si="5"/>
        <v>0</v>
      </c>
      <c r="L50" s="37">
        <f t="shared" si="6"/>
        <v>0</v>
      </c>
      <c r="M50" s="37">
        <f t="shared" si="7"/>
        <v>0</v>
      </c>
      <c r="N50" s="29">
        <f t="shared" si="15"/>
        <v>1</v>
      </c>
      <c r="O50" s="29">
        <f t="shared" si="8"/>
        <v>1</v>
      </c>
      <c r="P50" s="29">
        <f t="shared" si="9"/>
        <v>0</v>
      </c>
      <c r="Q50" s="29">
        <f t="shared" si="10"/>
        <v>0</v>
      </c>
      <c r="R50" s="29">
        <f t="shared" si="11"/>
        <v>5</v>
      </c>
      <c r="S50" s="29">
        <f t="shared" si="12"/>
        <v>3</v>
      </c>
      <c r="T50" s="38">
        <f t="shared" si="16"/>
        <v>0</v>
      </c>
      <c r="U50" s="38">
        <f t="shared" si="17"/>
        <v>1</v>
      </c>
      <c r="V50" s="38">
        <f t="shared" si="18"/>
        <v>1</v>
      </c>
      <c r="W50" s="39">
        <f t="shared" si="19"/>
        <v>0</v>
      </c>
      <c r="X50" s="39">
        <f t="shared" si="20"/>
        <v>5</v>
      </c>
      <c r="Y50" s="39">
        <f t="shared" si="21"/>
        <v>5</v>
      </c>
      <c r="Z50" s="40">
        <f t="shared" si="22"/>
        <v>0</v>
      </c>
      <c r="AA50" s="40">
        <f t="shared" si="23"/>
        <v>3</v>
      </c>
      <c r="AB50" s="40">
        <f t="shared" si="24"/>
        <v>3</v>
      </c>
    </row>
    <row r="51" spans="1:28">
      <c r="A51" s="112" t="s">
        <v>1408</v>
      </c>
      <c r="B51" s="36">
        <f t="shared" si="13"/>
        <v>3</v>
      </c>
      <c r="C51" s="36">
        <f t="shared" si="26"/>
        <v>0</v>
      </c>
      <c r="D51" s="36">
        <f t="shared" si="26"/>
        <v>1</v>
      </c>
      <c r="E51" s="36">
        <f t="shared" si="26"/>
        <v>2</v>
      </c>
      <c r="F51" s="36">
        <f t="shared" si="1"/>
        <v>5</v>
      </c>
      <c r="G51" s="36">
        <f t="shared" si="2"/>
        <v>8</v>
      </c>
      <c r="H51" s="37">
        <f t="shared" si="14"/>
        <v>1</v>
      </c>
      <c r="I51" s="37">
        <f t="shared" si="3"/>
        <v>0</v>
      </c>
      <c r="J51" s="37">
        <f t="shared" si="4"/>
        <v>0</v>
      </c>
      <c r="K51" s="37">
        <f t="shared" si="5"/>
        <v>1</v>
      </c>
      <c r="L51" s="37">
        <f t="shared" si="6"/>
        <v>1</v>
      </c>
      <c r="M51" s="37">
        <f t="shared" si="7"/>
        <v>3</v>
      </c>
      <c r="N51" s="29">
        <f t="shared" si="15"/>
        <v>2</v>
      </c>
      <c r="O51" s="29">
        <f t="shared" si="8"/>
        <v>0</v>
      </c>
      <c r="P51" s="29">
        <f t="shared" si="9"/>
        <v>1</v>
      </c>
      <c r="Q51" s="29">
        <f t="shared" si="10"/>
        <v>1</v>
      </c>
      <c r="R51" s="29">
        <f t="shared" si="11"/>
        <v>4</v>
      </c>
      <c r="S51" s="29">
        <f t="shared" si="12"/>
        <v>5</v>
      </c>
      <c r="T51" s="38">
        <f t="shared" si="16"/>
        <v>0</v>
      </c>
      <c r="U51" s="38">
        <f t="shared" si="17"/>
        <v>0</v>
      </c>
      <c r="V51" s="38">
        <f t="shared" si="18"/>
        <v>0</v>
      </c>
      <c r="W51" s="39">
        <f t="shared" si="19"/>
        <v>1</v>
      </c>
      <c r="X51" s="39">
        <f t="shared" si="20"/>
        <v>2</v>
      </c>
      <c r="Y51" s="39">
        <f t="shared" si="21"/>
        <v>1.6666666666666667</v>
      </c>
      <c r="Z51" s="40">
        <f t="shared" si="22"/>
        <v>3</v>
      </c>
      <c r="AA51" s="40">
        <f t="shared" si="23"/>
        <v>2.5</v>
      </c>
      <c r="AB51" s="40">
        <f t="shared" si="24"/>
        <v>2.6666666666666665</v>
      </c>
    </row>
    <row r="52" spans="1:28">
      <c r="A52" s="103" t="s">
        <v>116</v>
      </c>
      <c r="B52" s="36">
        <f t="shared" si="13"/>
        <v>4</v>
      </c>
      <c r="C52" s="36">
        <f t="shared" si="26"/>
        <v>0</v>
      </c>
      <c r="D52" s="36">
        <f t="shared" si="26"/>
        <v>1</v>
      </c>
      <c r="E52" s="36">
        <f t="shared" si="26"/>
        <v>3</v>
      </c>
      <c r="F52" s="36">
        <f t="shared" si="1"/>
        <v>5</v>
      </c>
      <c r="G52" s="36">
        <f t="shared" si="2"/>
        <v>10</v>
      </c>
      <c r="H52" s="37">
        <f t="shared" si="14"/>
        <v>2</v>
      </c>
      <c r="I52" s="37">
        <f t="shared" si="3"/>
        <v>0</v>
      </c>
      <c r="J52" s="37">
        <f t="shared" si="4"/>
        <v>1</v>
      </c>
      <c r="K52" s="37">
        <f t="shared" si="5"/>
        <v>1</v>
      </c>
      <c r="L52" s="37">
        <f t="shared" si="6"/>
        <v>4</v>
      </c>
      <c r="M52" s="37">
        <f t="shared" si="7"/>
        <v>7</v>
      </c>
      <c r="N52" s="29">
        <f t="shared" si="15"/>
        <v>2</v>
      </c>
      <c r="O52" s="29">
        <f t="shared" si="8"/>
        <v>0</v>
      </c>
      <c r="P52" s="29">
        <f t="shared" si="9"/>
        <v>0</v>
      </c>
      <c r="Q52" s="29">
        <f t="shared" si="10"/>
        <v>2</v>
      </c>
      <c r="R52" s="29">
        <f t="shared" si="11"/>
        <v>1</v>
      </c>
      <c r="S52" s="29">
        <f t="shared" si="12"/>
        <v>3</v>
      </c>
      <c r="T52" s="38">
        <f t="shared" si="16"/>
        <v>0</v>
      </c>
      <c r="U52" s="38">
        <f t="shared" si="17"/>
        <v>0</v>
      </c>
      <c r="V52" s="38">
        <f t="shared" si="18"/>
        <v>0</v>
      </c>
      <c r="W52" s="39">
        <f t="shared" si="19"/>
        <v>2</v>
      </c>
      <c r="X52" s="39">
        <f t="shared" si="20"/>
        <v>0.5</v>
      </c>
      <c r="Y52" s="39">
        <f t="shared" si="21"/>
        <v>1.25</v>
      </c>
      <c r="Z52" s="40">
        <f t="shared" si="22"/>
        <v>3.5</v>
      </c>
      <c r="AA52" s="40">
        <f t="shared" si="23"/>
        <v>1.5</v>
      </c>
      <c r="AB52" s="40">
        <f t="shared" si="24"/>
        <v>2.5</v>
      </c>
    </row>
    <row r="53" spans="1:28">
      <c r="A53" s="103" t="s">
        <v>1299</v>
      </c>
      <c r="B53" s="36">
        <f t="shared" si="13"/>
        <v>3</v>
      </c>
      <c r="C53" s="36">
        <f t="shared" si="26"/>
        <v>2</v>
      </c>
      <c r="D53" s="36">
        <f t="shared" si="26"/>
        <v>1</v>
      </c>
      <c r="E53" s="36">
        <f t="shared" si="26"/>
        <v>0</v>
      </c>
      <c r="F53" s="36">
        <f t="shared" si="1"/>
        <v>12</v>
      </c>
      <c r="G53" s="36">
        <f t="shared" si="2"/>
        <v>5</v>
      </c>
      <c r="H53" s="37">
        <f t="shared" si="14"/>
        <v>1</v>
      </c>
      <c r="I53" s="37">
        <f t="shared" si="3"/>
        <v>1</v>
      </c>
      <c r="J53" s="37">
        <f t="shared" si="4"/>
        <v>0</v>
      </c>
      <c r="K53" s="37">
        <f t="shared" si="5"/>
        <v>0</v>
      </c>
      <c r="L53" s="37">
        <f t="shared" si="6"/>
        <v>1</v>
      </c>
      <c r="M53" s="37">
        <f t="shared" si="7"/>
        <v>0</v>
      </c>
      <c r="N53" s="29">
        <f t="shared" si="15"/>
        <v>2</v>
      </c>
      <c r="O53" s="29">
        <f t="shared" si="8"/>
        <v>1</v>
      </c>
      <c r="P53" s="29">
        <f t="shared" si="9"/>
        <v>1</v>
      </c>
      <c r="Q53" s="29">
        <f t="shared" si="10"/>
        <v>0</v>
      </c>
      <c r="R53" s="29">
        <f t="shared" si="11"/>
        <v>11</v>
      </c>
      <c r="S53" s="29">
        <f t="shared" si="12"/>
        <v>5</v>
      </c>
      <c r="T53" s="38">
        <f t="shared" si="16"/>
        <v>1</v>
      </c>
      <c r="U53" s="38">
        <f t="shared" si="17"/>
        <v>0.5</v>
      </c>
      <c r="V53" s="38">
        <f t="shared" si="18"/>
        <v>0.66666666666666663</v>
      </c>
      <c r="W53" s="39">
        <f t="shared" si="19"/>
        <v>1</v>
      </c>
      <c r="X53" s="39">
        <f t="shared" si="20"/>
        <v>5.5</v>
      </c>
      <c r="Y53" s="39">
        <f t="shared" si="21"/>
        <v>4</v>
      </c>
      <c r="Z53" s="40">
        <f t="shared" si="22"/>
        <v>0</v>
      </c>
      <c r="AA53" s="40">
        <f t="shared" si="23"/>
        <v>2.5</v>
      </c>
      <c r="AB53" s="40">
        <f t="shared" si="24"/>
        <v>1.6666666666666667</v>
      </c>
    </row>
    <row r="54" spans="1:28">
      <c r="A54" s="103" t="s">
        <v>47</v>
      </c>
      <c r="B54" s="36">
        <f t="shared" si="13"/>
        <v>37</v>
      </c>
      <c r="C54" s="36">
        <f t="shared" si="26"/>
        <v>17</v>
      </c>
      <c r="D54" s="36">
        <f t="shared" si="26"/>
        <v>8</v>
      </c>
      <c r="E54" s="36">
        <f t="shared" si="26"/>
        <v>12</v>
      </c>
      <c r="F54" s="36">
        <f t="shared" si="1"/>
        <v>65</v>
      </c>
      <c r="G54" s="36">
        <f t="shared" si="2"/>
        <v>54</v>
      </c>
      <c r="H54" s="37">
        <f t="shared" si="14"/>
        <v>19</v>
      </c>
      <c r="I54" s="37">
        <f t="shared" si="3"/>
        <v>7</v>
      </c>
      <c r="J54" s="37">
        <f t="shared" si="4"/>
        <v>4</v>
      </c>
      <c r="K54" s="37">
        <f t="shared" si="5"/>
        <v>8</v>
      </c>
      <c r="L54" s="37">
        <f t="shared" si="6"/>
        <v>39</v>
      </c>
      <c r="M54" s="37">
        <f t="shared" si="7"/>
        <v>35</v>
      </c>
      <c r="N54" s="29">
        <f t="shared" si="15"/>
        <v>18</v>
      </c>
      <c r="O54" s="29">
        <f t="shared" si="8"/>
        <v>10</v>
      </c>
      <c r="P54" s="29">
        <f t="shared" si="9"/>
        <v>4</v>
      </c>
      <c r="Q54" s="29">
        <f t="shared" si="10"/>
        <v>4</v>
      </c>
      <c r="R54" s="29">
        <f t="shared" si="11"/>
        <v>26</v>
      </c>
      <c r="S54" s="29">
        <f t="shared" si="12"/>
        <v>19</v>
      </c>
      <c r="T54" s="38">
        <f t="shared" si="16"/>
        <v>0.36842105263157893</v>
      </c>
      <c r="U54" s="38">
        <f t="shared" si="17"/>
        <v>0.55555555555555558</v>
      </c>
      <c r="V54" s="38">
        <f t="shared" si="18"/>
        <v>0.45945945945945948</v>
      </c>
      <c r="W54" s="39">
        <f t="shared" si="19"/>
        <v>2.0526315789473686</v>
      </c>
      <c r="X54" s="39">
        <f t="shared" si="20"/>
        <v>1.4444444444444444</v>
      </c>
      <c r="Y54" s="39">
        <f t="shared" si="21"/>
        <v>1.7567567567567568</v>
      </c>
      <c r="Z54" s="40">
        <f t="shared" si="22"/>
        <v>1.8421052631578947</v>
      </c>
      <c r="AA54" s="40">
        <f t="shared" si="23"/>
        <v>1.0555555555555556</v>
      </c>
      <c r="AB54" s="40">
        <f t="shared" si="24"/>
        <v>1.4594594594594594</v>
      </c>
    </row>
    <row r="55" spans="1:28">
      <c r="A55" s="103" t="s">
        <v>54</v>
      </c>
      <c r="B55" s="36">
        <f t="shared" si="13"/>
        <v>51</v>
      </c>
      <c r="C55" s="36">
        <f t="shared" si="26"/>
        <v>19</v>
      </c>
      <c r="D55" s="36">
        <f t="shared" si="26"/>
        <v>14</v>
      </c>
      <c r="E55" s="36">
        <f t="shared" si="26"/>
        <v>18</v>
      </c>
      <c r="F55" s="36">
        <f t="shared" si="1"/>
        <v>77</v>
      </c>
      <c r="G55" s="36">
        <f t="shared" si="2"/>
        <v>68</v>
      </c>
      <c r="H55" s="37">
        <f t="shared" si="14"/>
        <v>26</v>
      </c>
      <c r="I55" s="37">
        <f t="shared" si="3"/>
        <v>11</v>
      </c>
      <c r="J55" s="37">
        <f t="shared" si="4"/>
        <v>8</v>
      </c>
      <c r="K55" s="37">
        <f t="shared" si="5"/>
        <v>7</v>
      </c>
      <c r="L55" s="37">
        <f t="shared" si="6"/>
        <v>51</v>
      </c>
      <c r="M55" s="37">
        <f t="shared" si="7"/>
        <v>36</v>
      </c>
      <c r="N55" s="29">
        <f t="shared" si="15"/>
        <v>25</v>
      </c>
      <c r="O55" s="29">
        <f t="shared" si="8"/>
        <v>8</v>
      </c>
      <c r="P55" s="29">
        <f t="shared" si="9"/>
        <v>6</v>
      </c>
      <c r="Q55" s="29">
        <f t="shared" si="10"/>
        <v>11</v>
      </c>
      <c r="R55" s="29">
        <f t="shared" si="11"/>
        <v>26</v>
      </c>
      <c r="S55" s="29">
        <f t="shared" si="12"/>
        <v>32</v>
      </c>
      <c r="T55" s="38">
        <f t="shared" si="16"/>
        <v>0.42307692307692307</v>
      </c>
      <c r="U55" s="38">
        <f t="shared" si="17"/>
        <v>0.32</v>
      </c>
      <c r="V55" s="38">
        <f t="shared" si="18"/>
        <v>0.37254901960784315</v>
      </c>
      <c r="W55" s="39">
        <f t="shared" si="19"/>
        <v>1.9615384615384615</v>
      </c>
      <c r="X55" s="39">
        <f t="shared" si="20"/>
        <v>1.04</v>
      </c>
      <c r="Y55" s="39">
        <f t="shared" si="21"/>
        <v>1.5098039215686274</v>
      </c>
      <c r="Z55" s="40">
        <f t="shared" si="22"/>
        <v>1.3846153846153846</v>
      </c>
      <c r="AA55" s="40">
        <f t="shared" si="23"/>
        <v>1.28</v>
      </c>
      <c r="AB55" s="40">
        <f t="shared" si="24"/>
        <v>1.3333333333333333</v>
      </c>
    </row>
    <row r="56" spans="1:28">
      <c r="A56" s="112" t="s">
        <v>28</v>
      </c>
      <c r="B56" s="36">
        <f t="shared" si="13"/>
        <v>18</v>
      </c>
      <c r="C56" s="36">
        <f t="shared" si="26"/>
        <v>10</v>
      </c>
      <c r="D56" s="36">
        <f t="shared" si="26"/>
        <v>2</v>
      </c>
      <c r="E56" s="36">
        <f t="shared" si="26"/>
        <v>6</v>
      </c>
      <c r="F56" s="36">
        <f t="shared" si="1"/>
        <v>35</v>
      </c>
      <c r="G56" s="36">
        <f t="shared" si="2"/>
        <v>28</v>
      </c>
      <c r="H56" s="37">
        <f t="shared" si="14"/>
        <v>9</v>
      </c>
      <c r="I56" s="37">
        <f t="shared" si="3"/>
        <v>6</v>
      </c>
      <c r="J56" s="37">
        <f t="shared" si="4"/>
        <v>0</v>
      </c>
      <c r="K56" s="37">
        <f t="shared" si="5"/>
        <v>3</v>
      </c>
      <c r="L56" s="37">
        <f t="shared" si="6"/>
        <v>17</v>
      </c>
      <c r="M56" s="37">
        <f t="shared" si="7"/>
        <v>11</v>
      </c>
      <c r="N56" s="29">
        <f t="shared" si="15"/>
        <v>9</v>
      </c>
      <c r="O56" s="29">
        <f t="shared" si="8"/>
        <v>4</v>
      </c>
      <c r="P56" s="29">
        <f t="shared" si="9"/>
        <v>2</v>
      </c>
      <c r="Q56" s="29">
        <f t="shared" si="10"/>
        <v>3</v>
      </c>
      <c r="R56" s="29">
        <f t="shared" si="11"/>
        <v>18</v>
      </c>
      <c r="S56" s="29">
        <f t="shared" si="12"/>
        <v>17</v>
      </c>
      <c r="T56" s="38">
        <f t="shared" si="16"/>
        <v>0.66666666666666663</v>
      </c>
      <c r="U56" s="38">
        <f t="shared" si="17"/>
        <v>0.44444444444444442</v>
      </c>
      <c r="V56" s="38">
        <f t="shared" si="18"/>
        <v>0.55555555555555558</v>
      </c>
      <c r="W56" s="39">
        <f t="shared" si="19"/>
        <v>1.8888888888888888</v>
      </c>
      <c r="X56" s="39">
        <f t="shared" si="20"/>
        <v>2</v>
      </c>
      <c r="Y56" s="39">
        <f t="shared" si="21"/>
        <v>1.9444444444444444</v>
      </c>
      <c r="Z56" s="40">
        <f t="shared" si="22"/>
        <v>1.2222222222222223</v>
      </c>
      <c r="AA56" s="40">
        <f t="shared" si="23"/>
        <v>1.8888888888888888</v>
      </c>
      <c r="AB56" s="40">
        <f t="shared" si="24"/>
        <v>1.5555555555555556</v>
      </c>
    </row>
    <row r="57" spans="1:28">
      <c r="A57" s="103" t="s">
        <v>826</v>
      </c>
      <c r="B57" s="36">
        <f t="shared" si="13"/>
        <v>1</v>
      </c>
      <c r="C57" s="36">
        <f t="shared" si="26"/>
        <v>0</v>
      </c>
      <c r="D57" s="36">
        <f t="shared" si="26"/>
        <v>0</v>
      </c>
      <c r="E57" s="36">
        <f t="shared" si="26"/>
        <v>1</v>
      </c>
      <c r="F57" s="36">
        <f t="shared" si="1"/>
        <v>2</v>
      </c>
      <c r="G57" s="36">
        <f t="shared" si="2"/>
        <v>5</v>
      </c>
      <c r="H57" s="37">
        <f t="shared" si="14"/>
        <v>0</v>
      </c>
      <c r="I57" s="37">
        <f t="shared" si="3"/>
        <v>0</v>
      </c>
      <c r="J57" s="37">
        <f t="shared" si="4"/>
        <v>0</v>
      </c>
      <c r="K57" s="37">
        <f t="shared" si="5"/>
        <v>0</v>
      </c>
      <c r="L57" s="37">
        <f t="shared" si="6"/>
        <v>0</v>
      </c>
      <c r="M57" s="37">
        <f t="shared" si="7"/>
        <v>0</v>
      </c>
      <c r="N57" s="29">
        <f t="shared" si="15"/>
        <v>1</v>
      </c>
      <c r="O57" s="29">
        <f t="shared" si="8"/>
        <v>0</v>
      </c>
      <c r="P57" s="29">
        <f t="shared" si="9"/>
        <v>0</v>
      </c>
      <c r="Q57" s="29">
        <f t="shared" si="10"/>
        <v>1</v>
      </c>
      <c r="R57" s="29">
        <f t="shared" si="11"/>
        <v>2</v>
      </c>
      <c r="S57" s="29">
        <f t="shared" si="12"/>
        <v>5</v>
      </c>
      <c r="T57" s="38">
        <f t="shared" si="16"/>
        <v>0</v>
      </c>
      <c r="U57" s="38">
        <f t="shared" si="17"/>
        <v>0</v>
      </c>
      <c r="V57" s="38">
        <f t="shared" si="18"/>
        <v>0</v>
      </c>
      <c r="W57" s="39">
        <f t="shared" si="19"/>
        <v>0</v>
      </c>
      <c r="X57" s="39">
        <f t="shared" si="20"/>
        <v>2</v>
      </c>
      <c r="Y57" s="39">
        <f t="shared" si="21"/>
        <v>2</v>
      </c>
      <c r="Z57" s="40">
        <f t="shared" si="22"/>
        <v>0</v>
      </c>
      <c r="AA57" s="40">
        <f t="shared" si="23"/>
        <v>5</v>
      </c>
      <c r="AB57" s="40">
        <f t="shared" si="24"/>
        <v>5</v>
      </c>
    </row>
    <row r="58" spans="1:28">
      <c r="A58" s="103" t="s">
        <v>59</v>
      </c>
      <c r="B58" s="36">
        <f t="shared" si="13"/>
        <v>10</v>
      </c>
      <c r="C58" s="36">
        <f t="shared" si="26"/>
        <v>5</v>
      </c>
      <c r="D58" s="36">
        <f t="shared" si="26"/>
        <v>2</v>
      </c>
      <c r="E58" s="36">
        <f t="shared" si="26"/>
        <v>3</v>
      </c>
      <c r="F58" s="36">
        <f t="shared" si="1"/>
        <v>17</v>
      </c>
      <c r="G58" s="36">
        <f t="shared" si="2"/>
        <v>13</v>
      </c>
      <c r="H58" s="37">
        <f t="shared" si="14"/>
        <v>5</v>
      </c>
      <c r="I58" s="37">
        <f t="shared" si="3"/>
        <v>4</v>
      </c>
      <c r="J58" s="37">
        <f t="shared" si="4"/>
        <v>0</v>
      </c>
      <c r="K58" s="37">
        <f t="shared" si="5"/>
        <v>1</v>
      </c>
      <c r="L58" s="37">
        <f t="shared" si="6"/>
        <v>14</v>
      </c>
      <c r="M58" s="37">
        <f t="shared" si="7"/>
        <v>8</v>
      </c>
      <c r="N58" s="29">
        <f t="shared" si="15"/>
        <v>5</v>
      </c>
      <c r="O58" s="29">
        <f t="shared" si="8"/>
        <v>1</v>
      </c>
      <c r="P58" s="29">
        <f t="shared" si="9"/>
        <v>2</v>
      </c>
      <c r="Q58" s="29">
        <f t="shared" si="10"/>
        <v>2</v>
      </c>
      <c r="R58" s="29">
        <f t="shared" si="11"/>
        <v>3</v>
      </c>
      <c r="S58" s="29">
        <f t="shared" si="12"/>
        <v>5</v>
      </c>
      <c r="T58" s="38">
        <f t="shared" si="16"/>
        <v>0.8</v>
      </c>
      <c r="U58" s="38">
        <f t="shared" si="17"/>
        <v>0.2</v>
      </c>
      <c r="V58" s="38">
        <f t="shared" si="18"/>
        <v>0.5</v>
      </c>
      <c r="W58" s="39">
        <f t="shared" si="19"/>
        <v>2.8</v>
      </c>
      <c r="X58" s="39">
        <f t="shared" si="20"/>
        <v>0.6</v>
      </c>
      <c r="Y58" s="39">
        <f t="shared" si="21"/>
        <v>1.7</v>
      </c>
      <c r="Z58" s="40">
        <f t="shared" si="22"/>
        <v>1.6</v>
      </c>
      <c r="AA58" s="40">
        <f t="shared" si="23"/>
        <v>1</v>
      </c>
      <c r="AB58" s="40">
        <f t="shared" si="24"/>
        <v>1.3</v>
      </c>
    </row>
    <row r="59" spans="1:28">
      <c r="A59" s="103" t="s">
        <v>506</v>
      </c>
      <c r="B59" s="36">
        <f t="shared" si="13"/>
        <v>35</v>
      </c>
      <c r="C59" s="36">
        <f t="shared" si="26"/>
        <v>17</v>
      </c>
      <c r="D59" s="36">
        <f t="shared" si="26"/>
        <v>3</v>
      </c>
      <c r="E59" s="36">
        <f t="shared" si="26"/>
        <v>15</v>
      </c>
      <c r="F59" s="36">
        <f t="shared" si="1"/>
        <v>57</v>
      </c>
      <c r="G59" s="36">
        <f t="shared" si="2"/>
        <v>51</v>
      </c>
      <c r="H59" s="37">
        <f t="shared" si="14"/>
        <v>17</v>
      </c>
      <c r="I59" s="37">
        <f t="shared" si="3"/>
        <v>10</v>
      </c>
      <c r="J59" s="37">
        <f t="shared" si="4"/>
        <v>3</v>
      </c>
      <c r="K59" s="37">
        <f t="shared" si="5"/>
        <v>4</v>
      </c>
      <c r="L59" s="37">
        <f t="shared" si="6"/>
        <v>30</v>
      </c>
      <c r="M59" s="37">
        <f t="shared" si="7"/>
        <v>16</v>
      </c>
      <c r="N59" s="29">
        <f t="shared" si="15"/>
        <v>18</v>
      </c>
      <c r="O59" s="29">
        <f t="shared" si="8"/>
        <v>7</v>
      </c>
      <c r="P59" s="29">
        <f t="shared" si="9"/>
        <v>0</v>
      </c>
      <c r="Q59" s="29">
        <f t="shared" si="10"/>
        <v>11</v>
      </c>
      <c r="R59" s="29">
        <f t="shared" si="11"/>
        <v>27</v>
      </c>
      <c r="S59" s="29">
        <f t="shared" si="12"/>
        <v>35</v>
      </c>
      <c r="T59" s="38">
        <f t="shared" si="16"/>
        <v>0.58823529411764708</v>
      </c>
      <c r="U59" s="38">
        <f t="shared" si="17"/>
        <v>0.3888888888888889</v>
      </c>
      <c r="V59" s="38">
        <f t="shared" si="18"/>
        <v>0.48571428571428571</v>
      </c>
      <c r="W59" s="39">
        <f t="shared" si="19"/>
        <v>1.7647058823529411</v>
      </c>
      <c r="X59" s="39">
        <f t="shared" si="20"/>
        <v>1.5</v>
      </c>
      <c r="Y59" s="39">
        <f t="shared" si="21"/>
        <v>1.6285714285714286</v>
      </c>
      <c r="Z59" s="40">
        <f t="shared" si="22"/>
        <v>0.94117647058823528</v>
      </c>
      <c r="AA59" s="40">
        <f t="shared" si="23"/>
        <v>1.9444444444444444</v>
      </c>
      <c r="AB59" s="40">
        <f t="shared" si="24"/>
        <v>1.4571428571428571</v>
      </c>
    </row>
    <row r="60" spans="1:28">
      <c r="A60" s="112" t="s">
        <v>1406</v>
      </c>
      <c r="B60" s="36">
        <f t="shared" si="13"/>
        <v>8</v>
      </c>
      <c r="C60" s="36">
        <f t="shared" si="26"/>
        <v>1</v>
      </c>
      <c r="D60" s="36">
        <f t="shared" si="26"/>
        <v>2</v>
      </c>
      <c r="E60" s="36">
        <f t="shared" si="26"/>
        <v>5</v>
      </c>
      <c r="F60" s="36">
        <f t="shared" si="1"/>
        <v>15</v>
      </c>
      <c r="G60" s="36">
        <f t="shared" si="2"/>
        <v>23</v>
      </c>
      <c r="H60" s="37">
        <f t="shared" si="14"/>
        <v>4</v>
      </c>
      <c r="I60" s="37">
        <f t="shared" si="3"/>
        <v>0</v>
      </c>
      <c r="J60" s="37">
        <f t="shared" si="4"/>
        <v>1</v>
      </c>
      <c r="K60" s="37">
        <f t="shared" si="5"/>
        <v>3</v>
      </c>
      <c r="L60" s="37">
        <f t="shared" si="6"/>
        <v>7</v>
      </c>
      <c r="M60" s="37">
        <f t="shared" si="7"/>
        <v>14</v>
      </c>
      <c r="N60" s="29">
        <f t="shared" si="15"/>
        <v>4</v>
      </c>
      <c r="O60" s="29">
        <f t="shared" si="8"/>
        <v>1</v>
      </c>
      <c r="P60" s="29">
        <f t="shared" si="9"/>
        <v>1</v>
      </c>
      <c r="Q60" s="29">
        <f t="shared" si="10"/>
        <v>2</v>
      </c>
      <c r="R60" s="29">
        <f t="shared" si="11"/>
        <v>8</v>
      </c>
      <c r="S60" s="29">
        <f t="shared" si="12"/>
        <v>9</v>
      </c>
      <c r="T60" s="38">
        <f t="shared" si="16"/>
        <v>0</v>
      </c>
      <c r="U60" s="38">
        <f t="shared" si="17"/>
        <v>0.25</v>
      </c>
      <c r="V60" s="38">
        <f t="shared" si="18"/>
        <v>0.125</v>
      </c>
      <c r="W60" s="39">
        <f t="shared" si="19"/>
        <v>1.75</v>
      </c>
      <c r="X60" s="39">
        <f t="shared" si="20"/>
        <v>2</v>
      </c>
      <c r="Y60" s="39">
        <f t="shared" si="21"/>
        <v>1.875</v>
      </c>
      <c r="Z60" s="40">
        <f t="shared" si="22"/>
        <v>3.5</v>
      </c>
      <c r="AA60" s="40">
        <f t="shared" si="23"/>
        <v>2.25</v>
      </c>
      <c r="AB60" s="40">
        <f t="shared" si="24"/>
        <v>2.875</v>
      </c>
    </row>
    <row r="61" spans="1:28">
      <c r="A61" s="103" t="s">
        <v>1295</v>
      </c>
      <c r="B61" s="36">
        <f t="shared" si="13"/>
        <v>4</v>
      </c>
      <c r="C61" s="36">
        <f t="shared" si="26"/>
        <v>3</v>
      </c>
      <c r="D61" s="36">
        <f t="shared" si="26"/>
        <v>1</v>
      </c>
      <c r="E61" s="36">
        <f t="shared" si="26"/>
        <v>0</v>
      </c>
      <c r="F61" s="36">
        <f t="shared" si="1"/>
        <v>14</v>
      </c>
      <c r="G61" s="36">
        <f t="shared" si="2"/>
        <v>7</v>
      </c>
      <c r="H61" s="37">
        <f t="shared" si="14"/>
        <v>2</v>
      </c>
      <c r="I61" s="37">
        <f t="shared" si="3"/>
        <v>1</v>
      </c>
      <c r="J61" s="37">
        <f t="shared" si="4"/>
        <v>1</v>
      </c>
      <c r="K61" s="37">
        <f t="shared" si="5"/>
        <v>0</v>
      </c>
      <c r="L61" s="37">
        <f t="shared" si="6"/>
        <v>3</v>
      </c>
      <c r="M61" s="37">
        <f t="shared" si="7"/>
        <v>2</v>
      </c>
      <c r="N61" s="29">
        <f t="shared" si="15"/>
        <v>2</v>
      </c>
      <c r="O61" s="29">
        <f t="shared" si="8"/>
        <v>2</v>
      </c>
      <c r="P61" s="29">
        <f t="shared" si="9"/>
        <v>0</v>
      </c>
      <c r="Q61" s="29">
        <f t="shared" si="10"/>
        <v>0</v>
      </c>
      <c r="R61" s="29">
        <f t="shared" si="11"/>
        <v>11</v>
      </c>
      <c r="S61" s="29">
        <f t="shared" si="12"/>
        <v>5</v>
      </c>
      <c r="T61" s="38">
        <f t="shared" si="16"/>
        <v>0.5</v>
      </c>
      <c r="U61" s="38">
        <f t="shared" si="17"/>
        <v>1</v>
      </c>
      <c r="V61" s="38">
        <f t="shared" si="18"/>
        <v>0.75</v>
      </c>
      <c r="W61" s="39">
        <f t="shared" si="19"/>
        <v>1.5</v>
      </c>
      <c r="X61" s="39">
        <f t="shared" si="20"/>
        <v>5.5</v>
      </c>
      <c r="Y61" s="39">
        <f t="shared" si="21"/>
        <v>3.5</v>
      </c>
      <c r="Z61" s="40">
        <f t="shared" si="22"/>
        <v>1</v>
      </c>
      <c r="AA61" s="40">
        <f t="shared" si="23"/>
        <v>2.5</v>
      </c>
      <c r="AB61" s="40">
        <f t="shared" si="24"/>
        <v>1.75</v>
      </c>
    </row>
    <row r="62" spans="1:28">
      <c r="A62" s="103" t="s">
        <v>470</v>
      </c>
      <c r="B62" s="36">
        <f t="shared" si="13"/>
        <v>1</v>
      </c>
      <c r="C62" s="36">
        <f t="shared" si="26"/>
        <v>0</v>
      </c>
      <c r="D62" s="36">
        <f t="shared" si="26"/>
        <v>0</v>
      </c>
      <c r="E62" s="36">
        <f t="shared" si="26"/>
        <v>1</v>
      </c>
      <c r="F62" s="36">
        <f t="shared" si="1"/>
        <v>0</v>
      </c>
      <c r="G62" s="36">
        <f t="shared" si="2"/>
        <v>5</v>
      </c>
      <c r="H62" s="37">
        <f t="shared" si="14"/>
        <v>1</v>
      </c>
      <c r="I62" s="37">
        <f t="shared" si="3"/>
        <v>0</v>
      </c>
      <c r="J62" s="37">
        <f t="shared" si="4"/>
        <v>0</v>
      </c>
      <c r="K62" s="37">
        <f t="shared" si="5"/>
        <v>1</v>
      </c>
      <c r="L62" s="37">
        <f t="shared" si="6"/>
        <v>0</v>
      </c>
      <c r="M62" s="37">
        <f t="shared" si="7"/>
        <v>5</v>
      </c>
      <c r="N62" s="29">
        <f t="shared" si="15"/>
        <v>0</v>
      </c>
      <c r="O62" s="29">
        <f t="shared" si="8"/>
        <v>0</v>
      </c>
      <c r="P62" s="29">
        <f t="shared" si="9"/>
        <v>0</v>
      </c>
      <c r="Q62" s="29">
        <f t="shared" si="10"/>
        <v>0</v>
      </c>
      <c r="R62" s="29">
        <f t="shared" si="11"/>
        <v>0</v>
      </c>
      <c r="S62" s="29">
        <f t="shared" si="12"/>
        <v>0</v>
      </c>
      <c r="T62" s="38">
        <f t="shared" si="16"/>
        <v>0</v>
      </c>
      <c r="U62" s="38">
        <f t="shared" si="17"/>
        <v>0</v>
      </c>
      <c r="V62" s="38">
        <f t="shared" si="18"/>
        <v>0</v>
      </c>
      <c r="W62" s="39">
        <f t="shared" si="19"/>
        <v>0</v>
      </c>
      <c r="X62" s="39">
        <f t="shared" si="20"/>
        <v>0</v>
      </c>
      <c r="Y62" s="39">
        <f t="shared" si="21"/>
        <v>0</v>
      </c>
      <c r="Z62" s="40">
        <f t="shared" si="22"/>
        <v>5</v>
      </c>
      <c r="AA62" s="40">
        <f t="shared" si="23"/>
        <v>0</v>
      </c>
      <c r="AB62" s="40">
        <f t="shared" si="24"/>
        <v>5</v>
      </c>
    </row>
    <row r="63" spans="1:28">
      <c r="A63" s="103" t="s">
        <v>866</v>
      </c>
      <c r="B63" s="36">
        <f t="shared" si="13"/>
        <v>12</v>
      </c>
      <c r="C63" s="36">
        <f t="shared" si="26"/>
        <v>3</v>
      </c>
      <c r="D63" s="36">
        <f t="shared" si="26"/>
        <v>2</v>
      </c>
      <c r="E63" s="36">
        <f t="shared" si="26"/>
        <v>7</v>
      </c>
      <c r="F63" s="36">
        <f t="shared" si="1"/>
        <v>25</v>
      </c>
      <c r="G63" s="36">
        <f t="shared" si="2"/>
        <v>42</v>
      </c>
      <c r="H63" s="37">
        <f t="shared" si="14"/>
        <v>6</v>
      </c>
      <c r="I63" s="37">
        <f t="shared" si="3"/>
        <v>2</v>
      </c>
      <c r="J63" s="37">
        <f t="shared" si="4"/>
        <v>2</v>
      </c>
      <c r="K63" s="37">
        <f t="shared" si="5"/>
        <v>2</v>
      </c>
      <c r="L63" s="37">
        <f t="shared" si="6"/>
        <v>15</v>
      </c>
      <c r="M63" s="37">
        <f t="shared" si="7"/>
        <v>15</v>
      </c>
      <c r="N63" s="29">
        <f t="shared" si="15"/>
        <v>6</v>
      </c>
      <c r="O63" s="29">
        <f t="shared" si="8"/>
        <v>1</v>
      </c>
      <c r="P63" s="29">
        <f t="shared" si="9"/>
        <v>0</v>
      </c>
      <c r="Q63" s="29">
        <f t="shared" si="10"/>
        <v>5</v>
      </c>
      <c r="R63" s="29">
        <f t="shared" si="11"/>
        <v>10</v>
      </c>
      <c r="S63" s="29">
        <f t="shared" si="12"/>
        <v>27</v>
      </c>
      <c r="T63" s="38">
        <f t="shared" si="16"/>
        <v>0.33333333333333331</v>
      </c>
      <c r="U63" s="38">
        <f t="shared" si="17"/>
        <v>0.16666666666666666</v>
      </c>
      <c r="V63" s="38">
        <f t="shared" si="18"/>
        <v>0.25</v>
      </c>
      <c r="W63" s="39">
        <f t="shared" si="19"/>
        <v>2.5</v>
      </c>
      <c r="X63" s="39">
        <f t="shared" si="20"/>
        <v>1.6666666666666667</v>
      </c>
      <c r="Y63" s="39">
        <f t="shared" si="21"/>
        <v>2.0833333333333335</v>
      </c>
      <c r="Z63" s="40">
        <f t="shared" si="22"/>
        <v>2.5</v>
      </c>
      <c r="AA63" s="40">
        <f t="shared" si="23"/>
        <v>4.5</v>
      </c>
      <c r="AB63" s="40">
        <f t="shared" si="24"/>
        <v>3.5</v>
      </c>
    </row>
    <row r="64" spans="1:28">
      <c r="A64" s="103" t="s">
        <v>710</v>
      </c>
      <c r="B64" s="36">
        <f t="shared" si="13"/>
        <v>27</v>
      </c>
      <c r="C64" s="36">
        <f t="shared" si="26"/>
        <v>11</v>
      </c>
      <c r="D64" s="36">
        <f t="shared" si="26"/>
        <v>4</v>
      </c>
      <c r="E64" s="36">
        <f t="shared" si="26"/>
        <v>12</v>
      </c>
      <c r="F64" s="36">
        <f t="shared" si="1"/>
        <v>53</v>
      </c>
      <c r="G64" s="36">
        <f t="shared" si="2"/>
        <v>47</v>
      </c>
      <c r="H64" s="37">
        <f t="shared" si="14"/>
        <v>13</v>
      </c>
      <c r="I64" s="37">
        <f t="shared" si="3"/>
        <v>4</v>
      </c>
      <c r="J64" s="37">
        <f t="shared" si="4"/>
        <v>4</v>
      </c>
      <c r="K64" s="37">
        <f t="shared" si="5"/>
        <v>5</v>
      </c>
      <c r="L64" s="37">
        <f t="shared" si="6"/>
        <v>29</v>
      </c>
      <c r="M64" s="37">
        <f t="shared" si="7"/>
        <v>21</v>
      </c>
      <c r="N64" s="29">
        <f t="shared" si="15"/>
        <v>14</v>
      </c>
      <c r="O64" s="29">
        <f t="shared" si="8"/>
        <v>7</v>
      </c>
      <c r="P64" s="29">
        <f t="shared" si="9"/>
        <v>0</v>
      </c>
      <c r="Q64" s="29">
        <f t="shared" si="10"/>
        <v>7</v>
      </c>
      <c r="R64" s="29">
        <f t="shared" si="11"/>
        <v>24</v>
      </c>
      <c r="S64" s="29">
        <f t="shared" si="12"/>
        <v>26</v>
      </c>
      <c r="T64" s="38">
        <f t="shared" si="16"/>
        <v>0.30769230769230771</v>
      </c>
      <c r="U64" s="38">
        <f t="shared" si="17"/>
        <v>0.5</v>
      </c>
      <c r="V64" s="38">
        <f t="shared" si="18"/>
        <v>0.40740740740740738</v>
      </c>
      <c r="W64" s="39">
        <f t="shared" si="19"/>
        <v>2.2307692307692308</v>
      </c>
      <c r="X64" s="39">
        <f t="shared" si="20"/>
        <v>1.7142857142857142</v>
      </c>
      <c r="Y64" s="39">
        <f t="shared" si="21"/>
        <v>1.962962962962963</v>
      </c>
      <c r="Z64" s="40">
        <f t="shared" si="22"/>
        <v>1.6153846153846154</v>
      </c>
      <c r="AA64" s="40">
        <f t="shared" si="23"/>
        <v>1.8571428571428572</v>
      </c>
      <c r="AB64" s="40">
        <f t="shared" si="24"/>
        <v>1.7407407407407407</v>
      </c>
    </row>
    <row r="65" spans="1:28">
      <c r="A65" s="103" t="s">
        <v>682</v>
      </c>
      <c r="B65" s="36">
        <f t="shared" si="13"/>
        <v>26</v>
      </c>
      <c r="C65" s="36">
        <f t="shared" ref="C65:E84" si="27">IF(chosen_comp="all comps",COUNTIFS(opponent,$A65,outcome,C$4),COUNTIFS(competition,chosen_comp,opponent,$A65,outcome,C$4))</f>
        <v>7</v>
      </c>
      <c r="D65" s="36">
        <f t="shared" si="27"/>
        <v>6</v>
      </c>
      <c r="E65" s="36">
        <f t="shared" si="27"/>
        <v>13</v>
      </c>
      <c r="F65" s="36">
        <f t="shared" si="1"/>
        <v>45</v>
      </c>
      <c r="G65" s="36">
        <f t="shared" si="2"/>
        <v>48</v>
      </c>
      <c r="H65" s="37">
        <f t="shared" si="14"/>
        <v>13</v>
      </c>
      <c r="I65" s="37">
        <f t="shared" si="3"/>
        <v>5</v>
      </c>
      <c r="J65" s="37">
        <f t="shared" si="4"/>
        <v>4</v>
      </c>
      <c r="K65" s="37">
        <f t="shared" si="5"/>
        <v>4</v>
      </c>
      <c r="L65" s="37">
        <f t="shared" si="6"/>
        <v>26</v>
      </c>
      <c r="M65" s="37">
        <f t="shared" si="7"/>
        <v>17</v>
      </c>
      <c r="N65" s="29">
        <f t="shared" si="15"/>
        <v>13</v>
      </c>
      <c r="O65" s="29">
        <f t="shared" si="8"/>
        <v>2</v>
      </c>
      <c r="P65" s="29">
        <f t="shared" si="9"/>
        <v>2</v>
      </c>
      <c r="Q65" s="29">
        <f t="shared" si="10"/>
        <v>9</v>
      </c>
      <c r="R65" s="29">
        <f t="shared" si="11"/>
        <v>19</v>
      </c>
      <c r="S65" s="29">
        <f t="shared" si="12"/>
        <v>31</v>
      </c>
      <c r="T65" s="38">
        <f t="shared" si="16"/>
        <v>0.38461538461538464</v>
      </c>
      <c r="U65" s="38">
        <f t="shared" si="17"/>
        <v>0.15384615384615385</v>
      </c>
      <c r="V65" s="38">
        <f t="shared" si="18"/>
        <v>0.26923076923076922</v>
      </c>
      <c r="W65" s="39">
        <f t="shared" si="19"/>
        <v>2</v>
      </c>
      <c r="X65" s="39">
        <f t="shared" si="20"/>
        <v>1.4615384615384615</v>
      </c>
      <c r="Y65" s="39">
        <f t="shared" si="21"/>
        <v>1.7307692307692308</v>
      </c>
      <c r="Z65" s="40">
        <f t="shared" si="22"/>
        <v>1.3076923076923077</v>
      </c>
      <c r="AA65" s="40">
        <f t="shared" si="23"/>
        <v>2.3846153846153846</v>
      </c>
      <c r="AB65" s="40">
        <f t="shared" si="24"/>
        <v>1.8461538461538463</v>
      </c>
    </row>
    <row r="66" spans="1:28">
      <c r="A66" s="103" t="s">
        <v>110</v>
      </c>
      <c r="B66" s="36">
        <f t="shared" si="13"/>
        <v>26</v>
      </c>
      <c r="C66" s="36">
        <f t="shared" si="27"/>
        <v>4</v>
      </c>
      <c r="D66" s="36">
        <f t="shared" si="27"/>
        <v>6</v>
      </c>
      <c r="E66" s="36">
        <f t="shared" si="27"/>
        <v>16</v>
      </c>
      <c r="F66" s="36">
        <f t="shared" si="1"/>
        <v>36</v>
      </c>
      <c r="G66" s="36">
        <f t="shared" si="2"/>
        <v>57</v>
      </c>
      <c r="H66" s="37">
        <f t="shared" si="14"/>
        <v>13</v>
      </c>
      <c r="I66" s="37">
        <f t="shared" si="3"/>
        <v>4</v>
      </c>
      <c r="J66" s="37">
        <f t="shared" si="4"/>
        <v>3</v>
      </c>
      <c r="K66" s="37">
        <f t="shared" si="5"/>
        <v>6</v>
      </c>
      <c r="L66" s="37">
        <f t="shared" si="6"/>
        <v>26</v>
      </c>
      <c r="M66" s="37">
        <f t="shared" si="7"/>
        <v>29</v>
      </c>
      <c r="N66" s="29">
        <f t="shared" si="15"/>
        <v>13</v>
      </c>
      <c r="O66" s="29">
        <f t="shared" si="8"/>
        <v>0</v>
      </c>
      <c r="P66" s="29">
        <f t="shared" si="9"/>
        <v>3</v>
      </c>
      <c r="Q66" s="29">
        <f t="shared" si="10"/>
        <v>10</v>
      </c>
      <c r="R66" s="29">
        <f t="shared" si="11"/>
        <v>10</v>
      </c>
      <c r="S66" s="29">
        <f t="shared" si="12"/>
        <v>28</v>
      </c>
      <c r="T66" s="38">
        <f t="shared" si="16"/>
        <v>0.30769230769230771</v>
      </c>
      <c r="U66" s="38">
        <f t="shared" si="17"/>
        <v>0</v>
      </c>
      <c r="V66" s="38">
        <f t="shared" si="18"/>
        <v>0.15384615384615385</v>
      </c>
      <c r="W66" s="39">
        <f t="shared" si="19"/>
        <v>2</v>
      </c>
      <c r="X66" s="39">
        <f t="shared" si="20"/>
        <v>0.76923076923076927</v>
      </c>
      <c r="Y66" s="39">
        <f t="shared" si="21"/>
        <v>1.3846153846153846</v>
      </c>
      <c r="Z66" s="40">
        <f t="shared" si="22"/>
        <v>2.2307692307692308</v>
      </c>
      <c r="AA66" s="40">
        <f t="shared" si="23"/>
        <v>2.1538461538461537</v>
      </c>
      <c r="AB66" s="40">
        <f t="shared" si="24"/>
        <v>2.1923076923076925</v>
      </c>
    </row>
    <row r="67" spans="1:28">
      <c r="A67" s="103" t="s">
        <v>426</v>
      </c>
      <c r="B67" s="36">
        <f t="shared" si="13"/>
        <v>18</v>
      </c>
      <c r="C67" s="36">
        <f t="shared" si="27"/>
        <v>6</v>
      </c>
      <c r="D67" s="36">
        <f t="shared" si="27"/>
        <v>4</v>
      </c>
      <c r="E67" s="36">
        <f t="shared" si="27"/>
        <v>8</v>
      </c>
      <c r="F67" s="36">
        <f t="shared" si="1"/>
        <v>24</v>
      </c>
      <c r="G67" s="36">
        <f t="shared" si="2"/>
        <v>32</v>
      </c>
      <c r="H67" s="37">
        <f t="shared" si="14"/>
        <v>9</v>
      </c>
      <c r="I67" s="37">
        <f t="shared" si="3"/>
        <v>4</v>
      </c>
      <c r="J67" s="37">
        <f t="shared" si="4"/>
        <v>1</v>
      </c>
      <c r="K67" s="37">
        <f t="shared" si="5"/>
        <v>4</v>
      </c>
      <c r="L67" s="37">
        <f t="shared" si="6"/>
        <v>15</v>
      </c>
      <c r="M67" s="37">
        <f t="shared" si="7"/>
        <v>9</v>
      </c>
      <c r="N67" s="29">
        <f t="shared" si="15"/>
        <v>9</v>
      </c>
      <c r="O67" s="29">
        <f t="shared" si="8"/>
        <v>2</v>
      </c>
      <c r="P67" s="29">
        <f t="shared" si="9"/>
        <v>3</v>
      </c>
      <c r="Q67" s="29">
        <f t="shared" si="10"/>
        <v>4</v>
      </c>
      <c r="R67" s="29">
        <f t="shared" si="11"/>
        <v>9</v>
      </c>
      <c r="S67" s="29">
        <f t="shared" si="12"/>
        <v>23</v>
      </c>
      <c r="T67" s="38">
        <f t="shared" si="16"/>
        <v>0.44444444444444442</v>
      </c>
      <c r="U67" s="38">
        <f t="shared" si="17"/>
        <v>0.22222222222222221</v>
      </c>
      <c r="V67" s="38">
        <f t="shared" si="18"/>
        <v>0.33333333333333331</v>
      </c>
      <c r="W67" s="39">
        <f t="shared" si="19"/>
        <v>1.6666666666666667</v>
      </c>
      <c r="X67" s="39">
        <f t="shared" si="20"/>
        <v>1</v>
      </c>
      <c r="Y67" s="39">
        <f t="shared" si="21"/>
        <v>1.3333333333333333</v>
      </c>
      <c r="Z67" s="40">
        <f t="shared" si="22"/>
        <v>1</v>
      </c>
      <c r="AA67" s="40">
        <f t="shared" si="23"/>
        <v>2.5555555555555554</v>
      </c>
      <c r="AB67" s="40">
        <f t="shared" si="24"/>
        <v>1.7777777777777777</v>
      </c>
    </row>
    <row r="68" spans="1:28">
      <c r="A68" s="103" t="s">
        <v>43</v>
      </c>
      <c r="B68" s="36">
        <f t="shared" si="13"/>
        <v>32</v>
      </c>
      <c r="C68" s="36">
        <f t="shared" si="27"/>
        <v>9</v>
      </c>
      <c r="D68" s="36">
        <f t="shared" si="27"/>
        <v>9</v>
      </c>
      <c r="E68" s="36">
        <f t="shared" si="27"/>
        <v>14</v>
      </c>
      <c r="F68" s="36">
        <f t="shared" si="1"/>
        <v>33</v>
      </c>
      <c r="G68" s="36">
        <f t="shared" si="2"/>
        <v>39</v>
      </c>
      <c r="H68" s="37">
        <f t="shared" si="14"/>
        <v>15</v>
      </c>
      <c r="I68" s="37">
        <f t="shared" si="3"/>
        <v>5</v>
      </c>
      <c r="J68" s="37">
        <f t="shared" si="4"/>
        <v>4</v>
      </c>
      <c r="K68" s="37">
        <f t="shared" si="5"/>
        <v>6</v>
      </c>
      <c r="L68" s="37">
        <f t="shared" si="6"/>
        <v>17</v>
      </c>
      <c r="M68" s="37">
        <f t="shared" si="7"/>
        <v>17</v>
      </c>
      <c r="N68" s="29">
        <f t="shared" si="15"/>
        <v>17</v>
      </c>
      <c r="O68" s="29">
        <f t="shared" si="8"/>
        <v>4</v>
      </c>
      <c r="P68" s="29">
        <f t="shared" si="9"/>
        <v>5</v>
      </c>
      <c r="Q68" s="29">
        <f t="shared" si="10"/>
        <v>8</v>
      </c>
      <c r="R68" s="29">
        <f t="shared" si="11"/>
        <v>16</v>
      </c>
      <c r="S68" s="29">
        <f t="shared" si="12"/>
        <v>22</v>
      </c>
      <c r="T68" s="38">
        <f t="shared" si="16"/>
        <v>0.33333333333333331</v>
      </c>
      <c r="U68" s="38">
        <f t="shared" si="17"/>
        <v>0.23529411764705882</v>
      </c>
      <c r="V68" s="38">
        <f t="shared" si="18"/>
        <v>0.28125</v>
      </c>
      <c r="W68" s="39">
        <f t="shared" si="19"/>
        <v>1.1333333333333333</v>
      </c>
      <c r="X68" s="39">
        <f t="shared" si="20"/>
        <v>0.94117647058823528</v>
      </c>
      <c r="Y68" s="39">
        <f t="shared" si="21"/>
        <v>1.03125</v>
      </c>
      <c r="Z68" s="40">
        <f t="shared" si="22"/>
        <v>1.1333333333333333</v>
      </c>
      <c r="AA68" s="40">
        <f t="shared" si="23"/>
        <v>1.2941176470588236</v>
      </c>
      <c r="AB68" s="40">
        <f t="shared" si="24"/>
        <v>1.21875</v>
      </c>
    </row>
    <row r="69" spans="1:28">
      <c r="A69" s="103" t="s">
        <v>532</v>
      </c>
      <c r="B69" s="36">
        <f t="shared" si="13"/>
        <v>6</v>
      </c>
      <c r="C69" s="36">
        <f t="shared" si="27"/>
        <v>1</v>
      </c>
      <c r="D69" s="36">
        <f t="shared" si="27"/>
        <v>2</v>
      </c>
      <c r="E69" s="36">
        <f t="shared" si="27"/>
        <v>3</v>
      </c>
      <c r="F69" s="36">
        <f t="shared" ref="F69:F132" si="28">IF(chosen_comp="ALL COMPS",SUMIF(opponent,$A69,goals_for),SUMIFS(goals_for,opponent,$A69,competition,chosen_comp))</f>
        <v>11</v>
      </c>
      <c r="G69" s="36">
        <f t="shared" ref="G69:G132" si="29">IF(chosen_comp="ALL COMPS",SUMIF(opponent,$A69,goals_against),SUMIFS(goals_against,opponent,$A69,competition,chosen_comp))</f>
        <v>10</v>
      </c>
      <c r="H69" s="37">
        <f t="shared" si="14"/>
        <v>3</v>
      </c>
      <c r="I69" s="37">
        <f t="shared" ref="I69:I132" si="30">IF(chosen_comp="all comps",COUNTIFS(opponent,$A69,venue,$H$3,outcome,C$4),COUNTIFS(competition,chosen_comp,opponent,$A69,venue,$H$3,outcome,C$4))</f>
        <v>0</v>
      </c>
      <c r="J69" s="37">
        <f t="shared" ref="J69:J132" si="31">IF(chosen_comp="all comps",COUNTIFS(opponent,$A69,venue,$H$3,outcome,D$4),COUNTIFS(competition,chosen_comp,opponent,$A69,venue,$H$3,outcome,D$4))</f>
        <v>1</v>
      </c>
      <c r="K69" s="37">
        <f t="shared" ref="K69:K132" si="32">IF(chosen_comp="all comps",COUNTIFS(opponent,$A69,venue,$H$3,outcome,E$4),COUNTIFS(competition,chosen_comp,opponent,$A69,venue,$H$3,outcome,E$4))</f>
        <v>2</v>
      </c>
      <c r="L69" s="37">
        <f t="shared" ref="L69:L132" si="33">IF(chosen_comp="ALL COMPS",SUMIFS(goals_for,opponent,$A69,venue,$H$3),SUMIFS(goals_for,opponent,$A69,competition,chosen_comp,venue,$H$3))</f>
        <v>2</v>
      </c>
      <c r="M69" s="37">
        <f t="shared" ref="M69:M132" si="34">IF(chosen_comp="ALL COMPS",SUMIFS(goals_against,opponent,$A69,venue,$H$3),SUMIFS(goals_against,opponent,$A69,competition,chosen_comp,venue,$H$3))</f>
        <v>5</v>
      </c>
      <c r="N69" s="29">
        <f t="shared" si="15"/>
        <v>3</v>
      </c>
      <c r="O69" s="29">
        <f t="shared" ref="O69:O132" si="35">IF(chosen_comp="all comps",COUNTIFS(opponent,$A69,venue,$N$3,outcome,I$4),COUNTIFS(competition,chosen_comp,opponent,$A69,venue,$N$3,outcome,I$4))</f>
        <v>1</v>
      </c>
      <c r="P69" s="29">
        <f t="shared" ref="P69:P132" si="36">IF(chosen_comp="all comps",COUNTIFS(opponent,$A69,venue,$N$3,outcome,J$4),COUNTIFS(competition,chosen_comp,opponent,$A69,venue,$N$3,outcome,J$4))</f>
        <v>1</v>
      </c>
      <c r="Q69" s="29">
        <f t="shared" ref="Q69:Q132" si="37">IF(chosen_comp="all comps",COUNTIFS(opponent,$A69,venue,$N$3,outcome,K$4),COUNTIFS(competition,chosen_comp,opponent,$A69,venue,$N$3,outcome,K$4))</f>
        <v>1</v>
      </c>
      <c r="R69" s="29">
        <f t="shared" ref="R69:R132" si="38">IF(chosen_comp="ALL COMPS",SUMIFS(goals_for,opponent,$A69,venue,$N$3),SUMIFS(goals_for,opponent,$A69,competition,chosen_comp,venue,$N$3))</f>
        <v>9</v>
      </c>
      <c r="S69" s="29">
        <f t="shared" ref="S69:S132" si="39">IF(chosen_comp="ALL COMPS",SUMIFS(goals_against,opponent,$A69,venue,$N$3),SUMIFS(goals_against,opponent,$A69,competition,chosen_comp,venue,$N$3))</f>
        <v>5</v>
      </c>
      <c r="T69" s="38">
        <f t="shared" si="16"/>
        <v>0</v>
      </c>
      <c r="U69" s="38">
        <f t="shared" si="17"/>
        <v>0.33333333333333331</v>
      </c>
      <c r="V69" s="38">
        <f t="shared" si="18"/>
        <v>0.16666666666666666</v>
      </c>
      <c r="W69" s="39">
        <f t="shared" si="19"/>
        <v>0.66666666666666663</v>
      </c>
      <c r="X69" s="39">
        <f t="shared" si="20"/>
        <v>3</v>
      </c>
      <c r="Y69" s="39">
        <f t="shared" si="21"/>
        <v>1.8333333333333333</v>
      </c>
      <c r="Z69" s="40">
        <f t="shared" si="22"/>
        <v>1.6666666666666667</v>
      </c>
      <c r="AA69" s="40">
        <f t="shared" si="23"/>
        <v>1.6666666666666667</v>
      </c>
      <c r="AB69" s="40">
        <f t="shared" si="24"/>
        <v>1.6666666666666667</v>
      </c>
    </row>
    <row r="70" spans="1:28">
      <c r="A70" s="103" t="s">
        <v>123</v>
      </c>
      <c r="B70" s="36">
        <f t="shared" ref="B70:B106" si="40">SUM(C70:E70)</f>
        <v>7</v>
      </c>
      <c r="C70" s="36">
        <f t="shared" si="27"/>
        <v>2</v>
      </c>
      <c r="D70" s="36">
        <f t="shared" si="27"/>
        <v>2</v>
      </c>
      <c r="E70" s="36">
        <f t="shared" si="27"/>
        <v>3</v>
      </c>
      <c r="F70" s="36">
        <f t="shared" si="28"/>
        <v>6</v>
      </c>
      <c r="G70" s="36">
        <f t="shared" si="29"/>
        <v>11</v>
      </c>
      <c r="H70" s="37">
        <f t="shared" ref="H70:H106" si="41">SUM(I70:K70)</f>
        <v>3</v>
      </c>
      <c r="I70" s="37">
        <f t="shared" si="30"/>
        <v>1</v>
      </c>
      <c r="J70" s="37">
        <f t="shared" si="31"/>
        <v>1</v>
      </c>
      <c r="K70" s="37">
        <f t="shared" si="32"/>
        <v>1</v>
      </c>
      <c r="L70" s="37">
        <f t="shared" si="33"/>
        <v>5</v>
      </c>
      <c r="M70" s="37">
        <f t="shared" si="34"/>
        <v>6</v>
      </c>
      <c r="N70" s="29">
        <f t="shared" ref="N70:N106" si="42">SUM(O70:Q70)</f>
        <v>4</v>
      </c>
      <c r="O70" s="29">
        <f t="shared" si="35"/>
        <v>1</v>
      </c>
      <c r="P70" s="29">
        <f t="shared" si="36"/>
        <v>1</v>
      </c>
      <c r="Q70" s="29">
        <f t="shared" si="37"/>
        <v>2</v>
      </c>
      <c r="R70" s="29">
        <f t="shared" si="38"/>
        <v>1</v>
      </c>
      <c r="S70" s="29">
        <f t="shared" si="39"/>
        <v>5</v>
      </c>
      <c r="T70" s="38">
        <f t="shared" ref="T70:T106" si="43">IFERROR(SUM(I70/H70),0)</f>
        <v>0.33333333333333331</v>
      </c>
      <c r="U70" s="38">
        <f t="shared" ref="U70:U106" si="44">IFERROR(SUM(O70/N70),0)</f>
        <v>0.25</v>
      </c>
      <c r="V70" s="38">
        <f t="shared" ref="V70:V106" si="45">IFERROR(SUM(C70/B70),0)</f>
        <v>0.2857142857142857</v>
      </c>
      <c r="W70" s="39">
        <f t="shared" ref="W70:W106" si="46">IFERROR(SUM(L70/H70),0)</f>
        <v>1.6666666666666667</v>
      </c>
      <c r="X70" s="39">
        <f t="shared" ref="X70:X106" si="47">IFERROR(SUM(R70/N70),0)</f>
        <v>0.25</v>
      </c>
      <c r="Y70" s="39">
        <f t="shared" ref="Y70:Y106" si="48">IFERROR(SUM(F70/B70),0)</f>
        <v>0.8571428571428571</v>
      </c>
      <c r="Z70" s="40">
        <f t="shared" ref="Z70:Z106" si="49">IFERROR(SUM(M70/H70),0)</f>
        <v>2</v>
      </c>
      <c r="AA70" s="40">
        <f t="shared" ref="AA70:AA106" si="50">IFERROR(SUM(S70/N70),0)</f>
        <v>1.25</v>
      </c>
      <c r="AB70" s="40">
        <f t="shared" ref="AB70:AB106" si="51">IFERROR(SUM(G70/B70),0)</f>
        <v>1.5714285714285714</v>
      </c>
    </row>
    <row r="71" spans="1:28">
      <c r="A71" s="103" t="s">
        <v>244</v>
      </c>
      <c r="B71" s="36">
        <f t="shared" si="40"/>
        <v>2</v>
      </c>
      <c r="C71" s="36">
        <f t="shared" si="27"/>
        <v>1</v>
      </c>
      <c r="D71" s="36">
        <f t="shared" si="27"/>
        <v>1</v>
      </c>
      <c r="E71" s="36">
        <f t="shared" si="27"/>
        <v>0</v>
      </c>
      <c r="F71" s="36">
        <f t="shared" si="28"/>
        <v>3</v>
      </c>
      <c r="G71" s="36">
        <f t="shared" si="29"/>
        <v>1</v>
      </c>
      <c r="H71" s="37">
        <f t="shared" si="41"/>
        <v>1</v>
      </c>
      <c r="I71" s="37">
        <f t="shared" si="30"/>
        <v>1</v>
      </c>
      <c r="J71" s="37">
        <f t="shared" si="31"/>
        <v>0</v>
      </c>
      <c r="K71" s="37">
        <f t="shared" si="32"/>
        <v>0</v>
      </c>
      <c r="L71" s="37">
        <f t="shared" si="33"/>
        <v>2</v>
      </c>
      <c r="M71" s="37">
        <f t="shared" si="34"/>
        <v>0</v>
      </c>
      <c r="N71" s="29">
        <f t="shared" si="42"/>
        <v>1</v>
      </c>
      <c r="O71" s="29">
        <f t="shared" si="35"/>
        <v>0</v>
      </c>
      <c r="P71" s="29">
        <f t="shared" si="36"/>
        <v>1</v>
      </c>
      <c r="Q71" s="29">
        <f t="shared" si="37"/>
        <v>0</v>
      </c>
      <c r="R71" s="29">
        <f t="shared" si="38"/>
        <v>1</v>
      </c>
      <c r="S71" s="29">
        <f t="shared" si="39"/>
        <v>1</v>
      </c>
      <c r="T71" s="38">
        <f t="shared" si="43"/>
        <v>1</v>
      </c>
      <c r="U71" s="38">
        <f t="shared" si="44"/>
        <v>0</v>
      </c>
      <c r="V71" s="38">
        <f t="shared" si="45"/>
        <v>0.5</v>
      </c>
      <c r="W71" s="39">
        <f t="shared" si="46"/>
        <v>2</v>
      </c>
      <c r="X71" s="39">
        <f t="shared" si="47"/>
        <v>1</v>
      </c>
      <c r="Y71" s="39">
        <f t="shared" si="48"/>
        <v>1.5</v>
      </c>
      <c r="Z71" s="40">
        <f t="shared" si="49"/>
        <v>0</v>
      </c>
      <c r="AA71" s="40">
        <f t="shared" si="50"/>
        <v>1</v>
      </c>
      <c r="AB71" s="40">
        <f t="shared" si="51"/>
        <v>0.5</v>
      </c>
    </row>
    <row r="72" spans="1:28">
      <c r="A72" s="108" t="s">
        <v>364</v>
      </c>
      <c r="B72" s="36">
        <f t="shared" si="40"/>
        <v>2</v>
      </c>
      <c r="C72" s="36">
        <f t="shared" si="27"/>
        <v>1</v>
      </c>
      <c r="D72" s="36">
        <f t="shared" si="27"/>
        <v>0</v>
      </c>
      <c r="E72" s="36">
        <f t="shared" si="27"/>
        <v>1</v>
      </c>
      <c r="F72" s="36">
        <f t="shared" si="28"/>
        <v>4</v>
      </c>
      <c r="G72" s="36">
        <f t="shared" si="29"/>
        <v>3</v>
      </c>
      <c r="H72" s="37">
        <f t="shared" si="41"/>
        <v>2</v>
      </c>
      <c r="I72" s="37">
        <f t="shared" si="30"/>
        <v>1</v>
      </c>
      <c r="J72" s="37">
        <f t="shared" si="31"/>
        <v>0</v>
      </c>
      <c r="K72" s="37">
        <f t="shared" si="32"/>
        <v>1</v>
      </c>
      <c r="L72" s="37">
        <f t="shared" si="33"/>
        <v>4</v>
      </c>
      <c r="M72" s="37">
        <f t="shared" si="34"/>
        <v>3</v>
      </c>
      <c r="N72" s="29">
        <f t="shared" si="42"/>
        <v>0</v>
      </c>
      <c r="O72" s="29">
        <f t="shared" si="35"/>
        <v>0</v>
      </c>
      <c r="P72" s="29">
        <f t="shared" si="36"/>
        <v>0</v>
      </c>
      <c r="Q72" s="29">
        <f t="shared" si="37"/>
        <v>0</v>
      </c>
      <c r="R72" s="29">
        <f t="shared" si="38"/>
        <v>0</v>
      </c>
      <c r="S72" s="29">
        <f t="shared" si="39"/>
        <v>0</v>
      </c>
      <c r="T72" s="38">
        <f t="shared" si="43"/>
        <v>0.5</v>
      </c>
      <c r="U72" s="38">
        <f t="shared" si="44"/>
        <v>0</v>
      </c>
      <c r="V72" s="38">
        <f t="shared" si="45"/>
        <v>0.5</v>
      </c>
      <c r="W72" s="39">
        <f t="shared" si="46"/>
        <v>2</v>
      </c>
      <c r="X72" s="39">
        <f t="shared" si="47"/>
        <v>0</v>
      </c>
      <c r="Y72" s="39">
        <f t="shared" si="48"/>
        <v>2</v>
      </c>
      <c r="Z72" s="40">
        <f t="shared" si="49"/>
        <v>1.5</v>
      </c>
      <c r="AA72" s="40">
        <f t="shared" si="50"/>
        <v>0</v>
      </c>
      <c r="AB72" s="40">
        <f t="shared" si="51"/>
        <v>1.5</v>
      </c>
    </row>
    <row r="73" spans="1:28">
      <c r="A73" s="103" t="s">
        <v>708</v>
      </c>
      <c r="B73" s="36">
        <f t="shared" si="40"/>
        <v>19</v>
      </c>
      <c r="C73" s="36">
        <f t="shared" si="27"/>
        <v>7</v>
      </c>
      <c r="D73" s="36">
        <f t="shared" si="27"/>
        <v>0</v>
      </c>
      <c r="E73" s="36">
        <f t="shared" si="27"/>
        <v>12</v>
      </c>
      <c r="F73" s="36">
        <f t="shared" si="28"/>
        <v>30</v>
      </c>
      <c r="G73" s="36">
        <f t="shared" si="29"/>
        <v>34</v>
      </c>
      <c r="H73" s="37">
        <f t="shared" si="41"/>
        <v>9</v>
      </c>
      <c r="I73" s="37">
        <f t="shared" si="30"/>
        <v>4</v>
      </c>
      <c r="J73" s="37">
        <f t="shared" si="31"/>
        <v>0</v>
      </c>
      <c r="K73" s="37">
        <f t="shared" si="32"/>
        <v>5</v>
      </c>
      <c r="L73" s="37">
        <f t="shared" si="33"/>
        <v>15</v>
      </c>
      <c r="M73" s="37">
        <f t="shared" si="34"/>
        <v>13</v>
      </c>
      <c r="N73" s="29">
        <f t="shared" si="42"/>
        <v>10</v>
      </c>
      <c r="O73" s="29">
        <f t="shared" si="35"/>
        <v>3</v>
      </c>
      <c r="P73" s="29">
        <f t="shared" si="36"/>
        <v>0</v>
      </c>
      <c r="Q73" s="29">
        <f t="shared" si="37"/>
        <v>7</v>
      </c>
      <c r="R73" s="29">
        <f t="shared" si="38"/>
        <v>15</v>
      </c>
      <c r="S73" s="29">
        <f t="shared" si="39"/>
        <v>21</v>
      </c>
      <c r="T73" s="38">
        <f t="shared" si="43"/>
        <v>0.44444444444444442</v>
      </c>
      <c r="U73" s="38">
        <f t="shared" si="44"/>
        <v>0.3</v>
      </c>
      <c r="V73" s="38">
        <f t="shared" si="45"/>
        <v>0.36842105263157893</v>
      </c>
      <c r="W73" s="39">
        <f t="shared" si="46"/>
        <v>1.6666666666666667</v>
      </c>
      <c r="X73" s="39">
        <f t="shared" si="47"/>
        <v>1.5</v>
      </c>
      <c r="Y73" s="39">
        <f t="shared" si="48"/>
        <v>1.5789473684210527</v>
      </c>
      <c r="Z73" s="40">
        <f t="shared" si="49"/>
        <v>1.4444444444444444</v>
      </c>
      <c r="AA73" s="40">
        <f t="shared" si="50"/>
        <v>2.1</v>
      </c>
      <c r="AB73" s="40">
        <f t="shared" si="51"/>
        <v>1.7894736842105263</v>
      </c>
    </row>
    <row r="74" spans="1:28">
      <c r="A74" s="103" t="s">
        <v>288</v>
      </c>
      <c r="B74" s="36">
        <f t="shared" si="40"/>
        <v>39</v>
      </c>
      <c r="C74" s="36">
        <f t="shared" si="27"/>
        <v>12</v>
      </c>
      <c r="D74" s="36">
        <f t="shared" si="27"/>
        <v>7</v>
      </c>
      <c r="E74" s="36">
        <f t="shared" si="27"/>
        <v>20</v>
      </c>
      <c r="F74" s="36">
        <f t="shared" si="28"/>
        <v>59</v>
      </c>
      <c r="G74" s="36">
        <f t="shared" si="29"/>
        <v>67</v>
      </c>
      <c r="H74" s="37">
        <f t="shared" si="41"/>
        <v>19</v>
      </c>
      <c r="I74" s="37">
        <f t="shared" si="30"/>
        <v>6</v>
      </c>
      <c r="J74" s="37">
        <f t="shared" si="31"/>
        <v>3</v>
      </c>
      <c r="K74" s="37">
        <f t="shared" si="32"/>
        <v>10</v>
      </c>
      <c r="L74" s="37">
        <f t="shared" si="33"/>
        <v>27</v>
      </c>
      <c r="M74" s="37">
        <f t="shared" si="34"/>
        <v>28</v>
      </c>
      <c r="N74" s="29">
        <f t="shared" si="42"/>
        <v>20</v>
      </c>
      <c r="O74" s="29">
        <f t="shared" si="35"/>
        <v>6</v>
      </c>
      <c r="P74" s="29">
        <f t="shared" si="36"/>
        <v>4</v>
      </c>
      <c r="Q74" s="29">
        <f t="shared" si="37"/>
        <v>10</v>
      </c>
      <c r="R74" s="29">
        <f t="shared" si="38"/>
        <v>32</v>
      </c>
      <c r="S74" s="29">
        <f t="shared" si="39"/>
        <v>39</v>
      </c>
      <c r="T74" s="38">
        <f t="shared" si="43"/>
        <v>0.31578947368421051</v>
      </c>
      <c r="U74" s="38">
        <f t="shared" si="44"/>
        <v>0.3</v>
      </c>
      <c r="V74" s="38">
        <f t="shared" si="45"/>
        <v>0.30769230769230771</v>
      </c>
      <c r="W74" s="39">
        <f t="shared" si="46"/>
        <v>1.4210526315789473</v>
      </c>
      <c r="X74" s="39">
        <f t="shared" si="47"/>
        <v>1.6</v>
      </c>
      <c r="Y74" s="39">
        <f t="shared" si="48"/>
        <v>1.5128205128205128</v>
      </c>
      <c r="Z74" s="40">
        <f t="shared" si="49"/>
        <v>1.4736842105263157</v>
      </c>
      <c r="AA74" s="40">
        <f t="shared" si="50"/>
        <v>1.95</v>
      </c>
      <c r="AB74" s="40">
        <f t="shared" si="51"/>
        <v>1.7179487179487178</v>
      </c>
    </row>
    <row r="75" spans="1:28">
      <c r="A75" s="112" t="s">
        <v>49</v>
      </c>
      <c r="B75" s="36">
        <f t="shared" si="40"/>
        <v>90</v>
      </c>
      <c r="C75" s="36">
        <f t="shared" si="27"/>
        <v>34</v>
      </c>
      <c r="D75" s="36">
        <f t="shared" si="27"/>
        <v>20</v>
      </c>
      <c r="E75" s="36">
        <f t="shared" si="27"/>
        <v>36</v>
      </c>
      <c r="F75" s="36">
        <f t="shared" si="28"/>
        <v>140</v>
      </c>
      <c r="G75" s="36">
        <f t="shared" si="29"/>
        <v>123</v>
      </c>
      <c r="H75" s="37">
        <f t="shared" si="41"/>
        <v>43</v>
      </c>
      <c r="I75" s="37">
        <f t="shared" si="30"/>
        <v>20</v>
      </c>
      <c r="J75" s="37">
        <f t="shared" si="31"/>
        <v>7</v>
      </c>
      <c r="K75" s="37">
        <f t="shared" si="32"/>
        <v>16</v>
      </c>
      <c r="L75" s="37">
        <f t="shared" si="33"/>
        <v>78</v>
      </c>
      <c r="M75" s="37">
        <f t="shared" si="34"/>
        <v>61</v>
      </c>
      <c r="N75" s="29">
        <f t="shared" si="42"/>
        <v>47</v>
      </c>
      <c r="O75" s="29">
        <f t="shared" si="35"/>
        <v>14</v>
      </c>
      <c r="P75" s="29">
        <f t="shared" si="36"/>
        <v>13</v>
      </c>
      <c r="Q75" s="29">
        <f t="shared" si="37"/>
        <v>20</v>
      </c>
      <c r="R75" s="29">
        <f t="shared" si="38"/>
        <v>62</v>
      </c>
      <c r="S75" s="29">
        <f t="shared" si="39"/>
        <v>62</v>
      </c>
      <c r="T75" s="38">
        <f t="shared" si="43"/>
        <v>0.46511627906976744</v>
      </c>
      <c r="U75" s="38">
        <f t="shared" si="44"/>
        <v>0.2978723404255319</v>
      </c>
      <c r="V75" s="38">
        <f t="shared" si="45"/>
        <v>0.37777777777777777</v>
      </c>
      <c r="W75" s="39">
        <f t="shared" si="46"/>
        <v>1.8139534883720929</v>
      </c>
      <c r="X75" s="39">
        <f t="shared" si="47"/>
        <v>1.3191489361702127</v>
      </c>
      <c r="Y75" s="39">
        <f t="shared" si="48"/>
        <v>1.5555555555555556</v>
      </c>
      <c r="Z75" s="40">
        <f t="shared" si="49"/>
        <v>1.4186046511627908</v>
      </c>
      <c r="AA75" s="40">
        <f t="shared" si="50"/>
        <v>1.3191489361702127</v>
      </c>
      <c r="AB75" s="40">
        <f t="shared" si="51"/>
        <v>1.3666666666666667</v>
      </c>
    </row>
    <row r="76" spans="1:28">
      <c r="A76" s="103" t="s">
        <v>843</v>
      </c>
      <c r="B76" s="36">
        <f t="shared" si="40"/>
        <v>28</v>
      </c>
      <c r="C76" s="36">
        <f t="shared" si="27"/>
        <v>14</v>
      </c>
      <c r="D76" s="36">
        <f t="shared" si="27"/>
        <v>6</v>
      </c>
      <c r="E76" s="36">
        <f t="shared" si="27"/>
        <v>8</v>
      </c>
      <c r="F76" s="36">
        <f t="shared" si="28"/>
        <v>67</v>
      </c>
      <c r="G76" s="36">
        <f t="shared" si="29"/>
        <v>54</v>
      </c>
      <c r="H76" s="37">
        <f t="shared" si="41"/>
        <v>15</v>
      </c>
      <c r="I76" s="37">
        <f t="shared" si="30"/>
        <v>11</v>
      </c>
      <c r="J76" s="37">
        <f t="shared" si="31"/>
        <v>1</v>
      </c>
      <c r="K76" s="37">
        <f t="shared" si="32"/>
        <v>3</v>
      </c>
      <c r="L76" s="37">
        <f t="shared" si="33"/>
        <v>38</v>
      </c>
      <c r="M76" s="37">
        <f t="shared" si="34"/>
        <v>20</v>
      </c>
      <c r="N76" s="29">
        <f t="shared" si="42"/>
        <v>13</v>
      </c>
      <c r="O76" s="29">
        <f t="shared" si="35"/>
        <v>3</v>
      </c>
      <c r="P76" s="29">
        <f t="shared" si="36"/>
        <v>5</v>
      </c>
      <c r="Q76" s="29">
        <f t="shared" si="37"/>
        <v>5</v>
      </c>
      <c r="R76" s="29">
        <f t="shared" si="38"/>
        <v>29</v>
      </c>
      <c r="S76" s="29">
        <f t="shared" si="39"/>
        <v>34</v>
      </c>
      <c r="T76" s="38">
        <f t="shared" si="43"/>
        <v>0.73333333333333328</v>
      </c>
      <c r="U76" s="38">
        <f t="shared" si="44"/>
        <v>0.23076923076923078</v>
      </c>
      <c r="V76" s="38">
        <f t="shared" si="45"/>
        <v>0.5</v>
      </c>
      <c r="W76" s="39">
        <f t="shared" si="46"/>
        <v>2.5333333333333332</v>
      </c>
      <c r="X76" s="39">
        <f t="shared" si="47"/>
        <v>2.2307692307692308</v>
      </c>
      <c r="Y76" s="39">
        <f t="shared" si="48"/>
        <v>2.3928571428571428</v>
      </c>
      <c r="Z76" s="40">
        <f t="shared" si="49"/>
        <v>1.3333333333333333</v>
      </c>
      <c r="AA76" s="40">
        <f t="shared" si="50"/>
        <v>2.6153846153846154</v>
      </c>
      <c r="AB76" s="40">
        <f t="shared" si="51"/>
        <v>1.9285714285714286</v>
      </c>
    </row>
    <row r="77" spans="1:28">
      <c r="A77" s="103" t="s">
        <v>1354</v>
      </c>
      <c r="B77" s="36">
        <f t="shared" si="40"/>
        <v>8</v>
      </c>
      <c r="C77" s="36">
        <f t="shared" si="27"/>
        <v>5</v>
      </c>
      <c r="D77" s="36">
        <f t="shared" si="27"/>
        <v>1</v>
      </c>
      <c r="E77" s="36">
        <f t="shared" si="27"/>
        <v>2</v>
      </c>
      <c r="F77" s="36">
        <f t="shared" si="28"/>
        <v>24</v>
      </c>
      <c r="G77" s="36">
        <f t="shared" si="29"/>
        <v>14</v>
      </c>
      <c r="H77" s="37">
        <f t="shared" si="41"/>
        <v>4</v>
      </c>
      <c r="I77" s="37">
        <f t="shared" si="30"/>
        <v>3</v>
      </c>
      <c r="J77" s="37">
        <f t="shared" si="31"/>
        <v>0</v>
      </c>
      <c r="K77" s="37">
        <f t="shared" si="32"/>
        <v>1</v>
      </c>
      <c r="L77" s="37">
        <f t="shared" si="33"/>
        <v>13</v>
      </c>
      <c r="M77" s="37">
        <f t="shared" si="34"/>
        <v>5</v>
      </c>
      <c r="N77" s="29">
        <f t="shared" si="42"/>
        <v>4</v>
      </c>
      <c r="O77" s="29">
        <f t="shared" si="35"/>
        <v>2</v>
      </c>
      <c r="P77" s="29">
        <f t="shared" si="36"/>
        <v>1</v>
      </c>
      <c r="Q77" s="29">
        <f t="shared" si="37"/>
        <v>1</v>
      </c>
      <c r="R77" s="29">
        <f t="shared" si="38"/>
        <v>11</v>
      </c>
      <c r="S77" s="29">
        <f t="shared" si="39"/>
        <v>9</v>
      </c>
      <c r="T77" s="38">
        <f t="shared" si="43"/>
        <v>0.75</v>
      </c>
      <c r="U77" s="38">
        <f t="shared" si="44"/>
        <v>0.5</v>
      </c>
      <c r="V77" s="38">
        <f t="shared" si="45"/>
        <v>0.625</v>
      </c>
      <c r="W77" s="39">
        <f t="shared" si="46"/>
        <v>3.25</v>
      </c>
      <c r="X77" s="39">
        <f t="shared" si="47"/>
        <v>2.75</v>
      </c>
      <c r="Y77" s="39">
        <f t="shared" si="48"/>
        <v>3</v>
      </c>
      <c r="Z77" s="40">
        <f t="shared" si="49"/>
        <v>1.25</v>
      </c>
      <c r="AA77" s="40">
        <f t="shared" si="50"/>
        <v>2.25</v>
      </c>
      <c r="AB77" s="40">
        <f t="shared" si="51"/>
        <v>1.75</v>
      </c>
    </row>
    <row r="78" spans="1:28">
      <c r="A78" s="103" t="s">
        <v>1237</v>
      </c>
      <c r="B78" s="36">
        <f t="shared" si="40"/>
        <v>1</v>
      </c>
      <c r="C78" s="36">
        <f t="shared" si="27"/>
        <v>1</v>
      </c>
      <c r="D78" s="36">
        <f t="shared" si="27"/>
        <v>0</v>
      </c>
      <c r="E78" s="36">
        <f t="shared" si="27"/>
        <v>0</v>
      </c>
      <c r="F78" s="36">
        <f t="shared" si="28"/>
        <v>9</v>
      </c>
      <c r="G78" s="36">
        <f t="shared" si="29"/>
        <v>3</v>
      </c>
      <c r="H78" s="37">
        <f t="shared" si="41"/>
        <v>1</v>
      </c>
      <c r="I78" s="37">
        <f t="shared" si="30"/>
        <v>1</v>
      </c>
      <c r="J78" s="37">
        <f t="shared" si="31"/>
        <v>0</v>
      </c>
      <c r="K78" s="37">
        <f t="shared" si="32"/>
        <v>0</v>
      </c>
      <c r="L78" s="37">
        <f t="shared" si="33"/>
        <v>9</v>
      </c>
      <c r="M78" s="37">
        <f t="shared" si="34"/>
        <v>3</v>
      </c>
      <c r="N78" s="29">
        <f t="shared" si="42"/>
        <v>0</v>
      </c>
      <c r="O78" s="29">
        <f t="shared" si="35"/>
        <v>0</v>
      </c>
      <c r="P78" s="29">
        <f t="shared" si="36"/>
        <v>0</v>
      </c>
      <c r="Q78" s="29">
        <f t="shared" si="37"/>
        <v>0</v>
      </c>
      <c r="R78" s="29">
        <f t="shared" si="38"/>
        <v>0</v>
      </c>
      <c r="S78" s="29">
        <f t="shared" si="39"/>
        <v>0</v>
      </c>
      <c r="T78" s="38">
        <f t="shared" si="43"/>
        <v>1</v>
      </c>
      <c r="U78" s="38">
        <f t="shared" si="44"/>
        <v>0</v>
      </c>
      <c r="V78" s="38">
        <f t="shared" si="45"/>
        <v>1</v>
      </c>
      <c r="W78" s="39">
        <f t="shared" si="46"/>
        <v>9</v>
      </c>
      <c r="X78" s="39">
        <f t="shared" si="47"/>
        <v>0</v>
      </c>
      <c r="Y78" s="39">
        <f t="shared" si="48"/>
        <v>9</v>
      </c>
      <c r="Z78" s="40">
        <f t="shared" si="49"/>
        <v>3</v>
      </c>
      <c r="AA78" s="40">
        <f t="shared" si="50"/>
        <v>0</v>
      </c>
      <c r="AB78" s="40">
        <f t="shared" si="51"/>
        <v>3</v>
      </c>
    </row>
    <row r="79" spans="1:28">
      <c r="A79" s="103" t="s">
        <v>593</v>
      </c>
      <c r="B79" s="36">
        <f t="shared" si="40"/>
        <v>1</v>
      </c>
      <c r="C79" s="36">
        <f t="shared" si="27"/>
        <v>0</v>
      </c>
      <c r="D79" s="36">
        <f t="shared" si="27"/>
        <v>0</v>
      </c>
      <c r="E79" s="36">
        <f t="shared" si="27"/>
        <v>1</v>
      </c>
      <c r="F79" s="36">
        <f t="shared" si="28"/>
        <v>1</v>
      </c>
      <c r="G79" s="36">
        <f t="shared" si="29"/>
        <v>3</v>
      </c>
      <c r="H79" s="37">
        <f t="shared" si="41"/>
        <v>0</v>
      </c>
      <c r="I79" s="37">
        <f t="shared" si="30"/>
        <v>0</v>
      </c>
      <c r="J79" s="37">
        <f t="shared" si="31"/>
        <v>0</v>
      </c>
      <c r="K79" s="37">
        <f t="shared" si="32"/>
        <v>0</v>
      </c>
      <c r="L79" s="37">
        <f t="shared" si="33"/>
        <v>0</v>
      </c>
      <c r="M79" s="37">
        <f t="shared" si="34"/>
        <v>0</v>
      </c>
      <c r="N79" s="29">
        <f t="shared" si="42"/>
        <v>1</v>
      </c>
      <c r="O79" s="29">
        <f t="shared" si="35"/>
        <v>0</v>
      </c>
      <c r="P79" s="29">
        <f t="shared" si="36"/>
        <v>0</v>
      </c>
      <c r="Q79" s="29">
        <f t="shared" si="37"/>
        <v>1</v>
      </c>
      <c r="R79" s="29">
        <f t="shared" si="38"/>
        <v>1</v>
      </c>
      <c r="S79" s="29">
        <f t="shared" si="39"/>
        <v>3</v>
      </c>
      <c r="T79" s="38">
        <f t="shared" si="43"/>
        <v>0</v>
      </c>
      <c r="U79" s="38">
        <f t="shared" si="44"/>
        <v>0</v>
      </c>
      <c r="V79" s="38">
        <f t="shared" si="45"/>
        <v>0</v>
      </c>
      <c r="W79" s="39">
        <f t="shared" si="46"/>
        <v>0</v>
      </c>
      <c r="X79" s="39">
        <f t="shared" si="47"/>
        <v>1</v>
      </c>
      <c r="Y79" s="39">
        <f t="shared" si="48"/>
        <v>1</v>
      </c>
      <c r="Z79" s="40">
        <f t="shared" si="49"/>
        <v>0</v>
      </c>
      <c r="AA79" s="40">
        <f t="shared" si="50"/>
        <v>3</v>
      </c>
      <c r="AB79" s="40">
        <f t="shared" si="51"/>
        <v>3</v>
      </c>
    </row>
    <row r="80" spans="1:28">
      <c r="A80" s="173" t="s">
        <v>1930</v>
      </c>
      <c r="B80" s="36">
        <f t="shared" si="40"/>
        <v>2</v>
      </c>
      <c r="C80" s="36">
        <f t="shared" si="27"/>
        <v>2</v>
      </c>
      <c r="D80" s="36">
        <f t="shared" si="27"/>
        <v>0</v>
      </c>
      <c r="E80" s="36">
        <f t="shared" si="27"/>
        <v>0</v>
      </c>
      <c r="F80" s="36">
        <f t="shared" si="28"/>
        <v>5</v>
      </c>
      <c r="G80" s="36">
        <f t="shared" si="29"/>
        <v>0</v>
      </c>
      <c r="H80" s="37">
        <f t="shared" si="41"/>
        <v>1</v>
      </c>
      <c r="I80" s="37">
        <f t="shared" si="30"/>
        <v>1</v>
      </c>
      <c r="J80" s="37">
        <f t="shared" si="31"/>
        <v>0</v>
      </c>
      <c r="K80" s="37">
        <f t="shared" si="32"/>
        <v>0</v>
      </c>
      <c r="L80" s="37">
        <f t="shared" si="33"/>
        <v>1</v>
      </c>
      <c r="M80" s="37">
        <f t="shared" si="34"/>
        <v>0</v>
      </c>
      <c r="N80" s="29">
        <f t="shared" si="42"/>
        <v>1</v>
      </c>
      <c r="O80" s="29">
        <f t="shared" si="35"/>
        <v>1</v>
      </c>
      <c r="P80" s="29">
        <f t="shared" si="36"/>
        <v>0</v>
      </c>
      <c r="Q80" s="29">
        <f t="shared" si="37"/>
        <v>0</v>
      </c>
      <c r="R80" s="29">
        <f t="shared" si="38"/>
        <v>4</v>
      </c>
      <c r="S80" s="29">
        <f t="shared" si="39"/>
        <v>0</v>
      </c>
      <c r="T80" s="38">
        <f t="shared" si="43"/>
        <v>1</v>
      </c>
      <c r="U80" s="38">
        <f t="shared" si="44"/>
        <v>1</v>
      </c>
      <c r="V80" s="38">
        <f t="shared" si="45"/>
        <v>1</v>
      </c>
      <c r="W80" s="39">
        <f t="shared" si="46"/>
        <v>1</v>
      </c>
      <c r="X80" s="39">
        <f t="shared" si="47"/>
        <v>4</v>
      </c>
      <c r="Y80" s="39">
        <f t="shared" si="48"/>
        <v>2.5</v>
      </c>
      <c r="Z80" s="40">
        <f t="shared" si="49"/>
        <v>0</v>
      </c>
      <c r="AA80" s="40">
        <f t="shared" si="50"/>
        <v>0</v>
      </c>
      <c r="AB80" s="40">
        <f t="shared" si="51"/>
        <v>0</v>
      </c>
    </row>
    <row r="81" spans="1:28">
      <c r="A81" s="103" t="s">
        <v>235</v>
      </c>
      <c r="B81" s="36">
        <f t="shared" si="40"/>
        <v>28</v>
      </c>
      <c r="C81" s="36">
        <f t="shared" si="27"/>
        <v>13</v>
      </c>
      <c r="D81" s="36">
        <f t="shared" si="27"/>
        <v>4</v>
      </c>
      <c r="E81" s="36">
        <f t="shared" si="27"/>
        <v>11</v>
      </c>
      <c r="F81" s="36">
        <f t="shared" si="28"/>
        <v>59</v>
      </c>
      <c r="G81" s="36">
        <f t="shared" si="29"/>
        <v>37</v>
      </c>
      <c r="H81" s="37">
        <f t="shared" si="41"/>
        <v>13</v>
      </c>
      <c r="I81" s="37">
        <f t="shared" si="30"/>
        <v>7</v>
      </c>
      <c r="J81" s="37">
        <f t="shared" si="31"/>
        <v>3</v>
      </c>
      <c r="K81" s="37">
        <f t="shared" si="32"/>
        <v>3</v>
      </c>
      <c r="L81" s="37">
        <f t="shared" si="33"/>
        <v>32</v>
      </c>
      <c r="M81" s="37">
        <f t="shared" si="34"/>
        <v>15</v>
      </c>
      <c r="N81" s="29">
        <f t="shared" si="42"/>
        <v>15</v>
      </c>
      <c r="O81" s="29">
        <f t="shared" si="35"/>
        <v>6</v>
      </c>
      <c r="P81" s="29">
        <f t="shared" si="36"/>
        <v>1</v>
      </c>
      <c r="Q81" s="29">
        <f t="shared" si="37"/>
        <v>8</v>
      </c>
      <c r="R81" s="29">
        <f t="shared" si="38"/>
        <v>27</v>
      </c>
      <c r="S81" s="29">
        <f t="shared" si="39"/>
        <v>22</v>
      </c>
      <c r="T81" s="38">
        <f t="shared" si="43"/>
        <v>0.53846153846153844</v>
      </c>
      <c r="U81" s="38">
        <f t="shared" si="44"/>
        <v>0.4</v>
      </c>
      <c r="V81" s="38">
        <f t="shared" si="45"/>
        <v>0.4642857142857143</v>
      </c>
      <c r="W81" s="39">
        <f t="shared" si="46"/>
        <v>2.4615384615384617</v>
      </c>
      <c r="X81" s="39">
        <f t="shared" si="47"/>
        <v>1.8</v>
      </c>
      <c r="Y81" s="39">
        <f t="shared" si="48"/>
        <v>2.1071428571428572</v>
      </c>
      <c r="Z81" s="40">
        <f t="shared" si="49"/>
        <v>1.1538461538461537</v>
      </c>
      <c r="AA81" s="40">
        <f t="shared" si="50"/>
        <v>1.4666666666666666</v>
      </c>
      <c r="AB81" s="40">
        <f t="shared" si="51"/>
        <v>1.3214285714285714</v>
      </c>
    </row>
    <row r="82" spans="1:28">
      <c r="A82" s="103" t="s">
        <v>553</v>
      </c>
      <c r="B82" s="36">
        <f t="shared" si="40"/>
        <v>1</v>
      </c>
      <c r="C82" s="36">
        <f t="shared" si="27"/>
        <v>0</v>
      </c>
      <c r="D82" s="36">
        <f t="shared" si="27"/>
        <v>0</v>
      </c>
      <c r="E82" s="36">
        <f t="shared" si="27"/>
        <v>1</v>
      </c>
      <c r="F82" s="36">
        <f t="shared" si="28"/>
        <v>1</v>
      </c>
      <c r="G82" s="36">
        <f t="shared" si="29"/>
        <v>2</v>
      </c>
      <c r="H82" s="37">
        <f t="shared" si="41"/>
        <v>0</v>
      </c>
      <c r="I82" s="37">
        <f t="shared" si="30"/>
        <v>0</v>
      </c>
      <c r="J82" s="37">
        <f t="shared" si="31"/>
        <v>0</v>
      </c>
      <c r="K82" s="37">
        <f t="shared" si="32"/>
        <v>0</v>
      </c>
      <c r="L82" s="37">
        <f t="shared" si="33"/>
        <v>0</v>
      </c>
      <c r="M82" s="37">
        <f t="shared" si="34"/>
        <v>0</v>
      </c>
      <c r="N82" s="29">
        <f t="shared" si="42"/>
        <v>1</v>
      </c>
      <c r="O82" s="29">
        <f t="shared" si="35"/>
        <v>0</v>
      </c>
      <c r="P82" s="29">
        <f t="shared" si="36"/>
        <v>0</v>
      </c>
      <c r="Q82" s="29">
        <f t="shared" si="37"/>
        <v>1</v>
      </c>
      <c r="R82" s="29">
        <f t="shared" si="38"/>
        <v>1</v>
      </c>
      <c r="S82" s="29">
        <f t="shared" si="39"/>
        <v>2</v>
      </c>
      <c r="T82" s="38">
        <f t="shared" si="43"/>
        <v>0</v>
      </c>
      <c r="U82" s="38">
        <f t="shared" si="44"/>
        <v>0</v>
      </c>
      <c r="V82" s="38">
        <f t="shared" si="45"/>
        <v>0</v>
      </c>
      <c r="W82" s="39">
        <f t="shared" si="46"/>
        <v>0</v>
      </c>
      <c r="X82" s="39">
        <f t="shared" si="47"/>
        <v>1</v>
      </c>
      <c r="Y82" s="39">
        <f t="shared" si="48"/>
        <v>1</v>
      </c>
      <c r="Z82" s="40">
        <f t="shared" si="49"/>
        <v>0</v>
      </c>
      <c r="AA82" s="40">
        <f t="shared" si="50"/>
        <v>2</v>
      </c>
      <c r="AB82" s="40">
        <f t="shared" si="51"/>
        <v>2</v>
      </c>
    </row>
    <row r="83" spans="1:28">
      <c r="A83" s="103" t="s">
        <v>1031</v>
      </c>
      <c r="B83" s="36">
        <f t="shared" si="40"/>
        <v>26</v>
      </c>
      <c r="C83" s="36">
        <f t="shared" si="27"/>
        <v>11</v>
      </c>
      <c r="D83" s="36">
        <f t="shared" si="27"/>
        <v>8</v>
      </c>
      <c r="E83" s="36">
        <f t="shared" si="27"/>
        <v>7</v>
      </c>
      <c r="F83" s="36">
        <f t="shared" si="28"/>
        <v>60</v>
      </c>
      <c r="G83" s="36">
        <f t="shared" si="29"/>
        <v>40</v>
      </c>
      <c r="H83" s="37">
        <f t="shared" si="41"/>
        <v>14</v>
      </c>
      <c r="I83" s="37">
        <f t="shared" si="30"/>
        <v>4</v>
      </c>
      <c r="J83" s="37">
        <f t="shared" si="31"/>
        <v>5</v>
      </c>
      <c r="K83" s="37">
        <f t="shared" si="32"/>
        <v>5</v>
      </c>
      <c r="L83" s="37">
        <f t="shared" si="33"/>
        <v>30</v>
      </c>
      <c r="M83" s="37">
        <f t="shared" si="34"/>
        <v>24</v>
      </c>
      <c r="N83" s="29">
        <f t="shared" si="42"/>
        <v>12</v>
      </c>
      <c r="O83" s="29">
        <f t="shared" si="35"/>
        <v>7</v>
      </c>
      <c r="P83" s="29">
        <f t="shared" si="36"/>
        <v>3</v>
      </c>
      <c r="Q83" s="29">
        <f t="shared" si="37"/>
        <v>2</v>
      </c>
      <c r="R83" s="29">
        <f t="shared" si="38"/>
        <v>30</v>
      </c>
      <c r="S83" s="29">
        <f t="shared" si="39"/>
        <v>16</v>
      </c>
      <c r="T83" s="38">
        <f t="shared" si="43"/>
        <v>0.2857142857142857</v>
      </c>
      <c r="U83" s="38">
        <f t="shared" si="44"/>
        <v>0.58333333333333337</v>
      </c>
      <c r="V83" s="38">
        <f t="shared" si="45"/>
        <v>0.42307692307692307</v>
      </c>
      <c r="W83" s="39">
        <f t="shared" si="46"/>
        <v>2.1428571428571428</v>
      </c>
      <c r="X83" s="39">
        <f t="shared" si="47"/>
        <v>2.5</v>
      </c>
      <c r="Y83" s="39">
        <f t="shared" si="48"/>
        <v>2.3076923076923075</v>
      </c>
      <c r="Z83" s="40">
        <f t="shared" si="49"/>
        <v>1.7142857142857142</v>
      </c>
      <c r="AA83" s="40">
        <f t="shared" si="50"/>
        <v>1.3333333333333333</v>
      </c>
      <c r="AB83" s="40">
        <f t="shared" si="51"/>
        <v>1.5384615384615385</v>
      </c>
    </row>
    <row r="84" spans="1:28">
      <c r="A84" s="103" t="s">
        <v>144</v>
      </c>
      <c r="B84" s="36">
        <f t="shared" si="40"/>
        <v>34</v>
      </c>
      <c r="C84" s="36">
        <f t="shared" si="27"/>
        <v>11</v>
      </c>
      <c r="D84" s="36">
        <f t="shared" si="27"/>
        <v>6</v>
      </c>
      <c r="E84" s="36">
        <f t="shared" si="27"/>
        <v>17</v>
      </c>
      <c r="F84" s="36">
        <f t="shared" si="28"/>
        <v>43</v>
      </c>
      <c r="G84" s="36">
        <f t="shared" si="29"/>
        <v>57</v>
      </c>
      <c r="H84" s="37">
        <f t="shared" si="41"/>
        <v>17</v>
      </c>
      <c r="I84" s="37">
        <f t="shared" si="30"/>
        <v>6</v>
      </c>
      <c r="J84" s="37">
        <f t="shared" si="31"/>
        <v>3</v>
      </c>
      <c r="K84" s="37">
        <f t="shared" si="32"/>
        <v>8</v>
      </c>
      <c r="L84" s="37">
        <f t="shared" si="33"/>
        <v>21</v>
      </c>
      <c r="M84" s="37">
        <f t="shared" si="34"/>
        <v>23</v>
      </c>
      <c r="N84" s="29">
        <f t="shared" si="42"/>
        <v>17</v>
      </c>
      <c r="O84" s="29">
        <f t="shared" si="35"/>
        <v>5</v>
      </c>
      <c r="P84" s="29">
        <f t="shared" si="36"/>
        <v>3</v>
      </c>
      <c r="Q84" s="29">
        <f t="shared" si="37"/>
        <v>9</v>
      </c>
      <c r="R84" s="29">
        <f t="shared" si="38"/>
        <v>22</v>
      </c>
      <c r="S84" s="29">
        <f t="shared" si="39"/>
        <v>34</v>
      </c>
      <c r="T84" s="38">
        <f t="shared" si="43"/>
        <v>0.35294117647058826</v>
      </c>
      <c r="U84" s="38">
        <f t="shared" si="44"/>
        <v>0.29411764705882354</v>
      </c>
      <c r="V84" s="38">
        <f t="shared" si="45"/>
        <v>0.3235294117647059</v>
      </c>
      <c r="W84" s="39">
        <f t="shared" si="46"/>
        <v>1.2352941176470589</v>
      </c>
      <c r="X84" s="39">
        <f t="shared" si="47"/>
        <v>1.2941176470588236</v>
      </c>
      <c r="Y84" s="39">
        <f t="shared" si="48"/>
        <v>1.2647058823529411</v>
      </c>
      <c r="Z84" s="40">
        <f t="shared" si="49"/>
        <v>1.3529411764705883</v>
      </c>
      <c r="AA84" s="40">
        <f t="shared" si="50"/>
        <v>2</v>
      </c>
      <c r="AB84" s="40">
        <f t="shared" si="51"/>
        <v>1.6764705882352942</v>
      </c>
    </row>
    <row r="85" spans="1:28">
      <c r="A85" s="103" t="s">
        <v>705</v>
      </c>
      <c r="B85" s="36">
        <f t="shared" si="40"/>
        <v>16</v>
      </c>
      <c r="C85" s="36">
        <f t="shared" ref="C85:E104" si="52">IF(chosen_comp="all comps",COUNTIFS(opponent,$A85,outcome,C$4),COUNTIFS(competition,chosen_comp,opponent,$A85,outcome,C$4))</f>
        <v>0</v>
      </c>
      <c r="D85" s="36">
        <f t="shared" si="52"/>
        <v>3</v>
      </c>
      <c r="E85" s="36">
        <f t="shared" si="52"/>
        <v>13</v>
      </c>
      <c r="F85" s="36">
        <f t="shared" si="28"/>
        <v>10</v>
      </c>
      <c r="G85" s="36">
        <f t="shared" si="29"/>
        <v>40</v>
      </c>
      <c r="H85" s="37">
        <f t="shared" si="41"/>
        <v>8</v>
      </c>
      <c r="I85" s="37">
        <f t="shared" si="30"/>
        <v>0</v>
      </c>
      <c r="J85" s="37">
        <f t="shared" si="31"/>
        <v>1</v>
      </c>
      <c r="K85" s="37">
        <f t="shared" si="32"/>
        <v>7</v>
      </c>
      <c r="L85" s="37">
        <f t="shared" si="33"/>
        <v>5</v>
      </c>
      <c r="M85" s="37">
        <f t="shared" si="34"/>
        <v>20</v>
      </c>
      <c r="N85" s="29">
        <f t="shared" si="42"/>
        <v>8</v>
      </c>
      <c r="O85" s="29">
        <f t="shared" si="35"/>
        <v>0</v>
      </c>
      <c r="P85" s="29">
        <f t="shared" si="36"/>
        <v>2</v>
      </c>
      <c r="Q85" s="29">
        <f t="shared" si="37"/>
        <v>6</v>
      </c>
      <c r="R85" s="29">
        <f t="shared" si="38"/>
        <v>5</v>
      </c>
      <c r="S85" s="29">
        <f t="shared" si="39"/>
        <v>20</v>
      </c>
      <c r="T85" s="38">
        <f t="shared" si="43"/>
        <v>0</v>
      </c>
      <c r="U85" s="38">
        <f t="shared" si="44"/>
        <v>0</v>
      </c>
      <c r="V85" s="38">
        <f t="shared" si="45"/>
        <v>0</v>
      </c>
      <c r="W85" s="39">
        <f t="shared" si="46"/>
        <v>0.625</v>
      </c>
      <c r="X85" s="39">
        <f t="shared" si="47"/>
        <v>0.625</v>
      </c>
      <c r="Y85" s="39">
        <f t="shared" si="48"/>
        <v>0.625</v>
      </c>
      <c r="Z85" s="40">
        <f t="shared" si="49"/>
        <v>2.5</v>
      </c>
      <c r="AA85" s="40">
        <f t="shared" si="50"/>
        <v>2.5</v>
      </c>
      <c r="AB85" s="40">
        <f t="shared" si="51"/>
        <v>2.5</v>
      </c>
    </row>
    <row r="86" spans="1:28">
      <c r="A86" s="103" t="s">
        <v>1020</v>
      </c>
      <c r="B86" s="36">
        <f t="shared" si="40"/>
        <v>1</v>
      </c>
      <c r="C86" s="36">
        <f t="shared" si="52"/>
        <v>1</v>
      </c>
      <c r="D86" s="36">
        <f t="shared" si="52"/>
        <v>0</v>
      </c>
      <c r="E86" s="36">
        <f t="shared" si="52"/>
        <v>0</v>
      </c>
      <c r="F86" s="36">
        <f t="shared" si="28"/>
        <v>4</v>
      </c>
      <c r="G86" s="36">
        <f t="shared" si="29"/>
        <v>1</v>
      </c>
      <c r="H86" s="37">
        <f t="shared" si="41"/>
        <v>0</v>
      </c>
      <c r="I86" s="37">
        <f t="shared" si="30"/>
        <v>0</v>
      </c>
      <c r="J86" s="37">
        <f t="shared" si="31"/>
        <v>0</v>
      </c>
      <c r="K86" s="37">
        <f t="shared" si="32"/>
        <v>0</v>
      </c>
      <c r="L86" s="37">
        <f t="shared" si="33"/>
        <v>0</v>
      </c>
      <c r="M86" s="37">
        <f t="shared" si="34"/>
        <v>0</v>
      </c>
      <c r="N86" s="29">
        <f t="shared" si="42"/>
        <v>1</v>
      </c>
      <c r="O86" s="29">
        <f t="shared" si="35"/>
        <v>1</v>
      </c>
      <c r="P86" s="29">
        <f t="shared" si="36"/>
        <v>0</v>
      </c>
      <c r="Q86" s="29">
        <f t="shared" si="37"/>
        <v>0</v>
      </c>
      <c r="R86" s="29">
        <f t="shared" si="38"/>
        <v>4</v>
      </c>
      <c r="S86" s="29">
        <f t="shared" si="39"/>
        <v>1</v>
      </c>
      <c r="T86" s="38">
        <f t="shared" si="43"/>
        <v>0</v>
      </c>
      <c r="U86" s="38">
        <f t="shared" si="44"/>
        <v>1</v>
      </c>
      <c r="V86" s="38">
        <f t="shared" si="45"/>
        <v>1</v>
      </c>
      <c r="W86" s="39">
        <f t="shared" si="46"/>
        <v>0</v>
      </c>
      <c r="X86" s="39">
        <f t="shared" si="47"/>
        <v>4</v>
      </c>
      <c r="Y86" s="39">
        <f t="shared" si="48"/>
        <v>4</v>
      </c>
      <c r="Z86" s="40">
        <f t="shared" si="49"/>
        <v>0</v>
      </c>
      <c r="AA86" s="40">
        <f t="shared" si="50"/>
        <v>1</v>
      </c>
      <c r="AB86" s="40">
        <f t="shared" si="51"/>
        <v>1</v>
      </c>
    </row>
    <row r="87" spans="1:28">
      <c r="A87" s="103" t="s">
        <v>1316</v>
      </c>
      <c r="B87" s="36">
        <f t="shared" si="40"/>
        <v>1</v>
      </c>
      <c r="C87" s="36">
        <f t="shared" si="52"/>
        <v>1</v>
      </c>
      <c r="D87" s="36">
        <f t="shared" si="52"/>
        <v>0</v>
      </c>
      <c r="E87" s="36">
        <f t="shared" si="52"/>
        <v>0</v>
      </c>
      <c r="F87" s="36">
        <f t="shared" si="28"/>
        <v>4</v>
      </c>
      <c r="G87" s="36">
        <f t="shared" si="29"/>
        <v>2</v>
      </c>
      <c r="H87" s="37">
        <f t="shared" si="41"/>
        <v>0</v>
      </c>
      <c r="I87" s="37">
        <f t="shared" si="30"/>
        <v>0</v>
      </c>
      <c r="J87" s="37">
        <f t="shared" si="31"/>
        <v>0</v>
      </c>
      <c r="K87" s="37">
        <f t="shared" si="32"/>
        <v>0</v>
      </c>
      <c r="L87" s="37">
        <f t="shared" si="33"/>
        <v>0</v>
      </c>
      <c r="M87" s="37">
        <f t="shared" si="34"/>
        <v>0</v>
      </c>
      <c r="N87" s="29">
        <f t="shared" si="42"/>
        <v>1</v>
      </c>
      <c r="O87" s="29">
        <f t="shared" si="35"/>
        <v>1</v>
      </c>
      <c r="P87" s="29">
        <f t="shared" si="36"/>
        <v>0</v>
      </c>
      <c r="Q87" s="29">
        <f t="shared" si="37"/>
        <v>0</v>
      </c>
      <c r="R87" s="29">
        <f t="shared" si="38"/>
        <v>4</v>
      </c>
      <c r="S87" s="29">
        <f t="shared" si="39"/>
        <v>2</v>
      </c>
      <c r="T87" s="38">
        <f t="shared" si="43"/>
        <v>0</v>
      </c>
      <c r="U87" s="38">
        <f t="shared" si="44"/>
        <v>1</v>
      </c>
      <c r="V87" s="38">
        <f t="shared" si="45"/>
        <v>1</v>
      </c>
      <c r="W87" s="39">
        <f t="shared" si="46"/>
        <v>0</v>
      </c>
      <c r="X87" s="39">
        <f t="shared" si="47"/>
        <v>4</v>
      </c>
      <c r="Y87" s="39">
        <f t="shared" si="48"/>
        <v>4</v>
      </c>
      <c r="Z87" s="40">
        <f t="shared" si="49"/>
        <v>0</v>
      </c>
      <c r="AA87" s="40">
        <f t="shared" si="50"/>
        <v>2</v>
      </c>
      <c r="AB87" s="40">
        <f t="shared" si="51"/>
        <v>2</v>
      </c>
    </row>
    <row r="88" spans="1:28">
      <c r="A88" s="103" t="s">
        <v>186</v>
      </c>
      <c r="B88" s="36">
        <f t="shared" si="40"/>
        <v>96</v>
      </c>
      <c r="C88" s="36">
        <f t="shared" si="52"/>
        <v>35</v>
      </c>
      <c r="D88" s="36">
        <f t="shared" si="52"/>
        <v>18</v>
      </c>
      <c r="E88" s="36">
        <f t="shared" si="52"/>
        <v>43</v>
      </c>
      <c r="F88" s="36">
        <f t="shared" si="28"/>
        <v>146</v>
      </c>
      <c r="G88" s="36">
        <f t="shared" si="29"/>
        <v>159</v>
      </c>
      <c r="H88" s="37">
        <f t="shared" si="41"/>
        <v>50</v>
      </c>
      <c r="I88" s="37">
        <f t="shared" si="30"/>
        <v>20</v>
      </c>
      <c r="J88" s="37">
        <f t="shared" si="31"/>
        <v>8</v>
      </c>
      <c r="K88" s="37">
        <f t="shared" si="32"/>
        <v>22</v>
      </c>
      <c r="L88" s="37">
        <f t="shared" si="33"/>
        <v>88</v>
      </c>
      <c r="M88" s="37">
        <f t="shared" si="34"/>
        <v>76</v>
      </c>
      <c r="N88" s="29">
        <f t="shared" si="42"/>
        <v>46</v>
      </c>
      <c r="O88" s="29">
        <f t="shared" si="35"/>
        <v>15</v>
      </c>
      <c r="P88" s="29">
        <f t="shared" si="36"/>
        <v>10</v>
      </c>
      <c r="Q88" s="29">
        <f t="shared" si="37"/>
        <v>21</v>
      </c>
      <c r="R88" s="29">
        <f t="shared" si="38"/>
        <v>58</v>
      </c>
      <c r="S88" s="29">
        <f t="shared" si="39"/>
        <v>83</v>
      </c>
      <c r="T88" s="38">
        <f t="shared" si="43"/>
        <v>0.4</v>
      </c>
      <c r="U88" s="38">
        <f t="shared" si="44"/>
        <v>0.32608695652173914</v>
      </c>
      <c r="V88" s="38">
        <f t="shared" si="45"/>
        <v>0.36458333333333331</v>
      </c>
      <c r="W88" s="39">
        <f t="shared" si="46"/>
        <v>1.76</v>
      </c>
      <c r="X88" s="39">
        <f t="shared" si="47"/>
        <v>1.2608695652173914</v>
      </c>
      <c r="Y88" s="39">
        <f t="shared" si="48"/>
        <v>1.5208333333333333</v>
      </c>
      <c r="Z88" s="40">
        <f t="shared" si="49"/>
        <v>1.52</v>
      </c>
      <c r="AA88" s="40">
        <f t="shared" si="50"/>
        <v>1.8043478260869565</v>
      </c>
      <c r="AB88" s="40">
        <f t="shared" si="51"/>
        <v>1.65625</v>
      </c>
    </row>
    <row r="89" spans="1:28">
      <c r="A89" s="112" t="s">
        <v>1407</v>
      </c>
      <c r="B89" s="36">
        <f t="shared" si="40"/>
        <v>2</v>
      </c>
      <c r="C89" s="36">
        <f t="shared" si="52"/>
        <v>0</v>
      </c>
      <c r="D89" s="36">
        <f t="shared" si="52"/>
        <v>0</v>
      </c>
      <c r="E89" s="36">
        <f t="shared" si="52"/>
        <v>2</v>
      </c>
      <c r="F89" s="36">
        <f t="shared" si="28"/>
        <v>4</v>
      </c>
      <c r="G89" s="36">
        <f t="shared" si="29"/>
        <v>8</v>
      </c>
      <c r="H89" s="37">
        <f t="shared" si="41"/>
        <v>1</v>
      </c>
      <c r="I89" s="37">
        <f t="shared" si="30"/>
        <v>0</v>
      </c>
      <c r="J89" s="37">
        <f t="shared" si="31"/>
        <v>0</v>
      </c>
      <c r="K89" s="37">
        <f t="shared" si="32"/>
        <v>1</v>
      </c>
      <c r="L89" s="37">
        <f t="shared" si="33"/>
        <v>2</v>
      </c>
      <c r="M89" s="37">
        <f t="shared" si="34"/>
        <v>3</v>
      </c>
      <c r="N89" s="29">
        <f t="shared" si="42"/>
        <v>1</v>
      </c>
      <c r="O89" s="29">
        <f t="shared" si="35"/>
        <v>0</v>
      </c>
      <c r="P89" s="29">
        <f t="shared" si="36"/>
        <v>0</v>
      </c>
      <c r="Q89" s="29">
        <f t="shared" si="37"/>
        <v>1</v>
      </c>
      <c r="R89" s="29">
        <f t="shared" si="38"/>
        <v>2</v>
      </c>
      <c r="S89" s="29">
        <f t="shared" si="39"/>
        <v>5</v>
      </c>
      <c r="T89" s="38">
        <f t="shared" si="43"/>
        <v>0</v>
      </c>
      <c r="U89" s="38">
        <f t="shared" si="44"/>
        <v>0</v>
      </c>
      <c r="V89" s="38">
        <f t="shared" si="45"/>
        <v>0</v>
      </c>
      <c r="W89" s="39">
        <f t="shared" si="46"/>
        <v>2</v>
      </c>
      <c r="X89" s="39">
        <f t="shared" si="47"/>
        <v>2</v>
      </c>
      <c r="Y89" s="39">
        <f t="shared" si="48"/>
        <v>2</v>
      </c>
      <c r="Z89" s="40">
        <f t="shared" si="49"/>
        <v>3</v>
      </c>
      <c r="AA89" s="40">
        <f t="shared" si="50"/>
        <v>5</v>
      </c>
      <c r="AB89" s="40">
        <f t="shared" si="51"/>
        <v>4</v>
      </c>
    </row>
    <row r="90" spans="1:28">
      <c r="A90" s="103" t="s">
        <v>104</v>
      </c>
      <c r="B90" s="36">
        <f t="shared" si="40"/>
        <v>9</v>
      </c>
      <c r="C90" s="36">
        <f t="shared" si="52"/>
        <v>3</v>
      </c>
      <c r="D90" s="36">
        <f t="shared" si="52"/>
        <v>3</v>
      </c>
      <c r="E90" s="36">
        <f t="shared" si="52"/>
        <v>3</v>
      </c>
      <c r="F90" s="36">
        <f t="shared" si="28"/>
        <v>16</v>
      </c>
      <c r="G90" s="36">
        <f t="shared" si="29"/>
        <v>9</v>
      </c>
      <c r="H90" s="37">
        <f t="shared" si="41"/>
        <v>6</v>
      </c>
      <c r="I90" s="37">
        <f t="shared" si="30"/>
        <v>2</v>
      </c>
      <c r="J90" s="37">
        <f t="shared" si="31"/>
        <v>2</v>
      </c>
      <c r="K90" s="37">
        <f t="shared" si="32"/>
        <v>2</v>
      </c>
      <c r="L90" s="37">
        <f t="shared" si="33"/>
        <v>7</v>
      </c>
      <c r="M90" s="37">
        <f t="shared" si="34"/>
        <v>5</v>
      </c>
      <c r="N90" s="29">
        <f t="shared" si="42"/>
        <v>3</v>
      </c>
      <c r="O90" s="29">
        <f t="shared" si="35"/>
        <v>1</v>
      </c>
      <c r="P90" s="29">
        <f t="shared" si="36"/>
        <v>1</v>
      </c>
      <c r="Q90" s="29">
        <f t="shared" si="37"/>
        <v>1</v>
      </c>
      <c r="R90" s="29">
        <f t="shared" si="38"/>
        <v>9</v>
      </c>
      <c r="S90" s="29">
        <f t="shared" si="39"/>
        <v>4</v>
      </c>
      <c r="T90" s="38">
        <f t="shared" si="43"/>
        <v>0.33333333333333331</v>
      </c>
      <c r="U90" s="38">
        <f t="shared" si="44"/>
        <v>0.33333333333333331</v>
      </c>
      <c r="V90" s="38">
        <f t="shared" si="45"/>
        <v>0.33333333333333331</v>
      </c>
      <c r="W90" s="39">
        <f t="shared" si="46"/>
        <v>1.1666666666666667</v>
      </c>
      <c r="X90" s="39">
        <f t="shared" si="47"/>
        <v>3</v>
      </c>
      <c r="Y90" s="39">
        <f t="shared" si="48"/>
        <v>1.7777777777777777</v>
      </c>
      <c r="Z90" s="40">
        <f t="shared" si="49"/>
        <v>0.83333333333333337</v>
      </c>
      <c r="AA90" s="40">
        <f t="shared" si="50"/>
        <v>1.3333333333333333</v>
      </c>
      <c r="AB90" s="40">
        <f t="shared" si="51"/>
        <v>1</v>
      </c>
    </row>
    <row r="91" spans="1:28">
      <c r="A91" s="103" t="s">
        <v>529</v>
      </c>
      <c r="B91" s="36">
        <f t="shared" si="40"/>
        <v>76</v>
      </c>
      <c r="C91" s="36">
        <f t="shared" si="52"/>
        <v>27</v>
      </c>
      <c r="D91" s="36">
        <f t="shared" si="52"/>
        <v>15</v>
      </c>
      <c r="E91" s="36">
        <f t="shared" si="52"/>
        <v>34</v>
      </c>
      <c r="F91" s="36">
        <f t="shared" si="28"/>
        <v>110</v>
      </c>
      <c r="G91" s="36">
        <f t="shared" si="29"/>
        <v>123</v>
      </c>
      <c r="H91" s="37">
        <f t="shared" si="41"/>
        <v>40</v>
      </c>
      <c r="I91" s="37">
        <f t="shared" si="30"/>
        <v>16</v>
      </c>
      <c r="J91" s="37">
        <f t="shared" si="31"/>
        <v>9</v>
      </c>
      <c r="K91" s="37">
        <f t="shared" si="32"/>
        <v>15</v>
      </c>
      <c r="L91" s="37">
        <f t="shared" si="33"/>
        <v>64</v>
      </c>
      <c r="M91" s="37">
        <f t="shared" si="34"/>
        <v>62</v>
      </c>
      <c r="N91" s="29">
        <f t="shared" si="42"/>
        <v>36</v>
      </c>
      <c r="O91" s="29">
        <f t="shared" si="35"/>
        <v>11</v>
      </c>
      <c r="P91" s="29">
        <f t="shared" si="36"/>
        <v>6</v>
      </c>
      <c r="Q91" s="29">
        <f t="shared" si="37"/>
        <v>19</v>
      </c>
      <c r="R91" s="29">
        <f t="shared" si="38"/>
        <v>46</v>
      </c>
      <c r="S91" s="29">
        <f t="shared" si="39"/>
        <v>61</v>
      </c>
      <c r="T91" s="38">
        <f t="shared" si="43"/>
        <v>0.4</v>
      </c>
      <c r="U91" s="38">
        <f t="shared" si="44"/>
        <v>0.30555555555555558</v>
      </c>
      <c r="V91" s="38">
        <f t="shared" si="45"/>
        <v>0.35526315789473684</v>
      </c>
      <c r="W91" s="39">
        <f t="shared" si="46"/>
        <v>1.6</v>
      </c>
      <c r="X91" s="39">
        <f t="shared" si="47"/>
        <v>1.2777777777777777</v>
      </c>
      <c r="Y91" s="39">
        <f t="shared" si="48"/>
        <v>1.4473684210526316</v>
      </c>
      <c r="Z91" s="40">
        <f t="shared" si="49"/>
        <v>1.55</v>
      </c>
      <c r="AA91" s="40">
        <f t="shared" si="50"/>
        <v>1.6944444444444444</v>
      </c>
      <c r="AB91" s="40">
        <f t="shared" si="51"/>
        <v>1.618421052631579</v>
      </c>
    </row>
    <row r="92" spans="1:28">
      <c r="A92" s="103" t="s">
        <v>689</v>
      </c>
      <c r="B92" s="36">
        <f t="shared" si="40"/>
        <v>2</v>
      </c>
      <c r="C92" s="36">
        <f t="shared" si="52"/>
        <v>0</v>
      </c>
      <c r="D92" s="36">
        <f t="shared" si="52"/>
        <v>0</v>
      </c>
      <c r="E92" s="36">
        <f t="shared" si="52"/>
        <v>2</v>
      </c>
      <c r="F92" s="36">
        <f t="shared" si="28"/>
        <v>2</v>
      </c>
      <c r="G92" s="36">
        <f t="shared" si="29"/>
        <v>6</v>
      </c>
      <c r="H92" s="37">
        <f t="shared" si="41"/>
        <v>2</v>
      </c>
      <c r="I92" s="37">
        <f t="shared" si="30"/>
        <v>0</v>
      </c>
      <c r="J92" s="37">
        <f t="shared" si="31"/>
        <v>0</v>
      </c>
      <c r="K92" s="37">
        <f t="shared" si="32"/>
        <v>2</v>
      </c>
      <c r="L92" s="37">
        <f t="shared" si="33"/>
        <v>2</v>
      </c>
      <c r="M92" s="37">
        <f t="shared" si="34"/>
        <v>6</v>
      </c>
      <c r="N92" s="29">
        <f t="shared" si="42"/>
        <v>0</v>
      </c>
      <c r="O92" s="29">
        <f t="shared" si="35"/>
        <v>0</v>
      </c>
      <c r="P92" s="29">
        <f t="shared" si="36"/>
        <v>0</v>
      </c>
      <c r="Q92" s="29">
        <f t="shared" si="37"/>
        <v>0</v>
      </c>
      <c r="R92" s="29">
        <f t="shared" si="38"/>
        <v>0</v>
      </c>
      <c r="S92" s="29">
        <f t="shared" si="39"/>
        <v>0</v>
      </c>
      <c r="T92" s="38">
        <f t="shared" si="43"/>
        <v>0</v>
      </c>
      <c r="U92" s="38">
        <f t="shared" si="44"/>
        <v>0</v>
      </c>
      <c r="V92" s="38">
        <f t="shared" si="45"/>
        <v>0</v>
      </c>
      <c r="W92" s="39">
        <f t="shared" si="46"/>
        <v>1</v>
      </c>
      <c r="X92" s="39">
        <f t="shared" si="47"/>
        <v>0</v>
      </c>
      <c r="Y92" s="39">
        <f t="shared" si="48"/>
        <v>1</v>
      </c>
      <c r="Z92" s="40">
        <f t="shared" si="49"/>
        <v>3</v>
      </c>
      <c r="AA92" s="40">
        <f t="shared" si="50"/>
        <v>0</v>
      </c>
      <c r="AB92" s="40">
        <f t="shared" si="51"/>
        <v>3</v>
      </c>
    </row>
    <row r="93" spans="1:28">
      <c r="A93" s="103" t="s">
        <v>1357</v>
      </c>
      <c r="B93" s="36">
        <f t="shared" si="40"/>
        <v>12</v>
      </c>
      <c r="C93" s="36">
        <f t="shared" si="52"/>
        <v>3</v>
      </c>
      <c r="D93" s="36">
        <f t="shared" si="52"/>
        <v>2</v>
      </c>
      <c r="E93" s="36">
        <f t="shared" si="52"/>
        <v>7</v>
      </c>
      <c r="F93" s="36">
        <f t="shared" si="28"/>
        <v>14</v>
      </c>
      <c r="G93" s="36">
        <f t="shared" si="29"/>
        <v>39</v>
      </c>
      <c r="H93" s="37">
        <f t="shared" si="41"/>
        <v>6</v>
      </c>
      <c r="I93" s="37">
        <f t="shared" si="30"/>
        <v>2</v>
      </c>
      <c r="J93" s="37">
        <f t="shared" si="31"/>
        <v>2</v>
      </c>
      <c r="K93" s="37">
        <f t="shared" si="32"/>
        <v>2</v>
      </c>
      <c r="L93" s="37">
        <f t="shared" si="33"/>
        <v>10</v>
      </c>
      <c r="M93" s="37">
        <f t="shared" si="34"/>
        <v>12</v>
      </c>
      <c r="N93" s="29">
        <f t="shared" si="42"/>
        <v>6</v>
      </c>
      <c r="O93" s="29">
        <f t="shared" si="35"/>
        <v>1</v>
      </c>
      <c r="P93" s="29">
        <f t="shared" si="36"/>
        <v>0</v>
      </c>
      <c r="Q93" s="29">
        <f t="shared" si="37"/>
        <v>5</v>
      </c>
      <c r="R93" s="29">
        <f t="shared" si="38"/>
        <v>4</v>
      </c>
      <c r="S93" s="29">
        <f t="shared" si="39"/>
        <v>27</v>
      </c>
      <c r="T93" s="38">
        <f t="shared" si="43"/>
        <v>0.33333333333333331</v>
      </c>
      <c r="U93" s="38">
        <f t="shared" si="44"/>
        <v>0.16666666666666666</v>
      </c>
      <c r="V93" s="38">
        <f t="shared" si="45"/>
        <v>0.25</v>
      </c>
      <c r="W93" s="39">
        <f t="shared" si="46"/>
        <v>1.6666666666666667</v>
      </c>
      <c r="X93" s="39">
        <f t="shared" si="47"/>
        <v>0.66666666666666663</v>
      </c>
      <c r="Y93" s="39">
        <f t="shared" si="48"/>
        <v>1.1666666666666667</v>
      </c>
      <c r="Z93" s="40">
        <f t="shared" si="49"/>
        <v>2</v>
      </c>
      <c r="AA93" s="40">
        <f t="shared" si="50"/>
        <v>4.5</v>
      </c>
      <c r="AB93" s="40">
        <f t="shared" si="51"/>
        <v>3.25</v>
      </c>
    </row>
    <row r="94" spans="1:28">
      <c r="A94" s="103" t="s">
        <v>1279</v>
      </c>
      <c r="B94" s="36">
        <f t="shared" si="40"/>
        <v>1</v>
      </c>
      <c r="C94" s="36">
        <f t="shared" si="52"/>
        <v>1</v>
      </c>
      <c r="D94" s="36">
        <f t="shared" si="52"/>
        <v>0</v>
      </c>
      <c r="E94" s="36">
        <f t="shared" si="52"/>
        <v>0</v>
      </c>
      <c r="F94" s="36">
        <f t="shared" si="28"/>
        <v>8</v>
      </c>
      <c r="G94" s="36">
        <f t="shared" si="29"/>
        <v>0</v>
      </c>
      <c r="H94" s="37">
        <f t="shared" si="41"/>
        <v>1</v>
      </c>
      <c r="I94" s="37">
        <f t="shared" si="30"/>
        <v>1</v>
      </c>
      <c r="J94" s="37">
        <f t="shared" si="31"/>
        <v>0</v>
      </c>
      <c r="K94" s="37">
        <f t="shared" si="32"/>
        <v>0</v>
      </c>
      <c r="L94" s="37">
        <f t="shared" si="33"/>
        <v>8</v>
      </c>
      <c r="M94" s="37">
        <f t="shared" si="34"/>
        <v>0</v>
      </c>
      <c r="N94" s="29">
        <f t="shared" si="42"/>
        <v>0</v>
      </c>
      <c r="O94" s="29">
        <f t="shared" si="35"/>
        <v>0</v>
      </c>
      <c r="P94" s="29">
        <f t="shared" si="36"/>
        <v>0</v>
      </c>
      <c r="Q94" s="29">
        <f t="shared" si="37"/>
        <v>0</v>
      </c>
      <c r="R94" s="29">
        <f t="shared" si="38"/>
        <v>0</v>
      </c>
      <c r="S94" s="29">
        <f t="shared" si="39"/>
        <v>0</v>
      </c>
      <c r="T94" s="38">
        <f t="shared" si="43"/>
        <v>1</v>
      </c>
      <c r="U94" s="38">
        <f t="shared" si="44"/>
        <v>0</v>
      </c>
      <c r="V94" s="38">
        <f t="shared" si="45"/>
        <v>1</v>
      </c>
      <c r="W94" s="39">
        <f t="shared" si="46"/>
        <v>8</v>
      </c>
      <c r="X94" s="39">
        <f t="shared" si="47"/>
        <v>0</v>
      </c>
      <c r="Y94" s="39">
        <f t="shared" si="48"/>
        <v>8</v>
      </c>
      <c r="Z94" s="40">
        <f t="shared" si="49"/>
        <v>0</v>
      </c>
      <c r="AA94" s="40">
        <f t="shared" si="50"/>
        <v>0</v>
      </c>
      <c r="AB94" s="40">
        <f t="shared" si="51"/>
        <v>0</v>
      </c>
    </row>
    <row r="95" spans="1:28">
      <c r="A95" s="103" t="s">
        <v>903</v>
      </c>
      <c r="B95" s="36">
        <f t="shared" si="40"/>
        <v>1</v>
      </c>
      <c r="C95" s="36">
        <f t="shared" si="52"/>
        <v>0</v>
      </c>
      <c r="D95" s="36">
        <f t="shared" si="52"/>
        <v>0</v>
      </c>
      <c r="E95" s="36">
        <f t="shared" si="52"/>
        <v>1</v>
      </c>
      <c r="F95" s="36">
        <f t="shared" si="28"/>
        <v>0</v>
      </c>
      <c r="G95" s="36">
        <f t="shared" si="29"/>
        <v>1</v>
      </c>
      <c r="H95" s="37">
        <f t="shared" si="41"/>
        <v>1</v>
      </c>
      <c r="I95" s="37">
        <f t="shared" si="30"/>
        <v>0</v>
      </c>
      <c r="J95" s="37">
        <f t="shared" si="31"/>
        <v>0</v>
      </c>
      <c r="K95" s="37">
        <f t="shared" si="32"/>
        <v>1</v>
      </c>
      <c r="L95" s="37">
        <f t="shared" si="33"/>
        <v>0</v>
      </c>
      <c r="M95" s="37">
        <f t="shared" si="34"/>
        <v>1</v>
      </c>
      <c r="N95" s="29">
        <f t="shared" si="42"/>
        <v>0</v>
      </c>
      <c r="O95" s="29">
        <f t="shared" si="35"/>
        <v>0</v>
      </c>
      <c r="P95" s="29">
        <f t="shared" si="36"/>
        <v>0</v>
      </c>
      <c r="Q95" s="29">
        <f t="shared" si="37"/>
        <v>0</v>
      </c>
      <c r="R95" s="29">
        <f t="shared" si="38"/>
        <v>0</v>
      </c>
      <c r="S95" s="29">
        <f t="shared" si="39"/>
        <v>0</v>
      </c>
      <c r="T95" s="38">
        <f t="shared" si="43"/>
        <v>0</v>
      </c>
      <c r="U95" s="38">
        <f t="shared" si="44"/>
        <v>0</v>
      </c>
      <c r="V95" s="38">
        <f t="shared" si="45"/>
        <v>0</v>
      </c>
      <c r="W95" s="39">
        <f t="shared" si="46"/>
        <v>0</v>
      </c>
      <c r="X95" s="39">
        <f t="shared" si="47"/>
        <v>0</v>
      </c>
      <c r="Y95" s="39">
        <f t="shared" si="48"/>
        <v>0</v>
      </c>
      <c r="Z95" s="40">
        <f t="shared" si="49"/>
        <v>1</v>
      </c>
      <c r="AA95" s="40">
        <f t="shared" si="50"/>
        <v>0</v>
      </c>
      <c r="AB95" s="40">
        <f t="shared" si="51"/>
        <v>1</v>
      </c>
    </row>
    <row r="96" spans="1:28">
      <c r="A96" s="103" t="s">
        <v>101</v>
      </c>
      <c r="B96" s="36">
        <f t="shared" si="40"/>
        <v>19</v>
      </c>
      <c r="C96" s="36">
        <f t="shared" si="52"/>
        <v>5</v>
      </c>
      <c r="D96" s="36">
        <f t="shared" si="52"/>
        <v>8</v>
      </c>
      <c r="E96" s="36">
        <f t="shared" si="52"/>
        <v>6</v>
      </c>
      <c r="F96" s="36">
        <f t="shared" si="28"/>
        <v>24</v>
      </c>
      <c r="G96" s="36">
        <f t="shared" si="29"/>
        <v>29</v>
      </c>
      <c r="H96" s="37">
        <f t="shared" si="41"/>
        <v>10</v>
      </c>
      <c r="I96" s="37">
        <f t="shared" si="30"/>
        <v>1</v>
      </c>
      <c r="J96" s="37">
        <f t="shared" si="31"/>
        <v>4</v>
      </c>
      <c r="K96" s="37">
        <f t="shared" si="32"/>
        <v>5</v>
      </c>
      <c r="L96" s="37">
        <f t="shared" si="33"/>
        <v>10</v>
      </c>
      <c r="M96" s="37">
        <f t="shared" si="34"/>
        <v>18</v>
      </c>
      <c r="N96" s="29">
        <f t="shared" si="42"/>
        <v>9</v>
      </c>
      <c r="O96" s="29">
        <f t="shared" si="35"/>
        <v>4</v>
      </c>
      <c r="P96" s="29">
        <f t="shared" si="36"/>
        <v>4</v>
      </c>
      <c r="Q96" s="29">
        <f t="shared" si="37"/>
        <v>1</v>
      </c>
      <c r="R96" s="29">
        <f t="shared" si="38"/>
        <v>14</v>
      </c>
      <c r="S96" s="29">
        <f t="shared" si="39"/>
        <v>11</v>
      </c>
      <c r="T96" s="38">
        <f t="shared" si="43"/>
        <v>0.1</v>
      </c>
      <c r="U96" s="38">
        <f t="shared" si="44"/>
        <v>0.44444444444444442</v>
      </c>
      <c r="V96" s="38">
        <f t="shared" si="45"/>
        <v>0.26315789473684209</v>
      </c>
      <c r="W96" s="39">
        <f t="shared" si="46"/>
        <v>1</v>
      </c>
      <c r="X96" s="39">
        <f t="shared" si="47"/>
        <v>1.5555555555555556</v>
      </c>
      <c r="Y96" s="39">
        <f t="shared" si="48"/>
        <v>1.263157894736842</v>
      </c>
      <c r="Z96" s="40">
        <f t="shared" si="49"/>
        <v>1.8</v>
      </c>
      <c r="AA96" s="40">
        <f t="shared" si="50"/>
        <v>1.2222222222222223</v>
      </c>
      <c r="AB96" s="40">
        <f t="shared" si="51"/>
        <v>1.5263157894736843</v>
      </c>
    </row>
    <row r="97" spans="1:28">
      <c r="A97" s="103" t="s">
        <v>760</v>
      </c>
      <c r="B97" s="36">
        <f t="shared" si="40"/>
        <v>2</v>
      </c>
      <c r="C97" s="36">
        <f t="shared" si="52"/>
        <v>2</v>
      </c>
      <c r="D97" s="36">
        <f t="shared" si="52"/>
        <v>0</v>
      </c>
      <c r="E97" s="36">
        <f t="shared" si="52"/>
        <v>0</v>
      </c>
      <c r="F97" s="36">
        <f t="shared" si="28"/>
        <v>8</v>
      </c>
      <c r="G97" s="36">
        <f t="shared" si="29"/>
        <v>3</v>
      </c>
      <c r="H97" s="37">
        <f t="shared" si="41"/>
        <v>2</v>
      </c>
      <c r="I97" s="37">
        <f t="shared" si="30"/>
        <v>2</v>
      </c>
      <c r="J97" s="37">
        <f t="shared" si="31"/>
        <v>0</v>
      </c>
      <c r="K97" s="37">
        <f t="shared" si="32"/>
        <v>0</v>
      </c>
      <c r="L97" s="37">
        <f t="shared" si="33"/>
        <v>8</v>
      </c>
      <c r="M97" s="37">
        <f t="shared" si="34"/>
        <v>3</v>
      </c>
      <c r="N97" s="29">
        <f t="shared" si="42"/>
        <v>0</v>
      </c>
      <c r="O97" s="29">
        <f t="shared" si="35"/>
        <v>0</v>
      </c>
      <c r="P97" s="29">
        <f t="shared" si="36"/>
        <v>0</v>
      </c>
      <c r="Q97" s="29">
        <f t="shared" si="37"/>
        <v>0</v>
      </c>
      <c r="R97" s="29">
        <f t="shared" si="38"/>
        <v>0</v>
      </c>
      <c r="S97" s="29">
        <f t="shared" si="39"/>
        <v>0</v>
      </c>
      <c r="T97" s="38">
        <f t="shared" si="43"/>
        <v>1</v>
      </c>
      <c r="U97" s="38">
        <f t="shared" si="44"/>
        <v>0</v>
      </c>
      <c r="V97" s="38">
        <f t="shared" si="45"/>
        <v>1</v>
      </c>
      <c r="W97" s="39">
        <f t="shared" si="46"/>
        <v>4</v>
      </c>
      <c r="X97" s="39">
        <f t="shared" si="47"/>
        <v>0</v>
      </c>
      <c r="Y97" s="39">
        <f t="shared" si="48"/>
        <v>4</v>
      </c>
      <c r="Z97" s="40">
        <f t="shared" si="49"/>
        <v>1.5</v>
      </c>
      <c r="AA97" s="40">
        <f t="shared" si="50"/>
        <v>0</v>
      </c>
      <c r="AB97" s="40">
        <f t="shared" si="51"/>
        <v>1.5</v>
      </c>
    </row>
    <row r="98" spans="1:28">
      <c r="A98" s="103" t="s">
        <v>893</v>
      </c>
      <c r="B98" s="36">
        <f t="shared" si="40"/>
        <v>1</v>
      </c>
      <c r="C98" s="36">
        <f t="shared" si="52"/>
        <v>1</v>
      </c>
      <c r="D98" s="36">
        <f t="shared" si="52"/>
        <v>0</v>
      </c>
      <c r="E98" s="36">
        <f t="shared" si="52"/>
        <v>0</v>
      </c>
      <c r="F98" s="36">
        <f t="shared" si="28"/>
        <v>6</v>
      </c>
      <c r="G98" s="36">
        <f t="shared" si="29"/>
        <v>0</v>
      </c>
      <c r="H98" s="37">
        <f t="shared" si="41"/>
        <v>1</v>
      </c>
      <c r="I98" s="37">
        <f t="shared" si="30"/>
        <v>1</v>
      </c>
      <c r="J98" s="37">
        <f t="shared" si="31"/>
        <v>0</v>
      </c>
      <c r="K98" s="37">
        <f t="shared" si="32"/>
        <v>0</v>
      </c>
      <c r="L98" s="37">
        <f t="shared" si="33"/>
        <v>6</v>
      </c>
      <c r="M98" s="37">
        <f t="shared" si="34"/>
        <v>0</v>
      </c>
      <c r="N98" s="29">
        <f t="shared" si="42"/>
        <v>0</v>
      </c>
      <c r="O98" s="29">
        <f t="shared" si="35"/>
        <v>0</v>
      </c>
      <c r="P98" s="29">
        <f t="shared" si="36"/>
        <v>0</v>
      </c>
      <c r="Q98" s="29">
        <f t="shared" si="37"/>
        <v>0</v>
      </c>
      <c r="R98" s="29">
        <f t="shared" si="38"/>
        <v>0</v>
      </c>
      <c r="S98" s="29">
        <f t="shared" si="39"/>
        <v>0</v>
      </c>
      <c r="T98" s="38">
        <f t="shared" si="43"/>
        <v>1</v>
      </c>
      <c r="U98" s="38">
        <f t="shared" si="44"/>
        <v>0</v>
      </c>
      <c r="V98" s="38">
        <f t="shared" si="45"/>
        <v>1</v>
      </c>
      <c r="W98" s="39">
        <f t="shared" si="46"/>
        <v>6</v>
      </c>
      <c r="X98" s="39">
        <f t="shared" si="47"/>
        <v>0</v>
      </c>
      <c r="Y98" s="39">
        <f t="shared" si="48"/>
        <v>6</v>
      </c>
      <c r="Z98" s="40">
        <f t="shared" si="49"/>
        <v>0</v>
      </c>
      <c r="AA98" s="40">
        <f t="shared" si="50"/>
        <v>0</v>
      </c>
      <c r="AB98" s="40">
        <f t="shared" si="51"/>
        <v>0</v>
      </c>
    </row>
    <row r="99" spans="1:28">
      <c r="A99" s="103" t="s">
        <v>528</v>
      </c>
      <c r="B99" s="36">
        <f t="shared" si="40"/>
        <v>26</v>
      </c>
      <c r="C99" s="36">
        <f t="shared" si="52"/>
        <v>14</v>
      </c>
      <c r="D99" s="36">
        <f t="shared" si="52"/>
        <v>6</v>
      </c>
      <c r="E99" s="36">
        <f t="shared" si="52"/>
        <v>6</v>
      </c>
      <c r="F99" s="36">
        <f t="shared" si="28"/>
        <v>61</v>
      </c>
      <c r="G99" s="36">
        <f t="shared" si="29"/>
        <v>24</v>
      </c>
      <c r="H99" s="37">
        <f t="shared" si="41"/>
        <v>13</v>
      </c>
      <c r="I99" s="37">
        <f t="shared" si="30"/>
        <v>8</v>
      </c>
      <c r="J99" s="37">
        <f t="shared" si="31"/>
        <v>3</v>
      </c>
      <c r="K99" s="37">
        <f t="shared" si="32"/>
        <v>2</v>
      </c>
      <c r="L99" s="37">
        <f t="shared" si="33"/>
        <v>30</v>
      </c>
      <c r="M99" s="37">
        <f t="shared" si="34"/>
        <v>10</v>
      </c>
      <c r="N99" s="29">
        <f t="shared" si="42"/>
        <v>13</v>
      </c>
      <c r="O99" s="29">
        <f t="shared" si="35"/>
        <v>6</v>
      </c>
      <c r="P99" s="29">
        <f t="shared" si="36"/>
        <v>3</v>
      </c>
      <c r="Q99" s="29">
        <f t="shared" si="37"/>
        <v>4</v>
      </c>
      <c r="R99" s="29">
        <f t="shared" si="38"/>
        <v>31</v>
      </c>
      <c r="S99" s="29">
        <f t="shared" si="39"/>
        <v>14</v>
      </c>
      <c r="T99" s="38">
        <f t="shared" si="43"/>
        <v>0.61538461538461542</v>
      </c>
      <c r="U99" s="38">
        <f t="shared" si="44"/>
        <v>0.46153846153846156</v>
      </c>
      <c r="V99" s="38">
        <f t="shared" si="45"/>
        <v>0.53846153846153844</v>
      </c>
      <c r="W99" s="39">
        <f t="shared" si="46"/>
        <v>2.3076923076923075</v>
      </c>
      <c r="X99" s="39">
        <f t="shared" si="47"/>
        <v>2.3846153846153846</v>
      </c>
      <c r="Y99" s="39">
        <f t="shared" si="48"/>
        <v>2.3461538461538463</v>
      </c>
      <c r="Z99" s="40">
        <f t="shared" si="49"/>
        <v>0.76923076923076927</v>
      </c>
      <c r="AA99" s="40">
        <f t="shared" si="50"/>
        <v>1.0769230769230769</v>
      </c>
      <c r="AB99" s="40">
        <f t="shared" si="51"/>
        <v>0.92307692307692313</v>
      </c>
    </row>
    <row r="100" spans="1:28">
      <c r="A100" s="112" t="s">
        <v>83</v>
      </c>
      <c r="B100" s="36">
        <f t="shared" si="40"/>
        <v>13</v>
      </c>
      <c r="C100" s="36">
        <f t="shared" si="52"/>
        <v>8</v>
      </c>
      <c r="D100" s="36">
        <f t="shared" si="52"/>
        <v>0</v>
      </c>
      <c r="E100" s="36">
        <f t="shared" si="52"/>
        <v>5</v>
      </c>
      <c r="F100" s="36">
        <f t="shared" si="28"/>
        <v>23</v>
      </c>
      <c r="G100" s="36">
        <f t="shared" si="29"/>
        <v>19</v>
      </c>
      <c r="H100" s="37">
        <f t="shared" si="41"/>
        <v>7</v>
      </c>
      <c r="I100" s="37">
        <f t="shared" si="30"/>
        <v>4</v>
      </c>
      <c r="J100" s="37">
        <f t="shared" si="31"/>
        <v>0</v>
      </c>
      <c r="K100" s="37">
        <f t="shared" si="32"/>
        <v>3</v>
      </c>
      <c r="L100" s="37">
        <f t="shared" si="33"/>
        <v>12</v>
      </c>
      <c r="M100" s="37">
        <f t="shared" si="34"/>
        <v>10</v>
      </c>
      <c r="N100" s="29">
        <f t="shared" si="42"/>
        <v>6</v>
      </c>
      <c r="O100" s="29">
        <f t="shared" si="35"/>
        <v>4</v>
      </c>
      <c r="P100" s="29">
        <f t="shared" si="36"/>
        <v>0</v>
      </c>
      <c r="Q100" s="29">
        <f t="shared" si="37"/>
        <v>2</v>
      </c>
      <c r="R100" s="29">
        <f t="shared" si="38"/>
        <v>11</v>
      </c>
      <c r="S100" s="29">
        <f t="shared" si="39"/>
        <v>9</v>
      </c>
      <c r="T100" s="38">
        <f t="shared" si="43"/>
        <v>0.5714285714285714</v>
      </c>
      <c r="U100" s="38">
        <f t="shared" si="44"/>
        <v>0.66666666666666663</v>
      </c>
      <c r="V100" s="38">
        <f t="shared" si="45"/>
        <v>0.61538461538461542</v>
      </c>
      <c r="W100" s="39">
        <f t="shared" si="46"/>
        <v>1.7142857142857142</v>
      </c>
      <c r="X100" s="39">
        <f t="shared" si="47"/>
        <v>1.8333333333333333</v>
      </c>
      <c r="Y100" s="39">
        <f t="shared" si="48"/>
        <v>1.7692307692307692</v>
      </c>
      <c r="Z100" s="40">
        <f t="shared" si="49"/>
        <v>1.4285714285714286</v>
      </c>
      <c r="AA100" s="40">
        <f t="shared" si="50"/>
        <v>1.5</v>
      </c>
      <c r="AB100" s="40">
        <f t="shared" si="51"/>
        <v>1.4615384615384615</v>
      </c>
    </row>
    <row r="101" spans="1:28">
      <c r="A101" s="112" t="s">
        <v>1454</v>
      </c>
      <c r="B101" s="36">
        <f t="shared" si="40"/>
        <v>1</v>
      </c>
      <c r="C101" s="36">
        <f t="shared" si="52"/>
        <v>1</v>
      </c>
      <c r="D101" s="36">
        <f t="shared" si="52"/>
        <v>0</v>
      </c>
      <c r="E101" s="36">
        <f t="shared" si="52"/>
        <v>0</v>
      </c>
      <c r="F101" s="36">
        <f t="shared" si="28"/>
        <v>5</v>
      </c>
      <c r="G101" s="36">
        <f t="shared" si="29"/>
        <v>4</v>
      </c>
      <c r="H101" s="37">
        <f t="shared" si="41"/>
        <v>1</v>
      </c>
      <c r="I101" s="37">
        <f t="shared" si="30"/>
        <v>1</v>
      </c>
      <c r="J101" s="37">
        <f t="shared" si="31"/>
        <v>0</v>
      </c>
      <c r="K101" s="37">
        <f t="shared" si="32"/>
        <v>0</v>
      </c>
      <c r="L101" s="37">
        <f t="shared" si="33"/>
        <v>5</v>
      </c>
      <c r="M101" s="37">
        <f t="shared" si="34"/>
        <v>4</v>
      </c>
      <c r="N101" s="29">
        <f t="shared" si="42"/>
        <v>0</v>
      </c>
      <c r="O101" s="29">
        <f t="shared" si="35"/>
        <v>0</v>
      </c>
      <c r="P101" s="29">
        <f t="shared" si="36"/>
        <v>0</v>
      </c>
      <c r="Q101" s="29">
        <f t="shared" si="37"/>
        <v>0</v>
      </c>
      <c r="R101" s="29">
        <f t="shared" si="38"/>
        <v>0</v>
      </c>
      <c r="S101" s="29">
        <f t="shared" si="39"/>
        <v>0</v>
      </c>
      <c r="T101" s="38">
        <f t="shared" si="43"/>
        <v>1</v>
      </c>
      <c r="U101" s="38">
        <f t="shared" si="44"/>
        <v>0</v>
      </c>
      <c r="V101" s="38">
        <f t="shared" si="45"/>
        <v>1</v>
      </c>
      <c r="W101" s="39">
        <f t="shared" si="46"/>
        <v>5</v>
      </c>
      <c r="X101" s="39">
        <f t="shared" si="47"/>
        <v>0</v>
      </c>
      <c r="Y101" s="39">
        <f t="shared" si="48"/>
        <v>5</v>
      </c>
      <c r="Z101" s="40">
        <f t="shared" si="49"/>
        <v>4</v>
      </c>
      <c r="AA101" s="40">
        <f t="shared" si="50"/>
        <v>0</v>
      </c>
      <c r="AB101" s="40">
        <f t="shared" si="51"/>
        <v>4</v>
      </c>
    </row>
    <row r="102" spans="1:28">
      <c r="A102" s="112" t="s">
        <v>1953</v>
      </c>
      <c r="B102" s="36">
        <f t="shared" si="40"/>
        <v>1</v>
      </c>
      <c r="C102" s="36">
        <f t="shared" si="52"/>
        <v>1</v>
      </c>
      <c r="D102" s="36">
        <f t="shared" si="52"/>
        <v>0</v>
      </c>
      <c r="E102" s="36">
        <f t="shared" si="52"/>
        <v>0</v>
      </c>
      <c r="F102" s="36">
        <f t="shared" si="28"/>
        <v>8</v>
      </c>
      <c r="G102" s="36">
        <f t="shared" si="29"/>
        <v>2</v>
      </c>
      <c r="H102" s="37">
        <f t="shared" si="41"/>
        <v>1</v>
      </c>
      <c r="I102" s="37">
        <f t="shared" si="30"/>
        <v>1</v>
      </c>
      <c r="J102" s="37">
        <f t="shared" si="31"/>
        <v>0</v>
      </c>
      <c r="K102" s="37">
        <f t="shared" si="32"/>
        <v>0</v>
      </c>
      <c r="L102" s="37">
        <f t="shared" si="33"/>
        <v>8</v>
      </c>
      <c r="M102" s="37">
        <f t="shared" si="34"/>
        <v>2</v>
      </c>
      <c r="N102" s="29">
        <f t="shared" si="42"/>
        <v>0</v>
      </c>
      <c r="O102" s="29">
        <f t="shared" si="35"/>
        <v>0</v>
      </c>
      <c r="P102" s="29">
        <f t="shared" si="36"/>
        <v>0</v>
      </c>
      <c r="Q102" s="29">
        <f t="shared" si="37"/>
        <v>0</v>
      </c>
      <c r="R102" s="29">
        <f t="shared" si="38"/>
        <v>0</v>
      </c>
      <c r="S102" s="29">
        <f t="shared" si="39"/>
        <v>0</v>
      </c>
      <c r="T102" s="38">
        <f t="shared" si="43"/>
        <v>1</v>
      </c>
      <c r="U102" s="38">
        <f t="shared" si="44"/>
        <v>0</v>
      </c>
      <c r="V102" s="38">
        <f t="shared" si="45"/>
        <v>1</v>
      </c>
      <c r="W102" s="39">
        <f t="shared" si="46"/>
        <v>8</v>
      </c>
      <c r="X102" s="39">
        <f t="shared" si="47"/>
        <v>0</v>
      </c>
      <c r="Y102" s="39">
        <f t="shared" si="48"/>
        <v>8</v>
      </c>
      <c r="Z102" s="40">
        <f t="shared" si="49"/>
        <v>2</v>
      </c>
      <c r="AA102" s="40">
        <f t="shared" si="50"/>
        <v>0</v>
      </c>
      <c r="AB102" s="40">
        <f t="shared" si="51"/>
        <v>2</v>
      </c>
    </row>
    <row r="103" spans="1:28">
      <c r="A103" s="103" t="s">
        <v>419</v>
      </c>
      <c r="B103" s="36">
        <f t="shared" si="40"/>
        <v>3</v>
      </c>
      <c r="C103" s="36">
        <f t="shared" si="52"/>
        <v>1</v>
      </c>
      <c r="D103" s="36">
        <f t="shared" si="52"/>
        <v>0</v>
      </c>
      <c r="E103" s="36">
        <f t="shared" si="52"/>
        <v>2</v>
      </c>
      <c r="F103" s="36">
        <f t="shared" si="28"/>
        <v>5</v>
      </c>
      <c r="G103" s="36">
        <f t="shared" si="29"/>
        <v>3</v>
      </c>
      <c r="H103" s="37">
        <f t="shared" si="41"/>
        <v>1</v>
      </c>
      <c r="I103" s="37">
        <f t="shared" si="30"/>
        <v>1</v>
      </c>
      <c r="J103" s="37">
        <f t="shared" si="31"/>
        <v>0</v>
      </c>
      <c r="K103" s="37">
        <f t="shared" si="32"/>
        <v>0</v>
      </c>
      <c r="L103" s="37">
        <f t="shared" si="33"/>
        <v>5</v>
      </c>
      <c r="M103" s="37">
        <f t="shared" si="34"/>
        <v>0</v>
      </c>
      <c r="N103" s="29">
        <f t="shared" si="42"/>
        <v>2</v>
      </c>
      <c r="O103" s="29">
        <f t="shared" si="35"/>
        <v>0</v>
      </c>
      <c r="P103" s="29">
        <f t="shared" si="36"/>
        <v>0</v>
      </c>
      <c r="Q103" s="29">
        <f t="shared" si="37"/>
        <v>2</v>
      </c>
      <c r="R103" s="29">
        <f t="shared" si="38"/>
        <v>0</v>
      </c>
      <c r="S103" s="29">
        <f t="shared" si="39"/>
        <v>3</v>
      </c>
      <c r="T103" s="38">
        <f t="shared" si="43"/>
        <v>1</v>
      </c>
      <c r="U103" s="38">
        <f t="shared" si="44"/>
        <v>0</v>
      </c>
      <c r="V103" s="38">
        <f t="shared" si="45"/>
        <v>0.33333333333333331</v>
      </c>
      <c r="W103" s="39">
        <f t="shared" si="46"/>
        <v>5</v>
      </c>
      <c r="X103" s="39">
        <f t="shared" si="47"/>
        <v>0</v>
      </c>
      <c r="Y103" s="39">
        <f t="shared" si="48"/>
        <v>1.6666666666666667</v>
      </c>
      <c r="Z103" s="40">
        <f t="shared" si="49"/>
        <v>0</v>
      </c>
      <c r="AA103" s="40">
        <f t="shared" si="50"/>
        <v>1.5</v>
      </c>
      <c r="AB103" s="40">
        <f t="shared" si="51"/>
        <v>1</v>
      </c>
    </row>
    <row r="104" spans="1:28">
      <c r="A104" s="103" t="s">
        <v>1302</v>
      </c>
      <c r="B104" s="36">
        <f t="shared" si="40"/>
        <v>14</v>
      </c>
      <c r="C104" s="36">
        <f t="shared" si="52"/>
        <v>10</v>
      </c>
      <c r="D104" s="36">
        <f t="shared" si="52"/>
        <v>2</v>
      </c>
      <c r="E104" s="36">
        <f t="shared" si="52"/>
        <v>2</v>
      </c>
      <c r="F104" s="36">
        <f t="shared" si="28"/>
        <v>37</v>
      </c>
      <c r="G104" s="36">
        <f t="shared" si="29"/>
        <v>13</v>
      </c>
      <c r="H104" s="37">
        <f t="shared" si="41"/>
        <v>7</v>
      </c>
      <c r="I104" s="37">
        <f t="shared" si="30"/>
        <v>6</v>
      </c>
      <c r="J104" s="37">
        <f t="shared" si="31"/>
        <v>1</v>
      </c>
      <c r="K104" s="37">
        <f t="shared" si="32"/>
        <v>0</v>
      </c>
      <c r="L104" s="37">
        <f t="shared" si="33"/>
        <v>21</v>
      </c>
      <c r="M104" s="37">
        <f t="shared" si="34"/>
        <v>3</v>
      </c>
      <c r="N104" s="29">
        <f t="shared" si="42"/>
        <v>7</v>
      </c>
      <c r="O104" s="29">
        <f t="shared" si="35"/>
        <v>4</v>
      </c>
      <c r="P104" s="29">
        <f t="shared" si="36"/>
        <v>1</v>
      </c>
      <c r="Q104" s="29">
        <f t="shared" si="37"/>
        <v>2</v>
      </c>
      <c r="R104" s="29">
        <f t="shared" si="38"/>
        <v>16</v>
      </c>
      <c r="S104" s="29">
        <f t="shared" si="39"/>
        <v>10</v>
      </c>
      <c r="T104" s="38">
        <f t="shared" si="43"/>
        <v>0.8571428571428571</v>
      </c>
      <c r="U104" s="38">
        <f t="shared" si="44"/>
        <v>0.5714285714285714</v>
      </c>
      <c r="V104" s="38">
        <f t="shared" si="45"/>
        <v>0.7142857142857143</v>
      </c>
      <c r="W104" s="39">
        <f t="shared" si="46"/>
        <v>3</v>
      </c>
      <c r="X104" s="39">
        <f t="shared" si="47"/>
        <v>2.2857142857142856</v>
      </c>
      <c r="Y104" s="39">
        <f t="shared" si="48"/>
        <v>2.6428571428571428</v>
      </c>
      <c r="Z104" s="40">
        <f t="shared" si="49"/>
        <v>0.42857142857142855</v>
      </c>
      <c r="AA104" s="40">
        <f t="shared" si="50"/>
        <v>1.4285714285714286</v>
      </c>
      <c r="AB104" s="40">
        <f t="shared" si="51"/>
        <v>0.9285714285714286</v>
      </c>
    </row>
    <row r="105" spans="1:28">
      <c r="A105" s="103" t="s">
        <v>885</v>
      </c>
      <c r="B105" s="36">
        <f t="shared" si="40"/>
        <v>1</v>
      </c>
      <c r="C105" s="36">
        <f t="shared" ref="C105:E124" si="53">IF(chosen_comp="all comps",COUNTIFS(opponent,$A105,outcome,C$4),COUNTIFS(competition,chosen_comp,opponent,$A105,outcome,C$4))</f>
        <v>1</v>
      </c>
      <c r="D105" s="36">
        <f t="shared" si="53"/>
        <v>0</v>
      </c>
      <c r="E105" s="36">
        <f t="shared" si="53"/>
        <v>0</v>
      </c>
      <c r="F105" s="36">
        <f t="shared" si="28"/>
        <v>4</v>
      </c>
      <c r="G105" s="36">
        <f t="shared" si="29"/>
        <v>2</v>
      </c>
      <c r="H105" s="37">
        <f t="shared" si="41"/>
        <v>1</v>
      </c>
      <c r="I105" s="37">
        <f t="shared" si="30"/>
        <v>1</v>
      </c>
      <c r="J105" s="37">
        <f t="shared" si="31"/>
        <v>0</v>
      </c>
      <c r="K105" s="37">
        <f t="shared" si="32"/>
        <v>0</v>
      </c>
      <c r="L105" s="37">
        <f t="shared" si="33"/>
        <v>4</v>
      </c>
      <c r="M105" s="37">
        <f t="shared" si="34"/>
        <v>2</v>
      </c>
      <c r="N105" s="29">
        <f t="shared" si="42"/>
        <v>0</v>
      </c>
      <c r="O105" s="29">
        <f t="shared" si="35"/>
        <v>0</v>
      </c>
      <c r="P105" s="29">
        <f t="shared" si="36"/>
        <v>0</v>
      </c>
      <c r="Q105" s="29">
        <f t="shared" si="37"/>
        <v>0</v>
      </c>
      <c r="R105" s="29">
        <f t="shared" si="38"/>
        <v>0</v>
      </c>
      <c r="S105" s="29">
        <f t="shared" si="39"/>
        <v>0</v>
      </c>
      <c r="T105" s="38">
        <f t="shared" si="43"/>
        <v>1</v>
      </c>
      <c r="U105" s="38">
        <f t="shared" si="44"/>
        <v>0</v>
      </c>
      <c r="V105" s="38">
        <f t="shared" si="45"/>
        <v>1</v>
      </c>
      <c r="W105" s="39">
        <f t="shared" si="46"/>
        <v>4</v>
      </c>
      <c r="X105" s="39">
        <f t="shared" si="47"/>
        <v>0</v>
      </c>
      <c r="Y105" s="39">
        <f t="shared" si="48"/>
        <v>4</v>
      </c>
      <c r="Z105" s="40">
        <f t="shared" si="49"/>
        <v>2</v>
      </c>
      <c r="AA105" s="40">
        <f t="shared" si="50"/>
        <v>0</v>
      </c>
      <c r="AB105" s="40">
        <f t="shared" si="51"/>
        <v>2</v>
      </c>
    </row>
    <row r="106" spans="1:28">
      <c r="A106" s="103" t="s">
        <v>590</v>
      </c>
      <c r="B106" s="36">
        <f t="shared" si="40"/>
        <v>1</v>
      </c>
      <c r="C106" s="36">
        <f t="shared" si="53"/>
        <v>1</v>
      </c>
      <c r="D106" s="36">
        <f t="shared" si="53"/>
        <v>0</v>
      </c>
      <c r="E106" s="36">
        <f t="shared" si="53"/>
        <v>0</v>
      </c>
      <c r="F106" s="36">
        <f t="shared" si="28"/>
        <v>4</v>
      </c>
      <c r="G106" s="36">
        <f t="shared" si="29"/>
        <v>1</v>
      </c>
      <c r="H106" s="37">
        <f t="shared" si="41"/>
        <v>1</v>
      </c>
      <c r="I106" s="37">
        <f t="shared" si="30"/>
        <v>1</v>
      </c>
      <c r="J106" s="37">
        <f t="shared" si="31"/>
        <v>0</v>
      </c>
      <c r="K106" s="37">
        <f t="shared" si="32"/>
        <v>0</v>
      </c>
      <c r="L106" s="37">
        <f t="shared" si="33"/>
        <v>4</v>
      </c>
      <c r="M106" s="37">
        <f t="shared" si="34"/>
        <v>1</v>
      </c>
      <c r="N106" s="29">
        <f t="shared" si="42"/>
        <v>0</v>
      </c>
      <c r="O106" s="29">
        <f t="shared" si="35"/>
        <v>0</v>
      </c>
      <c r="P106" s="29">
        <f t="shared" si="36"/>
        <v>0</v>
      </c>
      <c r="Q106" s="29">
        <f t="shared" si="37"/>
        <v>0</v>
      </c>
      <c r="R106" s="29">
        <f t="shared" si="38"/>
        <v>0</v>
      </c>
      <c r="S106" s="29">
        <f t="shared" si="39"/>
        <v>0</v>
      </c>
      <c r="T106" s="38">
        <f t="shared" si="43"/>
        <v>1</v>
      </c>
      <c r="U106" s="38">
        <f t="shared" si="44"/>
        <v>0</v>
      </c>
      <c r="V106" s="38">
        <f t="shared" si="45"/>
        <v>1</v>
      </c>
      <c r="W106" s="39">
        <f t="shared" si="46"/>
        <v>4</v>
      </c>
      <c r="X106" s="39">
        <f t="shared" si="47"/>
        <v>0</v>
      </c>
      <c r="Y106" s="39">
        <f t="shared" si="48"/>
        <v>4</v>
      </c>
      <c r="Z106" s="40">
        <f t="shared" si="49"/>
        <v>1</v>
      </c>
      <c r="AA106" s="40">
        <f t="shared" si="50"/>
        <v>0</v>
      </c>
      <c r="AB106" s="40">
        <f t="shared" si="51"/>
        <v>1</v>
      </c>
    </row>
    <row r="107" spans="1:28">
      <c r="A107" s="103" t="s">
        <v>286</v>
      </c>
      <c r="B107" s="36">
        <f t="shared" ref="B107:B170" si="54">SUM(C107:E107)</f>
        <v>45</v>
      </c>
      <c r="C107" s="36">
        <f t="shared" si="53"/>
        <v>24</v>
      </c>
      <c r="D107" s="36">
        <f t="shared" si="53"/>
        <v>5</v>
      </c>
      <c r="E107" s="36">
        <f t="shared" si="53"/>
        <v>16</v>
      </c>
      <c r="F107" s="36">
        <f t="shared" si="28"/>
        <v>91</v>
      </c>
      <c r="G107" s="36">
        <f t="shared" si="29"/>
        <v>76</v>
      </c>
      <c r="H107" s="37">
        <f t="shared" ref="H107:H170" si="55">SUM(I107:K107)</f>
        <v>22</v>
      </c>
      <c r="I107" s="37">
        <f t="shared" si="30"/>
        <v>15</v>
      </c>
      <c r="J107" s="37">
        <f t="shared" si="31"/>
        <v>2</v>
      </c>
      <c r="K107" s="37">
        <f t="shared" si="32"/>
        <v>5</v>
      </c>
      <c r="L107" s="37">
        <f t="shared" si="33"/>
        <v>47</v>
      </c>
      <c r="M107" s="37">
        <f t="shared" si="34"/>
        <v>29</v>
      </c>
      <c r="N107" s="29">
        <f t="shared" ref="N107:N170" si="56">SUM(O107:Q107)</f>
        <v>23</v>
      </c>
      <c r="O107" s="29">
        <f t="shared" si="35"/>
        <v>9</v>
      </c>
      <c r="P107" s="29">
        <f t="shared" si="36"/>
        <v>3</v>
      </c>
      <c r="Q107" s="29">
        <f t="shared" si="37"/>
        <v>11</v>
      </c>
      <c r="R107" s="29">
        <f t="shared" si="38"/>
        <v>44</v>
      </c>
      <c r="S107" s="29">
        <f t="shared" si="39"/>
        <v>47</v>
      </c>
      <c r="T107" s="38">
        <f t="shared" ref="T107:T170" si="57">IFERROR(SUM(I107/H107),0)</f>
        <v>0.68181818181818177</v>
      </c>
      <c r="U107" s="38">
        <f t="shared" ref="U107:U170" si="58">IFERROR(SUM(O107/N107),0)</f>
        <v>0.39130434782608697</v>
      </c>
      <c r="V107" s="38">
        <f t="shared" ref="V107:V170" si="59">IFERROR(SUM(C107/B107),0)</f>
        <v>0.53333333333333333</v>
      </c>
      <c r="W107" s="39">
        <f t="shared" ref="W107:W170" si="60">IFERROR(SUM(L107/H107),0)</f>
        <v>2.1363636363636362</v>
      </c>
      <c r="X107" s="39">
        <f t="shared" ref="X107:X170" si="61">IFERROR(SUM(R107/N107),0)</f>
        <v>1.9130434782608696</v>
      </c>
      <c r="Y107" s="39">
        <f t="shared" ref="Y107:Y170" si="62">IFERROR(SUM(F107/B107),0)</f>
        <v>2.0222222222222221</v>
      </c>
      <c r="Z107" s="40">
        <f t="shared" ref="Z107:Z170" si="63">IFERROR(SUM(M107/H107),0)</f>
        <v>1.3181818181818181</v>
      </c>
      <c r="AA107" s="40">
        <f t="shared" ref="AA107:AA170" si="64">IFERROR(SUM(S107/N107),0)</f>
        <v>2.0434782608695654</v>
      </c>
      <c r="AB107" s="40">
        <f t="shared" ref="AB107:AB170" si="65">IFERROR(SUM(G107/B107),0)</f>
        <v>1.6888888888888889</v>
      </c>
    </row>
    <row r="108" spans="1:28">
      <c r="A108" s="103" t="s">
        <v>1233</v>
      </c>
      <c r="B108" s="36">
        <f t="shared" si="54"/>
        <v>1</v>
      </c>
      <c r="C108" s="36">
        <f t="shared" si="53"/>
        <v>1</v>
      </c>
      <c r="D108" s="36">
        <f t="shared" si="53"/>
        <v>0</v>
      </c>
      <c r="E108" s="36">
        <f t="shared" si="53"/>
        <v>0</v>
      </c>
      <c r="F108" s="36">
        <f t="shared" si="28"/>
        <v>4</v>
      </c>
      <c r="G108" s="36">
        <f t="shared" si="29"/>
        <v>2</v>
      </c>
      <c r="H108" s="37">
        <f t="shared" si="55"/>
        <v>1</v>
      </c>
      <c r="I108" s="37">
        <f t="shared" si="30"/>
        <v>1</v>
      </c>
      <c r="J108" s="37">
        <f t="shared" si="31"/>
        <v>0</v>
      </c>
      <c r="K108" s="37">
        <f t="shared" si="32"/>
        <v>0</v>
      </c>
      <c r="L108" s="37">
        <f t="shared" si="33"/>
        <v>4</v>
      </c>
      <c r="M108" s="37">
        <f t="shared" si="34"/>
        <v>2</v>
      </c>
      <c r="N108" s="29">
        <f t="shared" si="56"/>
        <v>0</v>
      </c>
      <c r="O108" s="29">
        <f t="shared" si="35"/>
        <v>0</v>
      </c>
      <c r="P108" s="29">
        <f t="shared" si="36"/>
        <v>0</v>
      </c>
      <c r="Q108" s="29">
        <f t="shared" si="37"/>
        <v>0</v>
      </c>
      <c r="R108" s="29">
        <f t="shared" si="38"/>
        <v>0</v>
      </c>
      <c r="S108" s="29">
        <f t="shared" si="39"/>
        <v>0</v>
      </c>
      <c r="T108" s="38">
        <f t="shared" si="57"/>
        <v>1</v>
      </c>
      <c r="U108" s="38">
        <f t="shared" si="58"/>
        <v>0</v>
      </c>
      <c r="V108" s="38">
        <f t="shared" si="59"/>
        <v>1</v>
      </c>
      <c r="W108" s="39">
        <f t="shared" si="60"/>
        <v>4</v>
      </c>
      <c r="X108" s="39">
        <f t="shared" si="61"/>
        <v>0</v>
      </c>
      <c r="Y108" s="39">
        <f t="shared" si="62"/>
        <v>4</v>
      </c>
      <c r="Z108" s="40">
        <f t="shared" si="63"/>
        <v>2</v>
      </c>
      <c r="AA108" s="40">
        <f t="shared" si="64"/>
        <v>0</v>
      </c>
      <c r="AB108" s="40">
        <f t="shared" si="65"/>
        <v>2</v>
      </c>
    </row>
    <row r="109" spans="1:28">
      <c r="A109" s="103" t="s">
        <v>728</v>
      </c>
      <c r="B109" s="36">
        <f t="shared" si="54"/>
        <v>9</v>
      </c>
      <c r="C109" s="36">
        <f t="shared" si="53"/>
        <v>6</v>
      </c>
      <c r="D109" s="36">
        <f t="shared" si="53"/>
        <v>1</v>
      </c>
      <c r="E109" s="36">
        <f t="shared" si="53"/>
        <v>2</v>
      </c>
      <c r="F109" s="36">
        <f t="shared" si="28"/>
        <v>18</v>
      </c>
      <c r="G109" s="36">
        <f t="shared" si="29"/>
        <v>7</v>
      </c>
      <c r="H109" s="37">
        <f t="shared" si="55"/>
        <v>6</v>
      </c>
      <c r="I109" s="37">
        <f t="shared" si="30"/>
        <v>3</v>
      </c>
      <c r="J109" s="37">
        <f t="shared" si="31"/>
        <v>1</v>
      </c>
      <c r="K109" s="37">
        <f t="shared" si="32"/>
        <v>2</v>
      </c>
      <c r="L109" s="37">
        <f t="shared" si="33"/>
        <v>12</v>
      </c>
      <c r="M109" s="37">
        <f t="shared" si="34"/>
        <v>6</v>
      </c>
      <c r="N109" s="29">
        <f t="shared" si="56"/>
        <v>3</v>
      </c>
      <c r="O109" s="29">
        <f t="shared" si="35"/>
        <v>3</v>
      </c>
      <c r="P109" s="29">
        <f t="shared" si="36"/>
        <v>0</v>
      </c>
      <c r="Q109" s="29">
        <f t="shared" si="37"/>
        <v>0</v>
      </c>
      <c r="R109" s="29">
        <f t="shared" si="38"/>
        <v>6</v>
      </c>
      <c r="S109" s="29">
        <f t="shared" si="39"/>
        <v>1</v>
      </c>
      <c r="T109" s="38">
        <f t="shared" si="57"/>
        <v>0.5</v>
      </c>
      <c r="U109" s="38">
        <f t="shared" si="58"/>
        <v>1</v>
      </c>
      <c r="V109" s="38">
        <f t="shared" si="59"/>
        <v>0.66666666666666663</v>
      </c>
      <c r="W109" s="39">
        <f t="shared" si="60"/>
        <v>2</v>
      </c>
      <c r="X109" s="39">
        <f t="shared" si="61"/>
        <v>2</v>
      </c>
      <c r="Y109" s="39">
        <f t="shared" si="62"/>
        <v>2</v>
      </c>
      <c r="Z109" s="40">
        <f t="shared" si="63"/>
        <v>1</v>
      </c>
      <c r="AA109" s="40">
        <f t="shared" si="64"/>
        <v>0.33333333333333331</v>
      </c>
      <c r="AB109" s="40">
        <f t="shared" si="65"/>
        <v>0.77777777777777779</v>
      </c>
    </row>
    <row r="110" spans="1:28">
      <c r="A110" s="103" t="s">
        <v>45</v>
      </c>
      <c r="B110" s="36">
        <f t="shared" si="54"/>
        <v>70</v>
      </c>
      <c r="C110" s="36">
        <f t="shared" si="53"/>
        <v>35</v>
      </c>
      <c r="D110" s="36">
        <f t="shared" si="53"/>
        <v>16</v>
      </c>
      <c r="E110" s="36">
        <f t="shared" si="53"/>
        <v>19</v>
      </c>
      <c r="F110" s="36">
        <f t="shared" si="28"/>
        <v>133</v>
      </c>
      <c r="G110" s="36">
        <f t="shared" si="29"/>
        <v>84</v>
      </c>
      <c r="H110" s="37">
        <f t="shared" si="55"/>
        <v>37</v>
      </c>
      <c r="I110" s="37">
        <f t="shared" si="30"/>
        <v>20</v>
      </c>
      <c r="J110" s="37">
        <f t="shared" si="31"/>
        <v>6</v>
      </c>
      <c r="K110" s="37">
        <f t="shared" si="32"/>
        <v>11</v>
      </c>
      <c r="L110" s="37">
        <f t="shared" si="33"/>
        <v>70</v>
      </c>
      <c r="M110" s="37">
        <f t="shared" si="34"/>
        <v>43</v>
      </c>
      <c r="N110" s="29">
        <f t="shared" si="56"/>
        <v>33</v>
      </c>
      <c r="O110" s="29">
        <f t="shared" si="35"/>
        <v>15</v>
      </c>
      <c r="P110" s="29">
        <f t="shared" si="36"/>
        <v>10</v>
      </c>
      <c r="Q110" s="29">
        <f t="shared" si="37"/>
        <v>8</v>
      </c>
      <c r="R110" s="29">
        <f t="shared" si="38"/>
        <v>63</v>
      </c>
      <c r="S110" s="29">
        <f t="shared" si="39"/>
        <v>41</v>
      </c>
      <c r="T110" s="38">
        <f t="shared" si="57"/>
        <v>0.54054054054054057</v>
      </c>
      <c r="U110" s="38">
        <f t="shared" si="58"/>
        <v>0.45454545454545453</v>
      </c>
      <c r="V110" s="38">
        <f t="shared" si="59"/>
        <v>0.5</v>
      </c>
      <c r="W110" s="39">
        <f t="shared" si="60"/>
        <v>1.8918918918918919</v>
      </c>
      <c r="X110" s="39">
        <f t="shared" si="61"/>
        <v>1.9090909090909092</v>
      </c>
      <c r="Y110" s="39">
        <f t="shared" si="62"/>
        <v>1.9</v>
      </c>
      <c r="Z110" s="40">
        <f t="shared" si="63"/>
        <v>1.1621621621621621</v>
      </c>
      <c r="AA110" s="40">
        <f t="shared" si="64"/>
        <v>1.2424242424242424</v>
      </c>
      <c r="AB110" s="40">
        <f t="shared" si="65"/>
        <v>1.2</v>
      </c>
    </row>
    <row r="111" spans="1:28">
      <c r="A111" s="103" t="s">
        <v>35</v>
      </c>
      <c r="B111" s="36">
        <f t="shared" si="54"/>
        <v>38</v>
      </c>
      <c r="C111" s="36">
        <f t="shared" si="53"/>
        <v>13</v>
      </c>
      <c r="D111" s="36">
        <f t="shared" si="53"/>
        <v>10</v>
      </c>
      <c r="E111" s="36">
        <f t="shared" si="53"/>
        <v>15</v>
      </c>
      <c r="F111" s="36">
        <f t="shared" si="28"/>
        <v>60</v>
      </c>
      <c r="G111" s="36">
        <f t="shared" si="29"/>
        <v>59</v>
      </c>
      <c r="H111" s="37">
        <f t="shared" si="55"/>
        <v>19</v>
      </c>
      <c r="I111" s="37">
        <f t="shared" si="30"/>
        <v>8</v>
      </c>
      <c r="J111" s="37">
        <f t="shared" si="31"/>
        <v>4</v>
      </c>
      <c r="K111" s="37">
        <f t="shared" si="32"/>
        <v>7</v>
      </c>
      <c r="L111" s="37">
        <f t="shared" si="33"/>
        <v>33</v>
      </c>
      <c r="M111" s="37">
        <f t="shared" si="34"/>
        <v>27</v>
      </c>
      <c r="N111" s="29">
        <f t="shared" si="56"/>
        <v>19</v>
      </c>
      <c r="O111" s="29">
        <f t="shared" si="35"/>
        <v>5</v>
      </c>
      <c r="P111" s="29">
        <f t="shared" si="36"/>
        <v>6</v>
      </c>
      <c r="Q111" s="29">
        <f t="shared" si="37"/>
        <v>8</v>
      </c>
      <c r="R111" s="29">
        <f t="shared" si="38"/>
        <v>27</v>
      </c>
      <c r="S111" s="29">
        <f t="shared" si="39"/>
        <v>32</v>
      </c>
      <c r="T111" s="38">
        <f t="shared" si="57"/>
        <v>0.42105263157894735</v>
      </c>
      <c r="U111" s="38">
        <f t="shared" si="58"/>
        <v>0.26315789473684209</v>
      </c>
      <c r="V111" s="38">
        <f t="shared" si="59"/>
        <v>0.34210526315789475</v>
      </c>
      <c r="W111" s="39">
        <f t="shared" si="60"/>
        <v>1.736842105263158</v>
      </c>
      <c r="X111" s="39">
        <f t="shared" si="61"/>
        <v>1.4210526315789473</v>
      </c>
      <c r="Y111" s="39">
        <f t="shared" si="62"/>
        <v>1.5789473684210527</v>
      </c>
      <c r="Z111" s="40">
        <f t="shared" si="63"/>
        <v>1.4210526315789473</v>
      </c>
      <c r="AA111" s="40">
        <f t="shared" si="64"/>
        <v>1.6842105263157894</v>
      </c>
      <c r="AB111" s="40">
        <f t="shared" si="65"/>
        <v>1.5526315789473684</v>
      </c>
    </row>
    <row r="112" spans="1:28">
      <c r="A112" s="103" t="s">
        <v>429</v>
      </c>
      <c r="B112" s="36">
        <f t="shared" si="54"/>
        <v>1</v>
      </c>
      <c r="C112" s="36">
        <f t="shared" si="53"/>
        <v>0</v>
      </c>
      <c r="D112" s="36">
        <f t="shared" si="53"/>
        <v>1</v>
      </c>
      <c r="E112" s="36">
        <f t="shared" si="53"/>
        <v>0</v>
      </c>
      <c r="F112" s="36">
        <f t="shared" si="28"/>
        <v>1</v>
      </c>
      <c r="G112" s="36">
        <f t="shared" si="29"/>
        <v>1</v>
      </c>
      <c r="H112" s="37">
        <f t="shared" si="55"/>
        <v>0</v>
      </c>
      <c r="I112" s="37">
        <f t="shared" si="30"/>
        <v>0</v>
      </c>
      <c r="J112" s="37">
        <f t="shared" si="31"/>
        <v>0</v>
      </c>
      <c r="K112" s="37">
        <f t="shared" si="32"/>
        <v>0</v>
      </c>
      <c r="L112" s="37">
        <f t="shared" si="33"/>
        <v>0</v>
      </c>
      <c r="M112" s="37">
        <f t="shared" si="34"/>
        <v>0</v>
      </c>
      <c r="N112" s="29">
        <f t="shared" si="56"/>
        <v>1</v>
      </c>
      <c r="O112" s="29">
        <f t="shared" si="35"/>
        <v>0</v>
      </c>
      <c r="P112" s="29">
        <f t="shared" si="36"/>
        <v>1</v>
      </c>
      <c r="Q112" s="29">
        <f t="shared" si="37"/>
        <v>0</v>
      </c>
      <c r="R112" s="29">
        <f t="shared" si="38"/>
        <v>1</v>
      </c>
      <c r="S112" s="29">
        <f t="shared" si="39"/>
        <v>1</v>
      </c>
      <c r="T112" s="38">
        <f t="shared" si="57"/>
        <v>0</v>
      </c>
      <c r="U112" s="38">
        <f t="shared" si="58"/>
        <v>0</v>
      </c>
      <c r="V112" s="38">
        <f t="shared" si="59"/>
        <v>0</v>
      </c>
      <c r="W112" s="39">
        <f t="shared" si="60"/>
        <v>0</v>
      </c>
      <c r="X112" s="39">
        <f t="shared" si="61"/>
        <v>1</v>
      </c>
      <c r="Y112" s="39">
        <f t="shared" si="62"/>
        <v>1</v>
      </c>
      <c r="Z112" s="40">
        <f t="shared" si="63"/>
        <v>0</v>
      </c>
      <c r="AA112" s="40">
        <f t="shared" si="64"/>
        <v>1</v>
      </c>
      <c r="AB112" s="40">
        <f t="shared" si="65"/>
        <v>1</v>
      </c>
    </row>
    <row r="113" spans="1:28">
      <c r="A113" s="103" t="s">
        <v>1539</v>
      </c>
      <c r="B113" s="36">
        <f t="shared" si="54"/>
        <v>4</v>
      </c>
      <c r="C113" s="36">
        <f t="shared" si="53"/>
        <v>2</v>
      </c>
      <c r="D113" s="36">
        <f t="shared" si="53"/>
        <v>0</v>
      </c>
      <c r="E113" s="36">
        <f t="shared" si="53"/>
        <v>2</v>
      </c>
      <c r="F113" s="36">
        <f t="shared" si="28"/>
        <v>7</v>
      </c>
      <c r="G113" s="36">
        <f t="shared" si="29"/>
        <v>9</v>
      </c>
      <c r="H113" s="37">
        <f t="shared" si="55"/>
        <v>2</v>
      </c>
      <c r="I113" s="37">
        <f t="shared" si="30"/>
        <v>2</v>
      </c>
      <c r="J113" s="37">
        <f t="shared" si="31"/>
        <v>0</v>
      </c>
      <c r="K113" s="37">
        <f t="shared" si="32"/>
        <v>0</v>
      </c>
      <c r="L113" s="37">
        <f t="shared" si="33"/>
        <v>6</v>
      </c>
      <c r="M113" s="37">
        <f t="shared" si="34"/>
        <v>3</v>
      </c>
      <c r="N113" s="29">
        <f t="shared" si="56"/>
        <v>2</v>
      </c>
      <c r="O113" s="29">
        <f t="shared" si="35"/>
        <v>0</v>
      </c>
      <c r="P113" s="29">
        <f t="shared" si="36"/>
        <v>0</v>
      </c>
      <c r="Q113" s="29">
        <f t="shared" si="37"/>
        <v>2</v>
      </c>
      <c r="R113" s="29">
        <f t="shared" si="38"/>
        <v>1</v>
      </c>
      <c r="S113" s="29">
        <f t="shared" si="39"/>
        <v>6</v>
      </c>
      <c r="T113" s="38">
        <f t="shared" si="57"/>
        <v>1</v>
      </c>
      <c r="U113" s="38">
        <f t="shared" si="58"/>
        <v>0</v>
      </c>
      <c r="V113" s="38">
        <f t="shared" si="59"/>
        <v>0.5</v>
      </c>
      <c r="W113" s="39">
        <f t="shared" si="60"/>
        <v>3</v>
      </c>
      <c r="X113" s="39">
        <f t="shared" si="61"/>
        <v>0.5</v>
      </c>
      <c r="Y113" s="39">
        <f t="shared" si="62"/>
        <v>1.75</v>
      </c>
      <c r="Z113" s="40">
        <f t="shared" si="63"/>
        <v>1.5</v>
      </c>
      <c r="AA113" s="40">
        <f t="shared" si="64"/>
        <v>3</v>
      </c>
      <c r="AB113" s="40">
        <f t="shared" si="65"/>
        <v>2.25</v>
      </c>
    </row>
    <row r="114" spans="1:28">
      <c r="A114" s="103" t="s">
        <v>404</v>
      </c>
      <c r="B114" s="36">
        <f t="shared" si="54"/>
        <v>13</v>
      </c>
      <c r="C114" s="36">
        <f t="shared" si="53"/>
        <v>3</v>
      </c>
      <c r="D114" s="36">
        <f t="shared" si="53"/>
        <v>1</v>
      </c>
      <c r="E114" s="36">
        <f t="shared" si="53"/>
        <v>9</v>
      </c>
      <c r="F114" s="36">
        <f t="shared" si="28"/>
        <v>13</v>
      </c>
      <c r="G114" s="36">
        <f t="shared" si="29"/>
        <v>32</v>
      </c>
      <c r="H114" s="37">
        <f t="shared" si="55"/>
        <v>6</v>
      </c>
      <c r="I114" s="37">
        <f t="shared" si="30"/>
        <v>2</v>
      </c>
      <c r="J114" s="37">
        <f t="shared" si="31"/>
        <v>1</v>
      </c>
      <c r="K114" s="37">
        <f t="shared" si="32"/>
        <v>3</v>
      </c>
      <c r="L114" s="37">
        <f t="shared" si="33"/>
        <v>7</v>
      </c>
      <c r="M114" s="37">
        <f t="shared" si="34"/>
        <v>11</v>
      </c>
      <c r="N114" s="29">
        <f t="shared" si="56"/>
        <v>7</v>
      </c>
      <c r="O114" s="29">
        <f t="shared" si="35"/>
        <v>1</v>
      </c>
      <c r="P114" s="29">
        <f t="shared" si="36"/>
        <v>0</v>
      </c>
      <c r="Q114" s="29">
        <f t="shared" si="37"/>
        <v>6</v>
      </c>
      <c r="R114" s="29">
        <f t="shared" si="38"/>
        <v>6</v>
      </c>
      <c r="S114" s="29">
        <f t="shared" si="39"/>
        <v>21</v>
      </c>
      <c r="T114" s="38">
        <f t="shared" si="57"/>
        <v>0.33333333333333331</v>
      </c>
      <c r="U114" s="38">
        <f t="shared" si="58"/>
        <v>0.14285714285714285</v>
      </c>
      <c r="V114" s="38">
        <f t="shared" si="59"/>
        <v>0.23076923076923078</v>
      </c>
      <c r="W114" s="39">
        <f t="shared" si="60"/>
        <v>1.1666666666666667</v>
      </c>
      <c r="X114" s="39">
        <f t="shared" si="61"/>
        <v>0.8571428571428571</v>
      </c>
      <c r="Y114" s="39">
        <f t="shared" si="62"/>
        <v>1</v>
      </c>
      <c r="Z114" s="40">
        <f t="shared" si="63"/>
        <v>1.8333333333333333</v>
      </c>
      <c r="AA114" s="40">
        <f t="shared" si="64"/>
        <v>3</v>
      </c>
      <c r="AB114" s="40">
        <f t="shared" si="65"/>
        <v>2.4615384615384617</v>
      </c>
    </row>
    <row r="115" spans="1:28" s="9" customFormat="1">
      <c r="A115" s="112" t="s">
        <v>118</v>
      </c>
      <c r="B115" s="36">
        <f t="shared" si="54"/>
        <v>14</v>
      </c>
      <c r="C115" s="36">
        <f t="shared" si="53"/>
        <v>5</v>
      </c>
      <c r="D115" s="36">
        <f t="shared" si="53"/>
        <v>3</v>
      </c>
      <c r="E115" s="36">
        <f t="shared" si="53"/>
        <v>6</v>
      </c>
      <c r="F115" s="36">
        <f t="shared" si="28"/>
        <v>18</v>
      </c>
      <c r="G115" s="36">
        <f t="shared" si="29"/>
        <v>22</v>
      </c>
      <c r="H115" s="37">
        <f t="shared" si="55"/>
        <v>7</v>
      </c>
      <c r="I115" s="37">
        <f t="shared" si="30"/>
        <v>3</v>
      </c>
      <c r="J115" s="37">
        <f t="shared" si="31"/>
        <v>1</v>
      </c>
      <c r="K115" s="37">
        <f t="shared" si="32"/>
        <v>3</v>
      </c>
      <c r="L115" s="37">
        <f t="shared" si="33"/>
        <v>8</v>
      </c>
      <c r="M115" s="37">
        <f t="shared" si="34"/>
        <v>12</v>
      </c>
      <c r="N115" s="29">
        <f t="shared" si="56"/>
        <v>7</v>
      </c>
      <c r="O115" s="29">
        <f t="shared" si="35"/>
        <v>2</v>
      </c>
      <c r="P115" s="29">
        <f t="shared" si="36"/>
        <v>2</v>
      </c>
      <c r="Q115" s="29">
        <f t="shared" si="37"/>
        <v>3</v>
      </c>
      <c r="R115" s="29">
        <f t="shared" si="38"/>
        <v>10</v>
      </c>
      <c r="S115" s="29">
        <f t="shared" si="39"/>
        <v>10</v>
      </c>
      <c r="T115" s="38">
        <f t="shared" si="57"/>
        <v>0.42857142857142855</v>
      </c>
      <c r="U115" s="38">
        <f t="shared" si="58"/>
        <v>0.2857142857142857</v>
      </c>
      <c r="V115" s="38">
        <f t="shared" si="59"/>
        <v>0.35714285714285715</v>
      </c>
      <c r="W115" s="39">
        <f t="shared" si="60"/>
        <v>1.1428571428571428</v>
      </c>
      <c r="X115" s="39">
        <f t="shared" si="61"/>
        <v>1.4285714285714286</v>
      </c>
      <c r="Y115" s="39">
        <f t="shared" si="62"/>
        <v>1.2857142857142858</v>
      </c>
      <c r="Z115" s="40">
        <f t="shared" si="63"/>
        <v>1.7142857142857142</v>
      </c>
      <c r="AA115" s="40">
        <f t="shared" si="64"/>
        <v>1.4285714285714286</v>
      </c>
      <c r="AB115" s="40">
        <f t="shared" si="65"/>
        <v>1.5714285714285714</v>
      </c>
    </row>
    <row r="116" spans="1:28" s="9" customFormat="1">
      <c r="A116" s="103" t="s">
        <v>594</v>
      </c>
      <c r="B116" s="36">
        <f t="shared" si="54"/>
        <v>1</v>
      </c>
      <c r="C116" s="36">
        <f t="shared" si="53"/>
        <v>1</v>
      </c>
      <c r="D116" s="36">
        <f t="shared" si="53"/>
        <v>0</v>
      </c>
      <c r="E116" s="36">
        <f t="shared" si="53"/>
        <v>0</v>
      </c>
      <c r="F116" s="36">
        <f t="shared" si="28"/>
        <v>2</v>
      </c>
      <c r="G116" s="36">
        <f t="shared" si="29"/>
        <v>1</v>
      </c>
      <c r="H116" s="37">
        <f t="shared" si="55"/>
        <v>1</v>
      </c>
      <c r="I116" s="37">
        <f t="shared" si="30"/>
        <v>1</v>
      </c>
      <c r="J116" s="37">
        <f t="shared" si="31"/>
        <v>0</v>
      </c>
      <c r="K116" s="37">
        <f t="shared" si="32"/>
        <v>0</v>
      </c>
      <c r="L116" s="37">
        <f t="shared" si="33"/>
        <v>2</v>
      </c>
      <c r="M116" s="37">
        <f t="shared" si="34"/>
        <v>1</v>
      </c>
      <c r="N116" s="29">
        <f t="shared" si="56"/>
        <v>0</v>
      </c>
      <c r="O116" s="29">
        <f t="shared" si="35"/>
        <v>0</v>
      </c>
      <c r="P116" s="29">
        <f t="shared" si="36"/>
        <v>0</v>
      </c>
      <c r="Q116" s="29">
        <f t="shared" si="37"/>
        <v>0</v>
      </c>
      <c r="R116" s="29">
        <f t="shared" si="38"/>
        <v>0</v>
      </c>
      <c r="S116" s="29">
        <f t="shared" si="39"/>
        <v>0</v>
      </c>
      <c r="T116" s="38">
        <f t="shared" si="57"/>
        <v>1</v>
      </c>
      <c r="U116" s="38">
        <f t="shared" si="58"/>
        <v>0</v>
      </c>
      <c r="V116" s="38">
        <f t="shared" si="59"/>
        <v>1</v>
      </c>
      <c r="W116" s="39">
        <f t="shared" si="60"/>
        <v>2</v>
      </c>
      <c r="X116" s="39">
        <f t="shared" si="61"/>
        <v>0</v>
      </c>
      <c r="Y116" s="39">
        <f t="shared" si="62"/>
        <v>2</v>
      </c>
      <c r="Z116" s="40">
        <f t="shared" si="63"/>
        <v>1</v>
      </c>
      <c r="AA116" s="40">
        <f t="shared" si="64"/>
        <v>0</v>
      </c>
      <c r="AB116" s="40">
        <f t="shared" si="65"/>
        <v>1</v>
      </c>
    </row>
    <row r="117" spans="1:28" s="9" customFormat="1">
      <c r="A117" s="103" t="s">
        <v>37</v>
      </c>
      <c r="B117" s="36">
        <f t="shared" si="54"/>
        <v>4</v>
      </c>
      <c r="C117" s="36">
        <f t="shared" si="53"/>
        <v>2</v>
      </c>
      <c r="D117" s="36">
        <f t="shared" si="53"/>
        <v>0</v>
      </c>
      <c r="E117" s="36">
        <f t="shared" si="53"/>
        <v>2</v>
      </c>
      <c r="F117" s="36">
        <f t="shared" si="28"/>
        <v>7</v>
      </c>
      <c r="G117" s="36">
        <f t="shared" si="29"/>
        <v>8</v>
      </c>
      <c r="H117" s="37">
        <f t="shared" si="55"/>
        <v>2</v>
      </c>
      <c r="I117" s="37">
        <f t="shared" si="30"/>
        <v>1</v>
      </c>
      <c r="J117" s="37">
        <f t="shared" si="31"/>
        <v>0</v>
      </c>
      <c r="K117" s="37">
        <f t="shared" si="32"/>
        <v>1</v>
      </c>
      <c r="L117" s="37">
        <f t="shared" si="33"/>
        <v>3</v>
      </c>
      <c r="M117" s="37">
        <f t="shared" si="34"/>
        <v>2</v>
      </c>
      <c r="N117" s="29">
        <f t="shared" si="56"/>
        <v>2</v>
      </c>
      <c r="O117" s="29">
        <f t="shared" si="35"/>
        <v>1</v>
      </c>
      <c r="P117" s="29">
        <f t="shared" si="36"/>
        <v>0</v>
      </c>
      <c r="Q117" s="29">
        <f t="shared" si="37"/>
        <v>1</v>
      </c>
      <c r="R117" s="29">
        <f t="shared" si="38"/>
        <v>4</v>
      </c>
      <c r="S117" s="29">
        <f t="shared" si="39"/>
        <v>6</v>
      </c>
      <c r="T117" s="38">
        <f t="shared" si="57"/>
        <v>0.5</v>
      </c>
      <c r="U117" s="38">
        <f t="shared" si="58"/>
        <v>0.5</v>
      </c>
      <c r="V117" s="38">
        <f t="shared" si="59"/>
        <v>0.5</v>
      </c>
      <c r="W117" s="39">
        <f t="shared" si="60"/>
        <v>1.5</v>
      </c>
      <c r="X117" s="39">
        <f t="shared" si="61"/>
        <v>2</v>
      </c>
      <c r="Y117" s="39">
        <f t="shared" si="62"/>
        <v>1.75</v>
      </c>
      <c r="Z117" s="40">
        <f t="shared" si="63"/>
        <v>1</v>
      </c>
      <c r="AA117" s="40">
        <f t="shared" si="64"/>
        <v>3</v>
      </c>
      <c r="AB117" s="40">
        <f t="shared" si="65"/>
        <v>2</v>
      </c>
    </row>
    <row r="118" spans="1:28" s="9" customFormat="1">
      <c r="A118" s="103" t="s">
        <v>539</v>
      </c>
      <c r="B118" s="36">
        <f t="shared" si="54"/>
        <v>38</v>
      </c>
      <c r="C118" s="36">
        <f t="shared" si="53"/>
        <v>10</v>
      </c>
      <c r="D118" s="36">
        <f t="shared" si="53"/>
        <v>8</v>
      </c>
      <c r="E118" s="36">
        <f t="shared" si="53"/>
        <v>20</v>
      </c>
      <c r="F118" s="36">
        <f t="shared" si="28"/>
        <v>42</v>
      </c>
      <c r="G118" s="36">
        <f t="shared" si="29"/>
        <v>69</v>
      </c>
      <c r="H118" s="37">
        <f t="shared" si="55"/>
        <v>21</v>
      </c>
      <c r="I118" s="37">
        <f t="shared" si="30"/>
        <v>5</v>
      </c>
      <c r="J118" s="37">
        <f t="shared" si="31"/>
        <v>4</v>
      </c>
      <c r="K118" s="37">
        <f t="shared" si="32"/>
        <v>12</v>
      </c>
      <c r="L118" s="37">
        <f t="shared" si="33"/>
        <v>19</v>
      </c>
      <c r="M118" s="37">
        <f t="shared" si="34"/>
        <v>33</v>
      </c>
      <c r="N118" s="29">
        <f t="shared" si="56"/>
        <v>17</v>
      </c>
      <c r="O118" s="29">
        <f t="shared" si="35"/>
        <v>5</v>
      </c>
      <c r="P118" s="29">
        <f t="shared" si="36"/>
        <v>4</v>
      </c>
      <c r="Q118" s="29">
        <f t="shared" si="37"/>
        <v>8</v>
      </c>
      <c r="R118" s="29">
        <f t="shared" si="38"/>
        <v>23</v>
      </c>
      <c r="S118" s="29">
        <f t="shared" si="39"/>
        <v>36</v>
      </c>
      <c r="T118" s="38">
        <f t="shared" si="57"/>
        <v>0.23809523809523808</v>
      </c>
      <c r="U118" s="38">
        <f t="shared" si="58"/>
        <v>0.29411764705882354</v>
      </c>
      <c r="V118" s="38">
        <f t="shared" si="59"/>
        <v>0.26315789473684209</v>
      </c>
      <c r="W118" s="39">
        <f t="shared" si="60"/>
        <v>0.90476190476190477</v>
      </c>
      <c r="X118" s="39">
        <f t="shared" si="61"/>
        <v>1.3529411764705883</v>
      </c>
      <c r="Y118" s="39">
        <f t="shared" si="62"/>
        <v>1.1052631578947369</v>
      </c>
      <c r="Z118" s="40">
        <f t="shared" si="63"/>
        <v>1.5714285714285714</v>
      </c>
      <c r="AA118" s="40">
        <f t="shared" si="64"/>
        <v>2.1176470588235294</v>
      </c>
      <c r="AB118" s="40">
        <f t="shared" si="65"/>
        <v>1.8157894736842106</v>
      </c>
    </row>
    <row r="119" spans="1:28" s="9" customFormat="1">
      <c r="A119" s="103" t="s">
        <v>780</v>
      </c>
      <c r="B119" s="36">
        <f t="shared" si="54"/>
        <v>2</v>
      </c>
      <c r="C119" s="36">
        <f t="shared" si="53"/>
        <v>1</v>
      </c>
      <c r="D119" s="36">
        <f t="shared" si="53"/>
        <v>0</v>
      </c>
      <c r="E119" s="36">
        <f t="shared" si="53"/>
        <v>1</v>
      </c>
      <c r="F119" s="36">
        <f t="shared" si="28"/>
        <v>1</v>
      </c>
      <c r="G119" s="36">
        <f t="shared" si="29"/>
        <v>1</v>
      </c>
      <c r="H119" s="37">
        <f t="shared" si="55"/>
        <v>1</v>
      </c>
      <c r="I119" s="37">
        <f t="shared" si="30"/>
        <v>1</v>
      </c>
      <c r="J119" s="37">
        <f t="shared" si="31"/>
        <v>0</v>
      </c>
      <c r="K119" s="37">
        <f t="shared" si="32"/>
        <v>0</v>
      </c>
      <c r="L119" s="37">
        <f t="shared" si="33"/>
        <v>1</v>
      </c>
      <c r="M119" s="37">
        <f t="shared" si="34"/>
        <v>0</v>
      </c>
      <c r="N119" s="29">
        <f t="shared" si="56"/>
        <v>1</v>
      </c>
      <c r="O119" s="29">
        <f t="shared" si="35"/>
        <v>0</v>
      </c>
      <c r="P119" s="29">
        <f t="shared" si="36"/>
        <v>0</v>
      </c>
      <c r="Q119" s="29">
        <f t="shared" si="37"/>
        <v>1</v>
      </c>
      <c r="R119" s="29">
        <f t="shared" si="38"/>
        <v>0</v>
      </c>
      <c r="S119" s="29">
        <f t="shared" si="39"/>
        <v>1</v>
      </c>
      <c r="T119" s="38">
        <f t="shared" si="57"/>
        <v>1</v>
      </c>
      <c r="U119" s="38">
        <f t="shared" si="58"/>
        <v>0</v>
      </c>
      <c r="V119" s="38">
        <f t="shared" si="59"/>
        <v>0.5</v>
      </c>
      <c r="W119" s="39">
        <f t="shared" si="60"/>
        <v>1</v>
      </c>
      <c r="X119" s="39">
        <f t="shared" si="61"/>
        <v>0</v>
      </c>
      <c r="Y119" s="39">
        <f t="shared" si="62"/>
        <v>0.5</v>
      </c>
      <c r="Z119" s="40">
        <f t="shared" si="63"/>
        <v>0</v>
      </c>
      <c r="AA119" s="40">
        <f t="shared" si="64"/>
        <v>1</v>
      </c>
      <c r="AB119" s="40">
        <f t="shared" si="65"/>
        <v>0.5</v>
      </c>
    </row>
    <row r="120" spans="1:28" s="9" customFormat="1">
      <c r="A120" s="103" t="s">
        <v>128</v>
      </c>
      <c r="B120" s="36">
        <f t="shared" si="54"/>
        <v>52</v>
      </c>
      <c r="C120" s="36">
        <f t="shared" si="53"/>
        <v>16</v>
      </c>
      <c r="D120" s="36">
        <f t="shared" si="53"/>
        <v>20</v>
      </c>
      <c r="E120" s="36">
        <f t="shared" si="53"/>
        <v>16</v>
      </c>
      <c r="F120" s="36">
        <f t="shared" si="28"/>
        <v>75</v>
      </c>
      <c r="G120" s="36">
        <f t="shared" si="29"/>
        <v>70</v>
      </c>
      <c r="H120" s="37">
        <f t="shared" si="55"/>
        <v>25</v>
      </c>
      <c r="I120" s="37">
        <f t="shared" si="30"/>
        <v>5</v>
      </c>
      <c r="J120" s="37">
        <f t="shared" si="31"/>
        <v>11</v>
      </c>
      <c r="K120" s="37">
        <f t="shared" si="32"/>
        <v>9</v>
      </c>
      <c r="L120" s="37">
        <f t="shared" si="33"/>
        <v>27</v>
      </c>
      <c r="M120" s="37">
        <f t="shared" si="34"/>
        <v>32</v>
      </c>
      <c r="N120" s="29">
        <f t="shared" si="56"/>
        <v>27</v>
      </c>
      <c r="O120" s="29">
        <f t="shared" si="35"/>
        <v>11</v>
      </c>
      <c r="P120" s="29">
        <f t="shared" si="36"/>
        <v>9</v>
      </c>
      <c r="Q120" s="29">
        <f t="shared" si="37"/>
        <v>7</v>
      </c>
      <c r="R120" s="29">
        <f t="shared" si="38"/>
        <v>48</v>
      </c>
      <c r="S120" s="29">
        <f t="shared" si="39"/>
        <v>38</v>
      </c>
      <c r="T120" s="38">
        <f t="shared" si="57"/>
        <v>0.2</v>
      </c>
      <c r="U120" s="38">
        <f t="shared" si="58"/>
        <v>0.40740740740740738</v>
      </c>
      <c r="V120" s="38">
        <f t="shared" si="59"/>
        <v>0.30769230769230771</v>
      </c>
      <c r="W120" s="39">
        <f t="shared" si="60"/>
        <v>1.08</v>
      </c>
      <c r="X120" s="39">
        <f t="shared" si="61"/>
        <v>1.7777777777777777</v>
      </c>
      <c r="Y120" s="39">
        <f t="shared" si="62"/>
        <v>1.4423076923076923</v>
      </c>
      <c r="Z120" s="40">
        <f t="shared" si="63"/>
        <v>1.28</v>
      </c>
      <c r="AA120" s="40">
        <f t="shared" si="64"/>
        <v>1.4074074074074074</v>
      </c>
      <c r="AB120" s="40">
        <f t="shared" si="65"/>
        <v>1.3461538461538463</v>
      </c>
    </row>
    <row r="121" spans="1:28" s="9" customFormat="1">
      <c r="A121" s="103" t="s">
        <v>882</v>
      </c>
      <c r="B121" s="36">
        <f t="shared" si="54"/>
        <v>3</v>
      </c>
      <c r="C121" s="36">
        <f t="shared" si="53"/>
        <v>0</v>
      </c>
      <c r="D121" s="36">
        <f t="shared" si="53"/>
        <v>1</v>
      </c>
      <c r="E121" s="36">
        <f t="shared" si="53"/>
        <v>2</v>
      </c>
      <c r="F121" s="36">
        <f t="shared" si="28"/>
        <v>3</v>
      </c>
      <c r="G121" s="36">
        <f t="shared" si="29"/>
        <v>9</v>
      </c>
      <c r="H121" s="37">
        <f t="shared" si="55"/>
        <v>1</v>
      </c>
      <c r="I121" s="37">
        <f t="shared" si="30"/>
        <v>0</v>
      </c>
      <c r="J121" s="37">
        <f t="shared" si="31"/>
        <v>0</v>
      </c>
      <c r="K121" s="37">
        <f t="shared" si="32"/>
        <v>1</v>
      </c>
      <c r="L121" s="37">
        <f t="shared" si="33"/>
        <v>0</v>
      </c>
      <c r="M121" s="37">
        <f t="shared" si="34"/>
        <v>3</v>
      </c>
      <c r="N121" s="29">
        <f t="shared" si="56"/>
        <v>2</v>
      </c>
      <c r="O121" s="29">
        <f t="shared" si="35"/>
        <v>0</v>
      </c>
      <c r="P121" s="29">
        <f t="shared" si="36"/>
        <v>1</v>
      </c>
      <c r="Q121" s="29">
        <f t="shared" si="37"/>
        <v>1</v>
      </c>
      <c r="R121" s="29">
        <f t="shared" si="38"/>
        <v>3</v>
      </c>
      <c r="S121" s="29">
        <f t="shared" si="39"/>
        <v>6</v>
      </c>
      <c r="T121" s="38">
        <f t="shared" si="57"/>
        <v>0</v>
      </c>
      <c r="U121" s="38">
        <f t="shared" si="58"/>
        <v>0</v>
      </c>
      <c r="V121" s="38">
        <f t="shared" si="59"/>
        <v>0</v>
      </c>
      <c r="W121" s="39">
        <f t="shared" si="60"/>
        <v>0</v>
      </c>
      <c r="X121" s="39">
        <f t="shared" si="61"/>
        <v>1.5</v>
      </c>
      <c r="Y121" s="39">
        <f t="shared" si="62"/>
        <v>1</v>
      </c>
      <c r="Z121" s="40">
        <f t="shared" si="63"/>
        <v>3</v>
      </c>
      <c r="AA121" s="40">
        <f t="shared" si="64"/>
        <v>3</v>
      </c>
      <c r="AB121" s="40">
        <f t="shared" si="65"/>
        <v>3</v>
      </c>
    </row>
    <row r="122" spans="1:28" s="9" customFormat="1">
      <c r="A122" s="103" t="s">
        <v>504</v>
      </c>
      <c r="B122" s="36">
        <f t="shared" si="54"/>
        <v>60</v>
      </c>
      <c r="C122" s="36">
        <f t="shared" si="53"/>
        <v>22</v>
      </c>
      <c r="D122" s="36">
        <f t="shared" si="53"/>
        <v>13</v>
      </c>
      <c r="E122" s="36">
        <f t="shared" si="53"/>
        <v>25</v>
      </c>
      <c r="F122" s="36">
        <f t="shared" si="28"/>
        <v>98</v>
      </c>
      <c r="G122" s="36">
        <f t="shared" si="29"/>
        <v>103</v>
      </c>
      <c r="H122" s="37">
        <f t="shared" si="55"/>
        <v>30</v>
      </c>
      <c r="I122" s="37">
        <f t="shared" si="30"/>
        <v>12</v>
      </c>
      <c r="J122" s="37">
        <f t="shared" si="31"/>
        <v>10</v>
      </c>
      <c r="K122" s="37">
        <f t="shared" si="32"/>
        <v>8</v>
      </c>
      <c r="L122" s="37">
        <f t="shared" si="33"/>
        <v>55</v>
      </c>
      <c r="M122" s="37">
        <f t="shared" si="34"/>
        <v>44</v>
      </c>
      <c r="N122" s="29">
        <f t="shared" si="56"/>
        <v>30</v>
      </c>
      <c r="O122" s="29">
        <f t="shared" si="35"/>
        <v>10</v>
      </c>
      <c r="P122" s="29">
        <f t="shared" si="36"/>
        <v>3</v>
      </c>
      <c r="Q122" s="29">
        <f t="shared" si="37"/>
        <v>17</v>
      </c>
      <c r="R122" s="29">
        <f t="shared" si="38"/>
        <v>43</v>
      </c>
      <c r="S122" s="29">
        <f t="shared" si="39"/>
        <v>59</v>
      </c>
      <c r="T122" s="38">
        <f t="shared" si="57"/>
        <v>0.4</v>
      </c>
      <c r="U122" s="38">
        <f t="shared" si="58"/>
        <v>0.33333333333333331</v>
      </c>
      <c r="V122" s="38">
        <f t="shared" si="59"/>
        <v>0.36666666666666664</v>
      </c>
      <c r="W122" s="39">
        <f t="shared" si="60"/>
        <v>1.8333333333333333</v>
      </c>
      <c r="X122" s="39">
        <f t="shared" si="61"/>
        <v>1.4333333333333333</v>
      </c>
      <c r="Y122" s="39">
        <f t="shared" si="62"/>
        <v>1.6333333333333333</v>
      </c>
      <c r="Z122" s="40">
        <f t="shared" si="63"/>
        <v>1.4666666666666666</v>
      </c>
      <c r="AA122" s="40">
        <f t="shared" si="64"/>
        <v>1.9666666666666666</v>
      </c>
      <c r="AB122" s="40">
        <f t="shared" si="65"/>
        <v>1.7166666666666666</v>
      </c>
    </row>
    <row r="123" spans="1:28" s="9" customFormat="1">
      <c r="A123" s="103" t="s">
        <v>455</v>
      </c>
      <c r="B123" s="36">
        <f t="shared" si="54"/>
        <v>2</v>
      </c>
      <c r="C123" s="36">
        <f t="shared" si="53"/>
        <v>1</v>
      </c>
      <c r="D123" s="36">
        <f t="shared" si="53"/>
        <v>1</v>
      </c>
      <c r="E123" s="36">
        <f t="shared" si="53"/>
        <v>0</v>
      </c>
      <c r="F123" s="36">
        <f t="shared" si="28"/>
        <v>4</v>
      </c>
      <c r="G123" s="36">
        <f t="shared" si="29"/>
        <v>3</v>
      </c>
      <c r="H123" s="37">
        <f t="shared" si="55"/>
        <v>1</v>
      </c>
      <c r="I123" s="37">
        <f t="shared" si="30"/>
        <v>1</v>
      </c>
      <c r="J123" s="37">
        <f t="shared" si="31"/>
        <v>0</v>
      </c>
      <c r="K123" s="37">
        <f t="shared" si="32"/>
        <v>0</v>
      </c>
      <c r="L123" s="37">
        <f t="shared" si="33"/>
        <v>2</v>
      </c>
      <c r="M123" s="37">
        <f t="shared" si="34"/>
        <v>1</v>
      </c>
      <c r="N123" s="29">
        <f t="shared" si="56"/>
        <v>1</v>
      </c>
      <c r="O123" s="29">
        <f t="shared" si="35"/>
        <v>0</v>
      </c>
      <c r="P123" s="29">
        <f t="shared" si="36"/>
        <v>1</v>
      </c>
      <c r="Q123" s="29">
        <f t="shared" si="37"/>
        <v>0</v>
      </c>
      <c r="R123" s="29">
        <f t="shared" si="38"/>
        <v>2</v>
      </c>
      <c r="S123" s="29">
        <f t="shared" si="39"/>
        <v>2</v>
      </c>
      <c r="T123" s="38">
        <f t="shared" si="57"/>
        <v>1</v>
      </c>
      <c r="U123" s="38">
        <f t="shared" si="58"/>
        <v>0</v>
      </c>
      <c r="V123" s="38">
        <f t="shared" si="59"/>
        <v>0.5</v>
      </c>
      <c r="W123" s="39">
        <f t="shared" si="60"/>
        <v>2</v>
      </c>
      <c r="X123" s="39">
        <f t="shared" si="61"/>
        <v>2</v>
      </c>
      <c r="Y123" s="39">
        <f t="shared" si="62"/>
        <v>2</v>
      </c>
      <c r="Z123" s="40">
        <f t="shared" si="63"/>
        <v>1</v>
      </c>
      <c r="AA123" s="40">
        <f t="shared" si="64"/>
        <v>2</v>
      </c>
      <c r="AB123" s="40">
        <f t="shared" si="65"/>
        <v>1.5</v>
      </c>
    </row>
    <row r="124" spans="1:28" s="9" customFormat="1">
      <c r="A124" s="103" t="s">
        <v>670</v>
      </c>
      <c r="B124" s="36">
        <f t="shared" si="54"/>
        <v>1</v>
      </c>
      <c r="C124" s="36">
        <f t="shared" si="53"/>
        <v>0</v>
      </c>
      <c r="D124" s="36">
        <f t="shared" si="53"/>
        <v>0</v>
      </c>
      <c r="E124" s="36">
        <f t="shared" si="53"/>
        <v>1</v>
      </c>
      <c r="F124" s="36">
        <f t="shared" si="28"/>
        <v>0</v>
      </c>
      <c r="G124" s="36">
        <f t="shared" si="29"/>
        <v>3</v>
      </c>
      <c r="H124" s="37">
        <f t="shared" si="55"/>
        <v>0</v>
      </c>
      <c r="I124" s="37">
        <f t="shared" si="30"/>
        <v>0</v>
      </c>
      <c r="J124" s="37">
        <f t="shared" si="31"/>
        <v>0</v>
      </c>
      <c r="K124" s="37">
        <f t="shared" si="32"/>
        <v>0</v>
      </c>
      <c r="L124" s="37">
        <f t="shared" si="33"/>
        <v>0</v>
      </c>
      <c r="M124" s="37">
        <f t="shared" si="34"/>
        <v>0</v>
      </c>
      <c r="N124" s="29">
        <f t="shared" si="56"/>
        <v>1</v>
      </c>
      <c r="O124" s="29">
        <f t="shared" si="35"/>
        <v>0</v>
      </c>
      <c r="P124" s="29">
        <f t="shared" si="36"/>
        <v>0</v>
      </c>
      <c r="Q124" s="29">
        <f t="shared" si="37"/>
        <v>1</v>
      </c>
      <c r="R124" s="29">
        <f t="shared" si="38"/>
        <v>0</v>
      </c>
      <c r="S124" s="29">
        <f t="shared" si="39"/>
        <v>3</v>
      </c>
      <c r="T124" s="38">
        <f t="shared" si="57"/>
        <v>0</v>
      </c>
      <c r="U124" s="38">
        <f t="shared" si="58"/>
        <v>0</v>
      </c>
      <c r="V124" s="38">
        <f t="shared" si="59"/>
        <v>0</v>
      </c>
      <c r="W124" s="39">
        <f t="shared" si="60"/>
        <v>0</v>
      </c>
      <c r="X124" s="39">
        <f t="shared" si="61"/>
        <v>0</v>
      </c>
      <c r="Y124" s="39">
        <f t="shared" si="62"/>
        <v>0</v>
      </c>
      <c r="Z124" s="40">
        <f t="shared" si="63"/>
        <v>0</v>
      </c>
      <c r="AA124" s="40">
        <f t="shared" si="64"/>
        <v>3</v>
      </c>
      <c r="AB124" s="40">
        <f t="shared" si="65"/>
        <v>3</v>
      </c>
    </row>
    <row r="125" spans="1:28" s="9" customFormat="1">
      <c r="A125" s="103" t="s">
        <v>792</v>
      </c>
      <c r="B125" s="36">
        <f t="shared" si="54"/>
        <v>1</v>
      </c>
      <c r="C125" s="36">
        <f t="shared" ref="C125:E144" si="66">IF(chosen_comp="all comps",COUNTIFS(opponent,$A125,outcome,C$4),COUNTIFS(competition,chosen_comp,opponent,$A125,outcome,C$4))</f>
        <v>0</v>
      </c>
      <c r="D125" s="36">
        <f t="shared" si="66"/>
        <v>0</v>
      </c>
      <c r="E125" s="36">
        <f t="shared" si="66"/>
        <v>1</v>
      </c>
      <c r="F125" s="36">
        <f t="shared" si="28"/>
        <v>0</v>
      </c>
      <c r="G125" s="36">
        <f t="shared" si="29"/>
        <v>2</v>
      </c>
      <c r="H125" s="37">
        <f t="shared" si="55"/>
        <v>0</v>
      </c>
      <c r="I125" s="37">
        <f t="shared" si="30"/>
        <v>0</v>
      </c>
      <c r="J125" s="37">
        <f t="shared" si="31"/>
        <v>0</v>
      </c>
      <c r="K125" s="37">
        <f t="shared" si="32"/>
        <v>0</v>
      </c>
      <c r="L125" s="37">
        <f t="shared" si="33"/>
        <v>0</v>
      </c>
      <c r="M125" s="37">
        <f t="shared" si="34"/>
        <v>0</v>
      </c>
      <c r="N125" s="29">
        <f t="shared" si="56"/>
        <v>1</v>
      </c>
      <c r="O125" s="29">
        <f t="shared" si="35"/>
        <v>0</v>
      </c>
      <c r="P125" s="29">
        <f t="shared" si="36"/>
        <v>0</v>
      </c>
      <c r="Q125" s="29">
        <f t="shared" si="37"/>
        <v>1</v>
      </c>
      <c r="R125" s="29">
        <f t="shared" si="38"/>
        <v>0</v>
      </c>
      <c r="S125" s="29">
        <f t="shared" si="39"/>
        <v>2</v>
      </c>
      <c r="T125" s="38">
        <f t="shared" si="57"/>
        <v>0</v>
      </c>
      <c r="U125" s="38">
        <f t="shared" si="58"/>
        <v>0</v>
      </c>
      <c r="V125" s="38">
        <f t="shared" si="59"/>
        <v>0</v>
      </c>
      <c r="W125" s="39">
        <f t="shared" si="60"/>
        <v>0</v>
      </c>
      <c r="X125" s="39">
        <f t="shared" si="61"/>
        <v>0</v>
      </c>
      <c r="Y125" s="39">
        <f t="shared" si="62"/>
        <v>0</v>
      </c>
      <c r="Z125" s="40">
        <f t="shared" si="63"/>
        <v>0</v>
      </c>
      <c r="AA125" s="40">
        <f t="shared" si="64"/>
        <v>2</v>
      </c>
      <c r="AB125" s="40">
        <f t="shared" si="65"/>
        <v>2</v>
      </c>
    </row>
    <row r="126" spans="1:28" s="9" customFormat="1">
      <c r="A126" s="103" t="s">
        <v>647</v>
      </c>
      <c r="B126" s="36">
        <f t="shared" si="54"/>
        <v>2</v>
      </c>
      <c r="C126" s="36">
        <f t="shared" si="66"/>
        <v>0</v>
      </c>
      <c r="D126" s="36">
        <f t="shared" si="66"/>
        <v>1</v>
      </c>
      <c r="E126" s="36">
        <f t="shared" si="66"/>
        <v>1</v>
      </c>
      <c r="F126" s="36">
        <f t="shared" si="28"/>
        <v>4</v>
      </c>
      <c r="G126" s="36">
        <f t="shared" si="29"/>
        <v>6</v>
      </c>
      <c r="H126" s="37">
        <f t="shared" si="55"/>
        <v>1</v>
      </c>
      <c r="I126" s="37">
        <f t="shared" si="30"/>
        <v>0</v>
      </c>
      <c r="J126" s="37">
        <f t="shared" si="31"/>
        <v>0</v>
      </c>
      <c r="K126" s="37">
        <f t="shared" si="32"/>
        <v>1</v>
      </c>
      <c r="L126" s="37">
        <f t="shared" si="33"/>
        <v>2</v>
      </c>
      <c r="M126" s="37">
        <f t="shared" si="34"/>
        <v>4</v>
      </c>
      <c r="N126" s="29">
        <f t="shared" si="56"/>
        <v>1</v>
      </c>
      <c r="O126" s="29">
        <f t="shared" si="35"/>
        <v>0</v>
      </c>
      <c r="P126" s="29">
        <f t="shared" si="36"/>
        <v>1</v>
      </c>
      <c r="Q126" s="29">
        <f t="shared" si="37"/>
        <v>0</v>
      </c>
      <c r="R126" s="29">
        <f t="shared" si="38"/>
        <v>2</v>
      </c>
      <c r="S126" s="29">
        <f t="shared" si="39"/>
        <v>2</v>
      </c>
      <c r="T126" s="38">
        <f t="shared" si="57"/>
        <v>0</v>
      </c>
      <c r="U126" s="38">
        <f t="shared" si="58"/>
        <v>0</v>
      </c>
      <c r="V126" s="38">
        <f t="shared" si="59"/>
        <v>0</v>
      </c>
      <c r="W126" s="39">
        <f t="shared" si="60"/>
        <v>2</v>
      </c>
      <c r="X126" s="39">
        <f t="shared" si="61"/>
        <v>2</v>
      </c>
      <c r="Y126" s="39">
        <f t="shared" si="62"/>
        <v>2</v>
      </c>
      <c r="Z126" s="40">
        <f t="shared" si="63"/>
        <v>4</v>
      </c>
      <c r="AA126" s="40">
        <f t="shared" si="64"/>
        <v>2</v>
      </c>
      <c r="AB126" s="40">
        <f t="shared" si="65"/>
        <v>3</v>
      </c>
    </row>
    <row r="127" spans="1:28" s="9" customFormat="1">
      <c r="A127" s="103" t="s">
        <v>585</v>
      </c>
      <c r="B127" s="36">
        <f t="shared" si="54"/>
        <v>1</v>
      </c>
      <c r="C127" s="36">
        <f t="shared" si="66"/>
        <v>0</v>
      </c>
      <c r="D127" s="36">
        <f t="shared" si="66"/>
        <v>0</v>
      </c>
      <c r="E127" s="36">
        <f t="shared" si="66"/>
        <v>1</v>
      </c>
      <c r="F127" s="36">
        <f t="shared" si="28"/>
        <v>0</v>
      </c>
      <c r="G127" s="36">
        <f t="shared" si="29"/>
        <v>2</v>
      </c>
      <c r="H127" s="37">
        <f t="shared" si="55"/>
        <v>0</v>
      </c>
      <c r="I127" s="37">
        <f t="shared" si="30"/>
        <v>0</v>
      </c>
      <c r="J127" s="37">
        <f t="shared" si="31"/>
        <v>0</v>
      </c>
      <c r="K127" s="37">
        <f t="shared" si="32"/>
        <v>0</v>
      </c>
      <c r="L127" s="37">
        <f t="shared" si="33"/>
        <v>0</v>
      </c>
      <c r="M127" s="37">
        <f t="shared" si="34"/>
        <v>0</v>
      </c>
      <c r="N127" s="29">
        <f t="shared" si="56"/>
        <v>1</v>
      </c>
      <c r="O127" s="29">
        <f t="shared" si="35"/>
        <v>0</v>
      </c>
      <c r="P127" s="29">
        <f t="shared" si="36"/>
        <v>0</v>
      </c>
      <c r="Q127" s="29">
        <f t="shared" si="37"/>
        <v>1</v>
      </c>
      <c r="R127" s="29">
        <f t="shared" si="38"/>
        <v>0</v>
      </c>
      <c r="S127" s="29">
        <f t="shared" si="39"/>
        <v>2</v>
      </c>
      <c r="T127" s="38">
        <f t="shared" si="57"/>
        <v>0</v>
      </c>
      <c r="U127" s="38">
        <f t="shared" si="58"/>
        <v>0</v>
      </c>
      <c r="V127" s="38">
        <f t="shared" si="59"/>
        <v>0</v>
      </c>
      <c r="W127" s="39">
        <f t="shared" si="60"/>
        <v>0</v>
      </c>
      <c r="X127" s="39">
        <f t="shared" si="61"/>
        <v>0</v>
      </c>
      <c r="Y127" s="39">
        <f t="shared" si="62"/>
        <v>0</v>
      </c>
      <c r="Z127" s="40">
        <f t="shared" si="63"/>
        <v>0</v>
      </c>
      <c r="AA127" s="40">
        <f t="shared" si="64"/>
        <v>2</v>
      </c>
      <c r="AB127" s="40">
        <f t="shared" si="65"/>
        <v>2</v>
      </c>
    </row>
    <row r="128" spans="1:28" s="9" customFormat="1">
      <c r="A128" s="103" t="s">
        <v>798</v>
      </c>
      <c r="B128" s="36">
        <f t="shared" si="54"/>
        <v>0</v>
      </c>
      <c r="C128" s="36">
        <f t="shared" si="66"/>
        <v>0</v>
      </c>
      <c r="D128" s="36">
        <f t="shared" si="66"/>
        <v>0</v>
      </c>
      <c r="E128" s="36">
        <f t="shared" si="66"/>
        <v>0</v>
      </c>
      <c r="F128" s="36">
        <f t="shared" si="28"/>
        <v>0</v>
      </c>
      <c r="G128" s="36">
        <f t="shared" si="29"/>
        <v>0</v>
      </c>
      <c r="H128" s="37">
        <f t="shared" si="55"/>
        <v>0</v>
      </c>
      <c r="I128" s="37">
        <f t="shared" si="30"/>
        <v>0</v>
      </c>
      <c r="J128" s="37">
        <f t="shared" si="31"/>
        <v>0</v>
      </c>
      <c r="K128" s="37">
        <f t="shared" si="32"/>
        <v>0</v>
      </c>
      <c r="L128" s="37">
        <f t="shared" si="33"/>
        <v>0</v>
      </c>
      <c r="M128" s="37">
        <f t="shared" si="34"/>
        <v>0</v>
      </c>
      <c r="N128" s="29">
        <f t="shared" si="56"/>
        <v>0</v>
      </c>
      <c r="O128" s="29">
        <f t="shared" si="35"/>
        <v>0</v>
      </c>
      <c r="P128" s="29">
        <f t="shared" si="36"/>
        <v>0</v>
      </c>
      <c r="Q128" s="29">
        <f t="shared" si="37"/>
        <v>0</v>
      </c>
      <c r="R128" s="29">
        <f t="shared" si="38"/>
        <v>0</v>
      </c>
      <c r="S128" s="29">
        <f t="shared" si="39"/>
        <v>0</v>
      </c>
      <c r="T128" s="38">
        <f t="shared" si="57"/>
        <v>0</v>
      </c>
      <c r="U128" s="38">
        <f t="shared" si="58"/>
        <v>0</v>
      </c>
      <c r="V128" s="38">
        <f t="shared" si="59"/>
        <v>0</v>
      </c>
      <c r="W128" s="39">
        <f t="shared" si="60"/>
        <v>0</v>
      </c>
      <c r="X128" s="39">
        <f t="shared" si="61"/>
        <v>0</v>
      </c>
      <c r="Y128" s="39">
        <f t="shared" si="62"/>
        <v>0</v>
      </c>
      <c r="Z128" s="40">
        <f t="shared" si="63"/>
        <v>0</v>
      </c>
      <c r="AA128" s="40">
        <f t="shared" si="64"/>
        <v>0</v>
      </c>
      <c r="AB128" s="40">
        <f t="shared" si="65"/>
        <v>0</v>
      </c>
    </row>
    <row r="129" spans="1:28" s="9" customFormat="1">
      <c r="A129" s="103" t="s">
        <v>431</v>
      </c>
      <c r="B129" s="36">
        <f t="shared" si="54"/>
        <v>1</v>
      </c>
      <c r="C129" s="36">
        <f t="shared" si="66"/>
        <v>1</v>
      </c>
      <c r="D129" s="36">
        <f t="shared" si="66"/>
        <v>0</v>
      </c>
      <c r="E129" s="36">
        <f t="shared" si="66"/>
        <v>0</v>
      </c>
      <c r="F129" s="36">
        <f t="shared" si="28"/>
        <v>1</v>
      </c>
      <c r="G129" s="36">
        <f t="shared" si="29"/>
        <v>0</v>
      </c>
      <c r="H129" s="37">
        <f t="shared" si="55"/>
        <v>1</v>
      </c>
      <c r="I129" s="37">
        <f t="shared" si="30"/>
        <v>1</v>
      </c>
      <c r="J129" s="37">
        <f t="shared" si="31"/>
        <v>0</v>
      </c>
      <c r="K129" s="37">
        <f t="shared" si="32"/>
        <v>0</v>
      </c>
      <c r="L129" s="37">
        <f t="shared" si="33"/>
        <v>1</v>
      </c>
      <c r="M129" s="37">
        <f t="shared" si="34"/>
        <v>0</v>
      </c>
      <c r="N129" s="29">
        <f t="shared" si="56"/>
        <v>0</v>
      </c>
      <c r="O129" s="29">
        <f t="shared" si="35"/>
        <v>0</v>
      </c>
      <c r="P129" s="29">
        <f t="shared" si="36"/>
        <v>0</v>
      </c>
      <c r="Q129" s="29">
        <f t="shared" si="37"/>
        <v>0</v>
      </c>
      <c r="R129" s="29">
        <f t="shared" si="38"/>
        <v>0</v>
      </c>
      <c r="S129" s="29">
        <f t="shared" si="39"/>
        <v>0</v>
      </c>
      <c r="T129" s="38">
        <f t="shared" si="57"/>
        <v>1</v>
      </c>
      <c r="U129" s="38">
        <f t="shared" si="58"/>
        <v>0</v>
      </c>
      <c r="V129" s="38">
        <f t="shared" si="59"/>
        <v>1</v>
      </c>
      <c r="W129" s="39">
        <f t="shared" si="60"/>
        <v>1</v>
      </c>
      <c r="X129" s="39">
        <f t="shared" si="61"/>
        <v>0</v>
      </c>
      <c r="Y129" s="39">
        <f t="shared" si="62"/>
        <v>1</v>
      </c>
      <c r="Z129" s="40">
        <f t="shared" si="63"/>
        <v>0</v>
      </c>
      <c r="AA129" s="40">
        <f t="shared" si="64"/>
        <v>0</v>
      </c>
      <c r="AB129" s="40">
        <f t="shared" si="65"/>
        <v>0</v>
      </c>
    </row>
    <row r="130" spans="1:28" s="9" customFormat="1">
      <c r="A130" s="108" t="s">
        <v>1524</v>
      </c>
      <c r="B130" s="36">
        <f t="shared" si="54"/>
        <v>1</v>
      </c>
      <c r="C130" s="36">
        <f t="shared" si="66"/>
        <v>0</v>
      </c>
      <c r="D130" s="36">
        <f t="shared" si="66"/>
        <v>0</v>
      </c>
      <c r="E130" s="36">
        <f t="shared" si="66"/>
        <v>1</v>
      </c>
      <c r="F130" s="36">
        <f t="shared" si="28"/>
        <v>0</v>
      </c>
      <c r="G130" s="36">
        <f t="shared" si="29"/>
        <v>4</v>
      </c>
      <c r="H130" s="37">
        <f t="shared" si="55"/>
        <v>1</v>
      </c>
      <c r="I130" s="37">
        <f t="shared" si="30"/>
        <v>0</v>
      </c>
      <c r="J130" s="37">
        <f t="shared" si="31"/>
        <v>0</v>
      </c>
      <c r="K130" s="37">
        <f t="shared" si="32"/>
        <v>1</v>
      </c>
      <c r="L130" s="37">
        <f t="shared" si="33"/>
        <v>0</v>
      </c>
      <c r="M130" s="37">
        <f t="shared" si="34"/>
        <v>4</v>
      </c>
      <c r="N130" s="29">
        <f t="shared" si="56"/>
        <v>0</v>
      </c>
      <c r="O130" s="29">
        <f t="shared" si="35"/>
        <v>0</v>
      </c>
      <c r="P130" s="29">
        <f t="shared" si="36"/>
        <v>0</v>
      </c>
      <c r="Q130" s="29">
        <f t="shared" si="37"/>
        <v>0</v>
      </c>
      <c r="R130" s="29">
        <f t="shared" si="38"/>
        <v>0</v>
      </c>
      <c r="S130" s="29">
        <f t="shared" si="39"/>
        <v>0</v>
      </c>
      <c r="T130" s="38">
        <f t="shared" si="57"/>
        <v>0</v>
      </c>
      <c r="U130" s="38">
        <f t="shared" si="58"/>
        <v>0</v>
      </c>
      <c r="V130" s="38">
        <f t="shared" si="59"/>
        <v>0</v>
      </c>
      <c r="W130" s="39">
        <f t="shared" si="60"/>
        <v>0</v>
      </c>
      <c r="X130" s="39">
        <f t="shared" si="61"/>
        <v>0</v>
      </c>
      <c r="Y130" s="39">
        <f t="shared" si="62"/>
        <v>0</v>
      </c>
      <c r="Z130" s="40">
        <f t="shared" si="63"/>
        <v>4</v>
      </c>
      <c r="AA130" s="40">
        <f t="shared" si="64"/>
        <v>0</v>
      </c>
      <c r="AB130" s="40">
        <f t="shared" si="65"/>
        <v>4</v>
      </c>
    </row>
    <row r="131" spans="1:28" s="9" customFormat="1">
      <c r="A131" s="103" t="s">
        <v>107</v>
      </c>
      <c r="B131" s="36">
        <f t="shared" si="54"/>
        <v>43</v>
      </c>
      <c r="C131" s="36">
        <f t="shared" si="66"/>
        <v>13</v>
      </c>
      <c r="D131" s="36">
        <f t="shared" si="66"/>
        <v>12</v>
      </c>
      <c r="E131" s="36">
        <f t="shared" si="66"/>
        <v>18</v>
      </c>
      <c r="F131" s="36">
        <f t="shared" si="28"/>
        <v>48</v>
      </c>
      <c r="G131" s="36">
        <f t="shared" si="29"/>
        <v>55</v>
      </c>
      <c r="H131" s="37">
        <f t="shared" si="55"/>
        <v>22</v>
      </c>
      <c r="I131" s="37">
        <f t="shared" si="30"/>
        <v>6</v>
      </c>
      <c r="J131" s="37">
        <f t="shared" si="31"/>
        <v>7</v>
      </c>
      <c r="K131" s="37">
        <f t="shared" si="32"/>
        <v>9</v>
      </c>
      <c r="L131" s="37">
        <f t="shared" si="33"/>
        <v>21</v>
      </c>
      <c r="M131" s="37">
        <f t="shared" si="34"/>
        <v>28</v>
      </c>
      <c r="N131" s="29">
        <f t="shared" si="56"/>
        <v>21</v>
      </c>
      <c r="O131" s="29">
        <f t="shared" si="35"/>
        <v>7</v>
      </c>
      <c r="P131" s="29">
        <f t="shared" si="36"/>
        <v>5</v>
      </c>
      <c r="Q131" s="29">
        <f t="shared" si="37"/>
        <v>9</v>
      </c>
      <c r="R131" s="29">
        <f t="shared" si="38"/>
        <v>27</v>
      </c>
      <c r="S131" s="29">
        <f t="shared" si="39"/>
        <v>27</v>
      </c>
      <c r="T131" s="38">
        <f t="shared" si="57"/>
        <v>0.27272727272727271</v>
      </c>
      <c r="U131" s="38">
        <f t="shared" si="58"/>
        <v>0.33333333333333331</v>
      </c>
      <c r="V131" s="38">
        <f t="shared" si="59"/>
        <v>0.30232558139534882</v>
      </c>
      <c r="W131" s="39">
        <f t="shared" si="60"/>
        <v>0.95454545454545459</v>
      </c>
      <c r="X131" s="39">
        <f t="shared" si="61"/>
        <v>1.2857142857142858</v>
      </c>
      <c r="Y131" s="39">
        <f t="shared" si="62"/>
        <v>1.1162790697674418</v>
      </c>
      <c r="Z131" s="40">
        <f t="shared" si="63"/>
        <v>1.2727272727272727</v>
      </c>
      <c r="AA131" s="40">
        <f t="shared" si="64"/>
        <v>1.2857142857142858</v>
      </c>
      <c r="AB131" s="40">
        <f t="shared" si="65"/>
        <v>1.2790697674418605</v>
      </c>
    </row>
    <row r="132" spans="1:28" s="9" customFormat="1">
      <c r="A132" s="103" t="s">
        <v>635</v>
      </c>
      <c r="B132" s="36">
        <f t="shared" si="54"/>
        <v>1</v>
      </c>
      <c r="C132" s="36">
        <f t="shared" si="66"/>
        <v>1</v>
      </c>
      <c r="D132" s="36">
        <f t="shared" si="66"/>
        <v>0</v>
      </c>
      <c r="E132" s="36">
        <f t="shared" si="66"/>
        <v>0</v>
      </c>
      <c r="F132" s="36">
        <f t="shared" si="28"/>
        <v>3</v>
      </c>
      <c r="G132" s="36">
        <f t="shared" si="29"/>
        <v>2</v>
      </c>
      <c r="H132" s="37">
        <f t="shared" si="55"/>
        <v>1</v>
      </c>
      <c r="I132" s="37">
        <f t="shared" si="30"/>
        <v>1</v>
      </c>
      <c r="J132" s="37">
        <f t="shared" si="31"/>
        <v>0</v>
      </c>
      <c r="K132" s="37">
        <f t="shared" si="32"/>
        <v>0</v>
      </c>
      <c r="L132" s="37">
        <f t="shared" si="33"/>
        <v>3</v>
      </c>
      <c r="M132" s="37">
        <f t="shared" si="34"/>
        <v>2</v>
      </c>
      <c r="N132" s="29">
        <f t="shared" si="56"/>
        <v>0</v>
      </c>
      <c r="O132" s="29">
        <f t="shared" si="35"/>
        <v>0</v>
      </c>
      <c r="P132" s="29">
        <f t="shared" si="36"/>
        <v>0</v>
      </c>
      <c r="Q132" s="29">
        <f t="shared" si="37"/>
        <v>0</v>
      </c>
      <c r="R132" s="29">
        <f t="shared" si="38"/>
        <v>0</v>
      </c>
      <c r="S132" s="29">
        <f t="shared" si="39"/>
        <v>0</v>
      </c>
      <c r="T132" s="38">
        <f t="shared" si="57"/>
        <v>1</v>
      </c>
      <c r="U132" s="38">
        <f t="shared" si="58"/>
        <v>0</v>
      </c>
      <c r="V132" s="38">
        <f t="shared" si="59"/>
        <v>1</v>
      </c>
      <c r="W132" s="39">
        <f t="shared" si="60"/>
        <v>3</v>
      </c>
      <c r="X132" s="39">
        <f t="shared" si="61"/>
        <v>0</v>
      </c>
      <c r="Y132" s="39">
        <f t="shared" si="62"/>
        <v>3</v>
      </c>
      <c r="Z132" s="40">
        <f t="shared" si="63"/>
        <v>2</v>
      </c>
      <c r="AA132" s="40">
        <f t="shared" si="64"/>
        <v>0</v>
      </c>
      <c r="AB132" s="40">
        <f t="shared" si="65"/>
        <v>2</v>
      </c>
    </row>
    <row r="133" spans="1:28" s="9" customFormat="1">
      <c r="A133" s="108" t="s">
        <v>73</v>
      </c>
      <c r="B133" s="36">
        <f t="shared" si="54"/>
        <v>17</v>
      </c>
      <c r="C133" s="36">
        <f t="shared" si="66"/>
        <v>7</v>
      </c>
      <c r="D133" s="36">
        <f t="shared" si="66"/>
        <v>3</v>
      </c>
      <c r="E133" s="36">
        <f t="shared" si="66"/>
        <v>7</v>
      </c>
      <c r="F133" s="36">
        <f t="shared" ref="F133:F196" si="67">IF(chosen_comp="ALL COMPS",SUMIF(opponent,$A133,goals_for),SUMIFS(goals_for,opponent,$A133,competition,chosen_comp))</f>
        <v>27</v>
      </c>
      <c r="G133" s="36">
        <f t="shared" ref="G133:G196" si="68">IF(chosen_comp="ALL COMPS",SUMIF(opponent,$A133,goals_against),SUMIFS(goals_against,opponent,$A133,competition,chosen_comp))</f>
        <v>26</v>
      </c>
      <c r="H133" s="37">
        <f t="shared" si="55"/>
        <v>9</v>
      </c>
      <c r="I133" s="37">
        <f t="shared" ref="I133:I196" si="69">IF(chosen_comp="all comps",COUNTIFS(opponent,$A133,venue,$H$3,outcome,C$4),COUNTIFS(competition,chosen_comp,opponent,$A133,venue,$H$3,outcome,C$4))</f>
        <v>4</v>
      </c>
      <c r="J133" s="37">
        <f t="shared" ref="J133:J196" si="70">IF(chosen_comp="all comps",COUNTIFS(opponent,$A133,venue,$H$3,outcome,D$4),COUNTIFS(competition,chosen_comp,opponent,$A133,venue,$H$3,outcome,D$4))</f>
        <v>2</v>
      </c>
      <c r="K133" s="37">
        <f t="shared" ref="K133:K196" si="71">IF(chosen_comp="all comps",COUNTIFS(opponent,$A133,venue,$H$3,outcome,E$4),COUNTIFS(competition,chosen_comp,opponent,$A133,venue,$H$3,outcome,E$4))</f>
        <v>3</v>
      </c>
      <c r="L133" s="37">
        <f t="shared" ref="L133:L196" si="72">IF(chosen_comp="ALL COMPS",SUMIFS(goals_for,opponent,$A133,venue,$H$3),SUMIFS(goals_for,opponent,$A133,competition,chosen_comp,venue,$H$3))</f>
        <v>12</v>
      </c>
      <c r="M133" s="37">
        <f t="shared" ref="M133:M196" si="73">IF(chosen_comp="ALL COMPS",SUMIFS(goals_against,opponent,$A133,venue,$H$3),SUMIFS(goals_against,opponent,$A133,competition,chosen_comp,venue,$H$3))</f>
        <v>11</v>
      </c>
      <c r="N133" s="29">
        <f t="shared" si="56"/>
        <v>8</v>
      </c>
      <c r="O133" s="29">
        <f t="shared" ref="O133:O196" si="74">IF(chosen_comp="all comps",COUNTIFS(opponent,$A133,venue,$N$3,outcome,I$4),COUNTIFS(competition,chosen_comp,opponent,$A133,venue,$N$3,outcome,I$4))</f>
        <v>3</v>
      </c>
      <c r="P133" s="29">
        <f t="shared" ref="P133:P196" si="75">IF(chosen_comp="all comps",COUNTIFS(opponent,$A133,venue,$N$3,outcome,J$4),COUNTIFS(competition,chosen_comp,opponent,$A133,venue,$N$3,outcome,J$4))</f>
        <v>1</v>
      </c>
      <c r="Q133" s="29">
        <f t="shared" ref="Q133:Q196" si="76">IF(chosen_comp="all comps",COUNTIFS(opponent,$A133,venue,$N$3,outcome,K$4),COUNTIFS(competition,chosen_comp,opponent,$A133,venue,$N$3,outcome,K$4))</f>
        <v>4</v>
      </c>
      <c r="R133" s="29">
        <f t="shared" ref="R133:R196" si="77">IF(chosen_comp="ALL COMPS",SUMIFS(goals_for,opponent,$A133,venue,$N$3),SUMIFS(goals_for,opponent,$A133,competition,chosen_comp,venue,$N$3))</f>
        <v>15</v>
      </c>
      <c r="S133" s="29">
        <f t="shared" ref="S133:S196" si="78">IF(chosen_comp="ALL COMPS",SUMIFS(goals_against,opponent,$A133,venue,$N$3),SUMIFS(goals_against,opponent,$A133,competition,chosen_comp,venue,$N$3))</f>
        <v>15</v>
      </c>
      <c r="T133" s="38">
        <f t="shared" si="57"/>
        <v>0.44444444444444442</v>
      </c>
      <c r="U133" s="38">
        <f t="shared" si="58"/>
        <v>0.375</v>
      </c>
      <c r="V133" s="38">
        <f t="shared" si="59"/>
        <v>0.41176470588235292</v>
      </c>
      <c r="W133" s="39">
        <f t="shared" si="60"/>
        <v>1.3333333333333333</v>
      </c>
      <c r="X133" s="39">
        <f t="shared" si="61"/>
        <v>1.875</v>
      </c>
      <c r="Y133" s="39">
        <f t="shared" si="62"/>
        <v>1.588235294117647</v>
      </c>
      <c r="Z133" s="40">
        <f t="shared" si="63"/>
        <v>1.2222222222222223</v>
      </c>
      <c r="AA133" s="40">
        <f t="shared" si="64"/>
        <v>1.875</v>
      </c>
      <c r="AB133" s="40">
        <f t="shared" si="65"/>
        <v>1.5294117647058822</v>
      </c>
    </row>
    <row r="134" spans="1:28" s="9" customFormat="1">
      <c r="A134" s="103" t="s">
        <v>579</v>
      </c>
      <c r="B134" s="36">
        <f t="shared" si="54"/>
        <v>22</v>
      </c>
      <c r="C134" s="36">
        <f t="shared" si="66"/>
        <v>16</v>
      </c>
      <c r="D134" s="36">
        <f t="shared" si="66"/>
        <v>0</v>
      </c>
      <c r="E134" s="36">
        <f t="shared" si="66"/>
        <v>6</v>
      </c>
      <c r="F134" s="36">
        <f t="shared" si="67"/>
        <v>53</v>
      </c>
      <c r="G134" s="36">
        <f t="shared" si="68"/>
        <v>29</v>
      </c>
      <c r="H134" s="37">
        <f t="shared" si="55"/>
        <v>11</v>
      </c>
      <c r="I134" s="37">
        <f t="shared" si="69"/>
        <v>10</v>
      </c>
      <c r="J134" s="37">
        <f t="shared" si="70"/>
        <v>0</v>
      </c>
      <c r="K134" s="37">
        <f t="shared" si="71"/>
        <v>1</v>
      </c>
      <c r="L134" s="37">
        <f t="shared" si="72"/>
        <v>31</v>
      </c>
      <c r="M134" s="37">
        <f t="shared" si="73"/>
        <v>12</v>
      </c>
      <c r="N134" s="29">
        <f t="shared" si="56"/>
        <v>11</v>
      </c>
      <c r="O134" s="29">
        <f t="shared" si="74"/>
        <v>6</v>
      </c>
      <c r="P134" s="29">
        <f t="shared" si="75"/>
        <v>0</v>
      </c>
      <c r="Q134" s="29">
        <f t="shared" si="76"/>
        <v>5</v>
      </c>
      <c r="R134" s="29">
        <f t="shared" si="77"/>
        <v>22</v>
      </c>
      <c r="S134" s="29">
        <f t="shared" si="78"/>
        <v>17</v>
      </c>
      <c r="T134" s="38">
        <f t="shared" si="57"/>
        <v>0.90909090909090906</v>
      </c>
      <c r="U134" s="38">
        <f t="shared" si="58"/>
        <v>0.54545454545454541</v>
      </c>
      <c r="V134" s="38">
        <f t="shared" si="59"/>
        <v>0.72727272727272729</v>
      </c>
      <c r="W134" s="39">
        <f t="shared" si="60"/>
        <v>2.8181818181818183</v>
      </c>
      <c r="X134" s="39">
        <f t="shared" si="61"/>
        <v>2</v>
      </c>
      <c r="Y134" s="39">
        <f t="shared" si="62"/>
        <v>2.4090909090909092</v>
      </c>
      <c r="Z134" s="40">
        <f t="shared" si="63"/>
        <v>1.0909090909090908</v>
      </c>
      <c r="AA134" s="40">
        <f t="shared" si="64"/>
        <v>1.5454545454545454</v>
      </c>
      <c r="AB134" s="40">
        <f t="shared" si="65"/>
        <v>1.3181818181818181</v>
      </c>
    </row>
    <row r="135" spans="1:28" s="9" customFormat="1">
      <c r="A135" s="103" t="s">
        <v>332</v>
      </c>
      <c r="B135" s="36">
        <f t="shared" si="54"/>
        <v>64</v>
      </c>
      <c r="C135" s="36">
        <f t="shared" si="66"/>
        <v>29</v>
      </c>
      <c r="D135" s="36">
        <f t="shared" si="66"/>
        <v>11</v>
      </c>
      <c r="E135" s="36">
        <f t="shared" si="66"/>
        <v>24</v>
      </c>
      <c r="F135" s="36">
        <f t="shared" si="67"/>
        <v>113</v>
      </c>
      <c r="G135" s="36">
        <f t="shared" si="68"/>
        <v>95</v>
      </c>
      <c r="H135" s="37">
        <f t="shared" si="55"/>
        <v>36</v>
      </c>
      <c r="I135" s="37">
        <f t="shared" si="69"/>
        <v>18</v>
      </c>
      <c r="J135" s="37">
        <f t="shared" si="70"/>
        <v>2</v>
      </c>
      <c r="K135" s="37">
        <f t="shared" si="71"/>
        <v>16</v>
      </c>
      <c r="L135" s="37">
        <f t="shared" si="72"/>
        <v>61</v>
      </c>
      <c r="M135" s="37">
        <f t="shared" si="73"/>
        <v>56</v>
      </c>
      <c r="N135" s="29">
        <f t="shared" si="56"/>
        <v>28</v>
      </c>
      <c r="O135" s="29">
        <f t="shared" si="74"/>
        <v>11</v>
      </c>
      <c r="P135" s="29">
        <f t="shared" si="75"/>
        <v>9</v>
      </c>
      <c r="Q135" s="29">
        <f t="shared" si="76"/>
        <v>8</v>
      </c>
      <c r="R135" s="29">
        <f t="shared" si="77"/>
        <v>52</v>
      </c>
      <c r="S135" s="29">
        <f t="shared" si="78"/>
        <v>39</v>
      </c>
      <c r="T135" s="38">
        <f t="shared" si="57"/>
        <v>0.5</v>
      </c>
      <c r="U135" s="38">
        <f t="shared" si="58"/>
        <v>0.39285714285714285</v>
      </c>
      <c r="V135" s="38">
        <f t="shared" si="59"/>
        <v>0.453125</v>
      </c>
      <c r="W135" s="39">
        <f t="shared" si="60"/>
        <v>1.6944444444444444</v>
      </c>
      <c r="X135" s="39">
        <f t="shared" si="61"/>
        <v>1.8571428571428572</v>
      </c>
      <c r="Y135" s="39">
        <f t="shared" si="62"/>
        <v>1.765625</v>
      </c>
      <c r="Z135" s="40">
        <f t="shared" si="63"/>
        <v>1.5555555555555556</v>
      </c>
      <c r="AA135" s="40">
        <f t="shared" si="64"/>
        <v>1.3928571428571428</v>
      </c>
      <c r="AB135" s="40">
        <f t="shared" si="65"/>
        <v>1.484375</v>
      </c>
    </row>
    <row r="136" spans="1:28" s="9" customFormat="1">
      <c r="A136" s="103" t="s">
        <v>1296</v>
      </c>
      <c r="B136" s="36">
        <f t="shared" si="54"/>
        <v>19</v>
      </c>
      <c r="C136" s="36">
        <f t="shared" si="66"/>
        <v>9</v>
      </c>
      <c r="D136" s="36">
        <f t="shared" si="66"/>
        <v>2</v>
      </c>
      <c r="E136" s="36">
        <f t="shared" si="66"/>
        <v>8</v>
      </c>
      <c r="F136" s="36">
        <f t="shared" si="67"/>
        <v>49</v>
      </c>
      <c r="G136" s="36">
        <f t="shared" si="68"/>
        <v>39</v>
      </c>
      <c r="H136" s="37">
        <f t="shared" si="55"/>
        <v>10</v>
      </c>
      <c r="I136" s="37">
        <f t="shared" si="69"/>
        <v>4</v>
      </c>
      <c r="J136" s="37">
        <f t="shared" si="70"/>
        <v>2</v>
      </c>
      <c r="K136" s="37">
        <f t="shared" si="71"/>
        <v>4</v>
      </c>
      <c r="L136" s="37">
        <f t="shared" si="72"/>
        <v>24</v>
      </c>
      <c r="M136" s="37">
        <f t="shared" si="73"/>
        <v>24</v>
      </c>
      <c r="N136" s="29">
        <f t="shared" si="56"/>
        <v>9</v>
      </c>
      <c r="O136" s="29">
        <f t="shared" si="74"/>
        <v>5</v>
      </c>
      <c r="P136" s="29">
        <f t="shared" si="75"/>
        <v>0</v>
      </c>
      <c r="Q136" s="29">
        <f t="shared" si="76"/>
        <v>4</v>
      </c>
      <c r="R136" s="29">
        <f t="shared" si="77"/>
        <v>25</v>
      </c>
      <c r="S136" s="29">
        <f t="shared" si="78"/>
        <v>15</v>
      </c>
      <c r="T136" s="38">
        <f t="shared" si="57"/>
        <v>0.4</v>
      </c>
      <c r="U136" s="38">
        <f t="shared" si="58"/>
        <v>0.55555555555555558</v>
      </c>
      <c r="V136" s="38">
        <f t="shared" si="59"/>
        <v>0.47368421052631576</v>
      </c>
      <c r="W136" s="39">
        <f t="shared" si="60"/>
        <v>2.4</v>
      </c>
      <c r="X136" s="39">
        <f t="shared" si="61"/>
        <v>2.7777777777777777</v>
      </c>
      <c r="Y136" s="39">
        <f t="shared" si="62"/>
        <v>2.5789473684210527</v>
      </c>
      <c r="Z136" s="40">
        <f t="shared" si="63"/>
        <v>2.4</v>
      </c>
      <c r="AA136" s="40">
        <f t="shared" si="64"/>
        <v>1.6666666666666667</v>
      </c>
      <c r="AB136" s="40">
        <f t="shared" si="65"/>
        <v>2.0526315789473686</v>
      </c>
    </row>
    <row r="137" spans="1:28" s="9" customFormat="1">
      <c r="A137" s="103" t="s">
        <v>956</v>
      </c>
      <c r="B137" s="36">
        <f t="shared" si="54"/>
        <v>1</v>
      </c>
      <c r="C137" s="36">
        <f t="shared" si="66"/>
        <v>1</v>
      </c>
      <c r="D137" s="36">
        <f t="shared" si="66"/>
        <v>0</v>
      </c>
      <c r="E137" s="36">
        <f t="shared" si="66"/>
        <v>0</v>
      </c>
      <c r="F137" s="36">
        <f t="shared" si="67"/>
        <v>5</v>
      </c>
      <c r="G137" s="36">
        <f t="shared" si="68"/>
        <v>3</v>
      </c>
      <c r="H137" s="37">
        <f t="shared" si="55"/>
        <v>1</v>
      </c>
      <c r="I137" s="37">
        <f t="shared" si="69"/>
        <v>1</v>
      </c>
      <c r="J137" s="37">
        <f t="shared" si="70"/>
        <v>0</v>
      </c>
      <c r="K137" s="37">
        <f t="shared" si="71"/>
        <v>0</v>
      </c>
      <c r="L137" s="37">
        <f t="shared" si="72"/>
        <v>5</v>
      </c>
      <c r="M137" s="37">
        <f t="shared" si="73"/>
        <v>3</v>
      </c>
      <c r="N137" s="29">
        <f t="shared" si="56"/>
        <v>0</v>
      </c>
      <c r="O137" s="29">
        <f t="shared" si="74"/>
        <v>0</v>
      </c>
      <c r="P137" s="29">
        <f t="shared" si="75"/>
        <v>0</v>
      </c>
      <c r="Q137" s="29">
        <f t="shared" si="76"/>
        <v>0</v>
      </c>
      <c r="R137" s="29">
        <f t="shared" si="77"/>
        <v>0</v>
      </c>
      <c r="S137" s="29">
        <f t="shared" si="78"/>
        <v>0</v>
      </c>
      <c r="T137" s="38">
        <f t="shared" si="57"/>
        <v>1</v>
      </c>
      <c r="U137" s="38">
        <f t="shared" si="58"/>
        <v>0</v>
      </c>
      <c r="V137" s="38">
        <f t="shared" si="59"/>
        <v>1</v>
      </c>
      <c r="W137" s="39">
        <f t="shared" si="60"/>
        <v>5</v>
      </c>
      <c r="X137" s="39">
        <f t="shared" si="61"/>
        <v>0</v>
      </c>
      <c r="Y137" s="39">
        <f t="shared" si="62"/>
        <v>5</v>
      </c>
      <c r="Z137" s="40">
        <f t="shared" si="63"/>
        <v>3</v>
      </c>
      <c r="AA137" s="40">
        <f t="shared" si="64"/>
        <v>0</v>
      </c>
      <c r="AB137" s="40">
        <f t="shared" si="65"/>
        <v>3</v>
      </c>
    </row>
    <row r="138" spans="1:28" s="9" customFormat="1">
      <c r="A138" s="103" t="s">
        <v>365</v>
      </c>
      <c r="B138" s="36">
        <f t="shared" si="54"/>
        <v>1</v>
      </c>
      <c r="C138" s="36">
        <f t="shared" si="66"/>
        <v>1</v>
      </c>
      <c r="D138" s="36">
        <f t="shared" si="66"/>
        <v>0</v>
      </c>
      <c r="E138" s="36">
        <f t="shared" si="66"/>
        <v>0</v>
      </c>
      <c r="F138" s="36">
        <f t="shared" si="67"/>
        <v>1</v>
      </c>
      <c r="G138" s="36">
        <f t="shared" si="68"/>
        <v>0</v>
      </c>
      <c r="H138" s="37">
        <f t="shared" si="55"/>
        <v>0</v>
      </c>
      <c r="I138" s="37">
        <f t="shared" si="69"/>
        <v>0</v>
      </c>
      <c r="J138" s="37">
        <f t="shared" si="70"/>
        <v>0</v>
      </c>
      <c r="K138" s="37">
        <f t="shared" si="71"/>
        <v>0</v>
      </c>
      <c r="L138" s="37">
        <f t="shared" si="72"/>
        <v>0</v>
      </c>
      <c r="M138" s="37">
        <f t="shared" si="73"/>
        <v>0</v>
      </c>
      <c r="N138" s="29">
        <f t="shared" si="56"/>
        <v>1</v>
      </c>
      <c r="O138" s="29">
        <f t="shared" si="74"/>
        <v>1</v>
      </c>
      <c r="P138" s="29">
        <f t="shared" si="75"/>
        <v>0</v>
      </c>
      <c r="Q138" s="29">
        <f t="shared" si="76"/>
        <v>0</v>
      </c>
      <c r="R138" s="29">
        <f t="shared" si="77"/>
        <v>1</v>
      </c>
      <c r="S138" s="29">
        <f t="shared" si="78"/>
        <v>0</v>
      </c>
      <c r="T138" s="38">
        <f t="shared" si="57"/>
        <v>0</v>
      </c>
      <c r="U138" s="38">
        <f t="shared" si="58"/>
        <v>1</v>
      </c>
      <c r="V138" s="38">
        <f t="shared" si="59"/>
        <v>1</v>
      </c>
      <c r="W138" s="39">
        <f t="shared" si="60"/>
        <v>0</v>
      </c>
      <c r="X138" s="39">
        <f t="shared" si="61"/>
        <v>1</v>
      </c>
      <c r="Y138" s="39">
        <f t="shared" si="62"/>
        <v>1</v>
      </c>
      <c r="Z138" s="40">
        <f t="shared" si="63"/>
        <v>0</v>
      </c>
      <c r="AA138" s="40">
        <f t="shared" si="64"/>
        <v>0</v>
      </c>
      <c r="AB138" s="40">
        <f t="shared" si="65"/>
        <v>0</v>
      </c>
    </row>
    <row r="139" spans="1:28" s="9" customFormat="1">
      <c r="A139" s="103" t="s">
        <v>229</v>
      </c>
      <c r="B139" s="36">
        <f t="shared" si="54"/>
        <v>1</v>
      </c>
      <c r="C139" s="36">
        <f t="shared" si="66"/>
        <v>0</v>
      </c>
      <c r="D139" s="36">
        <f t="shared" si="66"/>
        <v>0</v>
      </c>
      <c r="E139" s="36">
        <f t="shared" si="66"/>
        <v>1</v>
      </c>
      <c r="F139" s="36">
        <f t="shared" si="67"/>
        <v>0</v>
      </c>
      <c r="G139" s="36">
        <f t="shared" si="68"/>
        <v>2</v>
      </c>
      <c r="H139" s="37">
        <f t="shared" si="55"/>
        <v>1</v>
      </c>
      <c r="I139" s="37">
        <f t="shared" si="69"/>
        <v>0</v>
      </c>
      <c r="J139" s="37">
        <f t="shared" si="70"/>
        <v>0</v>
      </c>
      <c r="K139" s="37">
        <f t="shared" si="71"/>
        <v>1</v>
      </c>
      <c r="L139" s="37">
        <f t="shared" si="72"/>
        <v>0</v>
      </c>
      <c r="M139" s="37">
        <f t="shared" si="73"/>
        <v>2</v>
      </c>
      <c r="N139" s="29">
        <f t="shared" si="56"/>
        <v>0</v>
      </c>
      <c r="O139" s="29">
        <f t="shared" si="74"/>
        <v>0</v>
      </c>
      <c r="P139" s="29">
        <f t="shared" si="75"/>
        <v>0</v>
      </c>
      <c r="Q139" s="29">
        <f t="shared" si="76"/>
        <v>0</v>
      </c>
      <c r="R139" s="29">
        <f t="shared" si="77"/>
        <v>0</v>
      </c>
      <c r="S139" s="29">
        <f t="shared" si="78"/>
        <v>0</v>
      </c>
      <c r="T139" s="38">
        <f t="shared" si="57"/>
        <v>0</v>
      </c>
      <c r="U139" s="38">
        <f t="shared" si="58"/>
        <v>0</v>
      </c>
      <c r="V139" s="38">
        <f t="shared" si="59"/>
        <v>0</v>
      </c>
      <c r="W139" s="39">
        <f t="shared" si="60"/>
        <v>0</v>
      </c>
      <c r="X139" s="39">
        <f t="shared" si="61"/>
        <v>0</v>
      </c>
      <c r="Y139" s="39">
        <f t="shared" si="62"/>
        <v>0</v>
      </c>
      <c r="Z139" s="40">
        <f t="shared" si="63"/>
        <v>2</v>
      </c>
      <c r="AA139" s="40">
        <f t="shared" si="64"/>
        <v>0</v>
      </c>
      <c r="AB139" s="40">
        <f t="shared" si="65"/>
        <v>2</v>
      </c>
    </row>
    <row r="140" spans="1:28" s="9" customFormat="1">
      <c r="A140" s="103" t="s">
        <v>526</v>
      </c>
      <c r="B140" s="36">
        <f t="shared" si="54"/>
        <v>15</v>
      </c>
      <c r="C140" s="36">
        <f t="shared" si="66"/>
        <v>9</v>
      </c>
      <c r="D140" s="36">
        <f t="shared" si="66"/>
        <v>2</v>
      </c>
      <c r="E140" s="36">
        <f t="shared" si="66"/>
        <v>4</v>
      </c>
      <c r="F140" s="36">
        <f t="shared" si="67"/>
        <v>30</v>
      </c>
      <c r="G140" s="36">
        <f t="shared" si="68"/>
        <v>18</v>
      </c>
      <c r="H140" s="37">
        <f t="shared" si="55"/>
        <v>7</v>
      </c>
      <c r="I140" s="37">
        <f t="shared" si="69"/>
        <v>4</v>
      </c>
      <c r="J140" s="37">
        <f t="shared" si="70"/>
        <v>1</v>
      </c>
      <c r="K140" s="37">
        <f t="shared" si="71"/>
        <v>2</v>
      </c>
      <c r="L140" s="37">
        <f t="shared" si="72"/>
        <v>14</v>
      </c>
      <c r="M140" s="37">
        <f t="shared" si="73"/>
        <v>10</v>
      </c>
      <c r="N140" s="29">
        <f t="shared" si="56"/>
        <v>8</v>
      </c>
      <c r="O140" s="29">
        <f t="shared" si="74"/>
        <v>5</v>
      </c>
      <c r="P140" s="29">
        <f t="shared" si="75"/>
        <v>1</v>
      </c>
      <c r="Q140" s="29">
        <f t="shared" si="76"/>
        <v>2</v>
      </c>
      <c r="R140" s="29">
        <f t="shared" si="77"/>
        <v>16</v>
      </c>
      <c r="S140" s="29">
        <f t="shared" si="78"/>
        <v>8</v>
      </c>
      <c r="T140" s="38">
        <f t="shared" si="57"/>
        <v>0.5714285714285714</v>
      </c>
      <c r="U140" s="38">
        <f t="shared" si="58"/>
        <v>0.625</v>
      </c>
      <c r="V140" s="38">
        <f t="shared" si="59"/>
        <v>0.6</v>
      </c>
      <c r="W140" s="39">
        <f t="shared" si="60"/>
        <v>2</v>
      </c>
      <c r="X140" s="39">
        <f t="shared" si="61"/>
        <v>2</v>
      </c>
      <c r="Y140" s="39">
        <f t="shared" si="62"/>
        <v>2</v>
      </c>
      <c r="Z140" s="40">
        <f t="shared" si="63"/>
        <v>1.4285714285714286</v>
      </c>
      <c r="AA140" s="40">
        <f t="shared" si="64"/>
        <v>1</v>
      </c>
      <c r="AB140" s="40">
        <f t="shared" si="65"/>
        <v>1.2</v>
      </c>
    </row>
    <row r="141" spans="1:28" s="9" customFormat="1">
      <c r="A141" s="103" t="s">
        <v>1277</v>
      </c>
      <c r="B141" s="36">
        <f t="shared" si="54"/>
        <v>2</v>
      </c>
      <c r="C141" s="36">
        <f t="shared" si="66"/>
        <v>1</v>
      </c>
      <c r="D141" s="36">
        <f t="shared" si="66"/>
        <v>0</v>
      </c>
      <c r="E141" s="36">
        <f t="shared" si="66"/>
        <v>1</v>
      </c>
      <c r="F141" s="36">
        <f t="shared" si="67"/>
        <v>3</v>
      </c>
      <c r="G141" s="36">
        <f t="shared" si="68"/>
        <v>3</v>
      </c>
      <c r="H141" s="37">
        <f t="shared" si="55"/>
        <v>1</v>
      </c>
      <c r="I141" s="37">
        <f t="shared" si="69"/>
        <v>0</v>
      </c>
      <c r="J141" s="37">
        <f t="shared" si="70"/>
        <v>0</v>
      </c>
      <c r="K141" s="37">
        <f t="shared" si="71"/>
        <v>1</v>
      </c>
      <c r="L141" s="37">
        <f t="shared" si="72"/>
        <v>1</v>
      </c>
      <c r="M141" s="37">
        <f t="shared" si="73"/>
        <v>2</v>
      </c>
      <c r="N141" s="29">
        <f t="shared" si="56"/>
        <v>1</v>
      </c>
      <c r="O141" s="29">
        <f t="shared" si="74"/>
        <v>1</v>
      </c>
      <c r="P141" s="29">
        <f t="shared" si="75"/>
        <v>0</v>
      </c>
      <c r="Q141" s="29">
        <f t="shared" si="76"/>
        <v>0</v>
      </c>
      <c r="R141" s="29">
        <f t="shared" si="77"/>
        <v>2</v>
      </c>
      <c r="S141" s="29">
        <f t="shared" si="78"/>
        <v>1</v>
      </c>
      <c r="T141" s="38">
        <f t="shared" si="57"/>
        <v>0</v>
      </c>
      <c r="U141" s="38">
        <f t="shared" si="58"/>
        <v>1</v>
      </c>
      <c r="V141" s="38">
        <f t="shared" si="59"/>
        <v>0.5</v>
      </c>
      <c r="W141" s="39">
        <f t="shared" si="60"/>
        <v>1</v>
      </c>
      <c r="X141" s="39">
        <f t="shared" si="61"/>
        <v>2</v>
      </c>
      <c r="Y141" s="39">
        <f t="shared" si="62"/>
        <v>1.5</v>
      </c>
      <c r="Z141" s="40">
        <f t="shared" si="63"/>
        <v>2</v>
      </c>
      <c r="AA141" s="40">
        <f t="shared" si="64"/>
        <v>1</v>
      </c>
      <c r="AB141" s="40">
        <f t="shared" si="65"/>
        <v>1.5</v>
      </c>
    </row>
    <row r="142" spans="1:28" s="9" customFormat="1">
      <c r="A142" s="103" t="s">
        <v>982</v>
      </c>
      <c r="B142" s="36">
        <f t="shared" si="54"/>
        <v>4</v>
      </c>
      <c r="C142" s="36">
        <f t="shared" si="66"/>
        <v>4</v>
      </c>
      <c r="D142" s="36">
        <f t="shared" si="66"/>
        <v>0</v>
      </c>
      <c r="E142" s="36">
        <f t="shared" si="66"/>
        <v>0</v>
      </c>
      <c r="F142" s="36">
        <f t="shared" si="67"/>
        <v>12</v>
      </c>
      <c r="G142" s="36">
        <f t="shared" si="68"/>
        <v>0</v>
      </c>
      <c r="H142" s="37">
        <f t="shared" si="55"/>
        <v>2</v>
      </c>
      <c r="I142" s="37">
        <f t="shared" si="69"/>
        <v>2</v>
      </c>
      <c r="J142" s="37">
        <f t="shared" si="70"/>
        <v>0</v>
      </c>
      <c r="K142" s="37">
        <f t="shared" si="71"/>
        <v>0</v>
      </c>
      <c r="L142" s="37">
        <f t="shared" si="72"/>
        <v>8</v>
      </c>
      <c r="M142" s="37">
        <f t="shared" si="73"/>
        <v>0</v>
      </c>
      <c r="N142" s="29">
        <f t="shared" si="56"/>
        <v>2</v>
      </c>
      <c r="O142" s="29">
        <f t="shared" si="74"/>
        <v>2</v>
      </c>
      <c r="P142" s="29">
        <f t="shared" si="75"/>
        <v>0</v>
      </c>
      <c r="Q142" s="29">
        <f t="shared" si="76"/>
        <v>0</v>
      </c>
      <c r="R142" s="29">
        <f t="shared" si="77"/>
        <v>4</v>
      </c>
      <c r="S142" s="29">
        <f t="shared" si="78"/>
        <v>0</v>
      </c>
      <c r="T142" s="38">
        <f t="shared" si="57"/>
        <v>1</v>
      </c>
      <c r="U142" s="38">
        <f t="shared" si="58"/>
        <v>1</v>
      </c>
      <c r="V142" s="38">
        <f t="shared" si="59"/>
        <v>1</v>
      </c>
      <c r="W142" s="39">
        <f t="shared" si="60"/>
        <v>4</v>
      </c>
      <c r="X142" s="39">
        <f t="shared" si="61"/>
        <v>2</v>
      </c>
      <c r="Y142" s="39">
        <f t="shared" si="62"/>
        <v>3</v>
      </c>
      <c r="Z142" s="40">
        <f t="shared" si="63"/>
        <v>0</v>
      </c>
      <c r="AA142" s="40">
        <f t="shared" si="64"/>
        <v>0</v>
      </c>
      <c r="AB142" s="40">
        <f t="shared" si="65"/>
        <v>0</v>
      </c>
    </row>
    <row r="143" spans="1:28" s="9" customFormat="1">
      <c r="A143" s="103" t="s">
        <v>1028</v>
      </c>
      <c r="B143" s="36">
        <f t="shared" si="54"/>
        <v>9</v>
      </c>
      <c r="C143" s="36">
        <f t="shared" si="66"/>
        <v>1</v>
      </c>
      <c r="D143" s="36">
        <f t="shared" si="66"/>
        <v>0</v>
      </c>
      <c r="E143" s="36">
        <f t="shared" si="66"/>
        <v>8</v>
      </c>
      <c r="F143" s="36">
        <f t="shared" si="67"/>
        <v>2</v>
      </c>
      <c r="G143" s="36">
        <f t="shared" si="68"/>
        <v>25</v>
      </c>
      <c r="H143" s="37">
        <f t="shared" si="55"/>
        <v>5</v>
      </c>
      <c r="I143" s="37">
        <f t="shared" si="69"/>
        <v>0</v>
      </c>
      <c r="J143" s="37">
        <f t="shared" si="70"/>
        <v>0</v>
      </c>
      <c r="K143" s="37">
        <f t="shared" si="71"/>
        <v>5</v>
      </c>
      <c r="L143" s="37">
        <f t="shared" si="72"/>
        <v>0</v>
      </c>
      <c r="M143" s="37">
        <f t="shared" si="73"/>
        <v>13</v>
      </c>
      <c r="N143" s="29">
        <f t="shared" si="56"/>
        <v>4</v>
      </c>
      <c r="O143" s="29">
        <f t="shared" si="74"/>
        <v>1</v>
      </c>
      <c r="P143" s="29">
        <f t="shared" si="75"/>
        <v>0</v>
      </c>
      <c r="Q143" s="29">
        <f t="shared" si="76"/>
        <v>3</v>
      </c>
      <c r="R143" s="29">
        <f t="shared" si="77"/>
        <v>2</v>
      </c>
      <c r="S143" s="29">
        <f t="shared" si="78"/>
        <v>12</v>
      </c>
      <c r="T143" s="38">
        <f t="shared" si="57"/>
        <v>0</v>
      </c>
      <c r="U143" s="38">
        <f t="shared" si="58"/>
        <v>0.25</v>
      </c>
      <c r="V143" s="38">
        <f t="shared" si="59"/>
        <v>0.1111111111111111</v>
      </c>
      <c r="W143" s="39">
        <f t="shared" si="60"/>
        <v>0</v>
      </c>
      <c r="X143" s="39">
        <f t="shared" si="61"/>
        <v>0.5</v>
      </c>
      <c r="Y143" s="39">
        <f t="shared" si="62"/>
        <v>0.22222222222222221</v>
      </c>
      <c r="Z143" s="40">
        <f t="shared" si="63"/>
        <v>2.6</v>
      </c>
      <c r="AA143" s="40">
        <f t="shared" si="64"/>
        <v>3</v>
      </c>
      <c r="AB143" s="40">
        <f t="shared" si="65"/>
        <v>2.7777777777777777</v>
      </c>
    </row>
    <row r="144" spans="1:28" s="9" customFormat="1">
      <c r="A144" s="103" t="s">
        <v>935</v>
      </c>
      <c r="B144" s="36">
        <f t="shared" si="54"/>
        <v>2</v>
      </c>
      <c r="C144" s="36">
        <f t="shared" si="66"/>
        <v>2</v>
      </c>
      <c r="D144" s="36">
        <f t="shared" si="66"/>
        <v>0</v>
      </c>
      <c r="E144" s="36">
        <f t="shared" si="66"/>
        <v>0</v>
      </c>
      <c r="F144" s="36">
        <f t="shared" si="67"/>
        <v>4</v>
      </c>
      <c r="G144" s="36">
        <f t="shared" si="68"/>
        <v>2</v>
      </c>
      <c r="H144" s="37">
        <f t="shared" si="55"/>
        <v>1</v>
      </c>
      <c r="I144" s="37">
        <f t="shared" si="69"/>
        <v>1</v>
      </c>
      <c r="J144" s="37">
        <f t="shared" si="70"/>
        <v>0</v>
      </c>
      <c r="K144" s="37">
        <f t="shared" si="71"/>
        <v>0</v>
      </c>
      <c r="L144" s="37">
        <f t="shared" si="72"/>
        <v>3</v>
      </c>
      <c r="M144" s="37">
        <f t="shared" si="73"/>
        <v>2</v>
      </c>
      <c r="N144" s="29">
        <f t="shared" si="56"/>
        <v>1</v>
      </c>
      <c r="O144" s="29">
        <f t="shared" si="74"/>
        <v>1</v>
      </c>
      <c r="P144" s="29">
        <f t="shared" si="75"/>
        <v>0</v>
      </c>
      <c r="Q144" s="29">
        <f t="shared" si="76"/>
        <v>0</v>
      </c>
      <c r="R144" s="29">
        <f t="shared" si="77"/>
        <v>1</v>
      </c>
      <c r="S144" s="29">
        <f t="shared" si="78"/>
        <v>0</v>
      </c>
      <c r="T144" s="38">
        <f t="shared" si="57"/>
        <v>1</v>
      </c>
      <c r="U144" s="38">
        <f t="shared" si="58"/>
        <v>1</v>
      </c>
      <c r="V144" s="38">
        <f t="shared" si="59"/>
        <v>1</v>
      </c>
      <c r="W144" s="39">
        <f t="shared" si="60"/>
        <v>3</v>
      </c>
      <c r="X144" s="39">
        <f t="shared" si="61"/>
        <v>1</v>
      </c>
      <c r="Y144" s="39">
        <f t="shared" si="62"/>
        <v>2</v>
      </c>
      <c r="Z144" s="40">
        <f t="shared" si="63"/>
        <v>2</v>
      </c>
      <c r="AA144" s="40">
        <f t="shared" si="64"/>
        <v>0</v>
      </c>
      <c r="AB144" s="40">
        <f t="shared" si="65"/>
        <v>1</v>
      </c>
    </row>
    <row r="145" spans="1:28" s="9" customFormat="1">
      <c r="A145" s="103" t="s">
        <v>134</v>
      </c>
      <c r="B145" s="36">
        <f t="shared" si="54"/>
        <v>2</v>
      </c>
      <c r="C145" s="36">
        <f t="shared" ref="C145:E164" si="79">IF(chosen_comp="all comps",COUNTIFS(opponent,$A145,outcome,C$4),COUNTIFS(competition,chosen_comp,opponent,$A145,outcome,C$4))</f>
        <v>1</v>
      </c>
      <c r="D145" s="36">
        <f t="shared" si="79"/>
        <v>0</v>
      </c>
      <c r="E145" s="36">
        <f t="shared" si="79"/>
        <v>1</v>
      </c>
      <c r="F145" s="36">
        <f t="shared" si="67"/>
        <v>2</v>
      </c>
      <c r="G145" s="36">
        <f t="shared" si="68"/>
        <v>3</v>
      </c>
      <c r="H145" s="37">
        <f t="shared" si="55"/>
        <v>1</v>
      </c>
      <c r="I145" s="37">
        <f t="shared" si="69"/>
        <v>1</v>
      </c>
      <c r="J145" s="37">
        <f t="shared" si="70"/>
        <v>0</v>
      </c>
      <c r="K145" s="37">
        <f t="shared" si="71"/>
        <v>0</v>
      </c>
      <c r="L145" s="37">
        <f t="shared" si="72"/>
        <v>1</v>
      </c>
      <c r="M145" s="37">
        <f t="shared" si="73"/>
        <v>0</v>
      </c>
      <c r="N145" s="29">
        <f t="shared" si="56"/>
        <v>1</v>
      </c>
      <c r="O145" s="29">
        <f t="shared" si="74"/>
        <v>0</v>
      </c>
      <c r="P145" s="29">
        <f t="shared" si="75"/>
        <v>0</v>
      </c>
      <c r="Q145" s="29">
        <f t="shared" si="76"/>
        <v>1</v>
      </c>
      <c r="R145" s="29">
        <f t="shared" si="77"/>
        <v>1</v>
      </c>
      <c r="S145" s="29">
        <f t="shared" si="78"/>
        <v>3</v>
      </c>
      <c r="T145" s="38">
        <f t="shared" si="57"/>
        <v>1</v>
      </c>
      <c r="U145" s="38">
        <f t="shared" si="58"/>
        <v>0</v>
      </c>
      <c r="V145" s="38">
        <f t="shared" si="59"/>
        <v>0.5</v>
      </c>
      <c r="W145" s="39">
        <f t="shared" si="60"/>
        <v>1</v>
      </c>
      <c r="X145" s="39">
        <f t="shared" si="61"/>
        <v>1</v>
      </c>
      <c r="Y145" s="39">
        <f t="shared" si="62"/>
        <v>1</v>
      </c>
      <c r="Z145" s="40">
        <f t="shared" si="63"/>
        <v>0</v>
      </c>
      <c r="AA145" s="40">
        <f t="shared" si="64"/>
        <v>3</v>
      </c>
      <c r="AB145" s="40">
        <f t="shared" si="65"/>
        <v>1.5</v>
      </c>
    </row>
    <row r="146" spans="1:28" s="9" customFormat="1">
      <c r="A146" s="103" t="s">
        <v>750</v>
      </c>
      <c r="B146" s="36">
        <f t="shared" si="54"/>
        <v>1</v>
      </c>
      <c r="C146" s="36">
        <f t="shared" si="79"/>
        <v>0</v>
      </c>
      <c r="D146" s="36">
        <f t="shared" si="79"/>
        <v>0</v>
      </c>
      <c r="E146" s="36">
        <f t="shared" si="79"/>
        <v>1</v>
      </c>
      <c r="F146" s="36">
        <f t="shared" si="67"/>
        <v>0</v>
      </c>
      <c r="G146" s="36">
        <f t="shared" si="68"/>
        <v>2</v>
      </c>
      <c r="H146" s="37">
        <f t="shared" si="55"/>
        <v>1</v>
      </c>
      <c r="I146" s="37">
        <f t="shared" si="69"/>
        <v>0</v>
      </c>
      <c r="J146" s="37">
        <f t="shared" si="70"/>
        <v>0</v>
      </c>
      <c r="K146" s="37">
        <f t="shared" si="71"/>
        <v>1</v>
      </c>
      <c r="L146" s="37">
        <f t="shared" si="72"/>
        <v>0</v>
      </c>
      <c r="M146" s="37">
        <f t="shared" si="73"/>
        <v>2</v>
      </c>
      <c r="N146" s="29">
        <f t="shared" si="56"/>
        <v>0</v>
      </c>
      <c r="O146" s="29">
        <f t="shared" si="74"/>
        <v>0</v>
      </c>
      <c r="P146" s="29">
        <f t="shared" si="75"/>
        <v>0</v>
      </c>
      <c r="Q146" s="29">
        <f t="shared" si="76"/>
        <v>0</v>
      </c>
      <c r="R146" s="29">
        <f t="shared" si="77"/>
        <v>0</v>
      </c>
      <c r="S146" s="29">
        <f t="shared" si="78"/>
        <v>0</v>
      </c>
      <c r="T146" s="38">
        <f t="shared" si="57"/>
        <v>0</v>
      </c>
      <c r="U146" s="38">
        <f t="shared" si="58"/>
        <v>0</v>
      </c>
      <c r="V146" s="38">
        <f t="shared" si="59"/>
        <v>0</v>
      </c>
      <c r="W146" s="39">
        <f t="shared" si="60"/>
        <v>0</v>
      </c>
      <c r="X146" s="39">
        <f t="shared" si="61"/>
        <v>0</v>
      </c>
      <c r="Y146" s="39">
        <f t="shared" si="62"/>
        <v>0</v>
      </c>
      <c r="Z146" s="40">
        <f t="shared" si="63"/>
        <v>2</v>
      </c>
      <c r="AA146" s="40">
        <f t="shared" si="64"/>
        <v>0</v>
      </c>
      <c r="AB146" s="40">
        <f t="shared" si="65"/>
        <v>2</v>
      </c>
    </row>
    <row r="147" spans="1:28" s="9" customFormat="1">
      <c r="A147" s="103" t="s">
        <v>341</v>
      </c>
      <c r="B147" s="36">
        <f t="shared" si="54"/>
        <v>7</v>
      </c>
      <c r="C147" s="36">
        <f t="shared" si="79"/>
        <v>2</v>
      </c>
      <c r="D147" s="36">
        <f t="shared" si="79"/>
        <v>1</v>
      </c>
      <c r="E147" s="36">
        <f t="shared" si="79"/>
        <v>4</v>
      </c>
      <c r="F147" s="36">
        <f t="shared" si="67"/>
        <v>9</v>
      </c>
      <c r="G147" s="36">
        <f t="shared" si="68"/>
        <v>18</v>
      </c>
      <c r="H147" s="37">
        <f t="shared" si="55"/>
        <v>4</v>
      </c>
      <c r="I147" s="37">
        <f t="shared" si="69"/>
        <v>2</v>
      </c>
      <c r="J147" s="37">
        <f t="shared" si="70"/>
        <v>0</v>
      </c>
      <c r="K147" s="37">
        <f t="shared" si="71"/>
        <v>2</v>
      </c>
      <c r="L147" s="37">
        <f t="shared" si="72"/>
        <v>6</v>
      </c>
      <c r="M147" s="37">
        <f t="shared" si="73"/>
        <v>5</v>
      </c>
      <c r="N147" s="29">
        <f t="shared" si="56"/>
        <v>3</v>
      </c>
      <c r="O147" s="29">
        <f t="shared" si="74"/>
        <v>0</v>
      </c>
      <c r="P147" s="29">
        <f t="shared" si="75"/>
        <v>1</v>
      </c>
      <c r="Q147" s="29">
        <f t="shared" si="76"/>
        <v>2</v>
      </c>
      <c r="R147" s="29">
        <f t="shared" si="77"/>
        <v>3</v>
      </c>
      <c r="S147" s="29">
        <f t="shared" si="78"/>
        <v>13</v>
      </c>
      <c r="T147" s="38">
        <f t="shared" si="57"/>
        <v>0.5</v>
      </c>
      <c r="U147" s="38">
        <f t="shared" si="58"/>
        <v>0</v>
      </c>
      <c r="V147" s="38">
        <f t="shared" si="59"/>
        <v>0.2857142857142857</v>
      </c>
      <c r="W147" s="39">
        <f t="shared" si="60"/>
        <v>1.5</v>
      </c>
      <c r="X147" s="39">
        <f t="shared" si="61"/>
        <v>1</v>
      </c>
      <c r="Y147" s="39">
        <f t="shared" si="62"/>
        <v>1.2857142857142858</v>
      </c>
      <c r="Z147" s="40">
        <f t="shared" si="63"/>
        <v>1.25</v>
      </c>
      <c r="AA147" s="40">
        <f t="shared" si="64"/>
        <v>4.333333333333333</v>
      </c>
      <c r="AB147" s="40">
        <f t="shared" si="65"/>
        <v>2.5714285714285716</v>
      </c>
    </row>
    <row r="148" spans="1:28" s="9" customFormat="1">
      <c r="A148" s="103" t="s">
        <v>1351</v>
      </c>
      <c r="B148" s="36">
        <f t="shared" si="54"/>
        <v>19</v>
      </c>
      <c r="C148" s="36">
        <f t="shared" si="79"/>
        <v>8</v>
      </c>
      <c r="D148" s="36">
        <f t="shared" si="79"/>
        <v>4</v>
      </c>
      <c r="E148" s="36">
        <f t="shared" si="79"/>
        <v>7</v>
      </c>
      <c r="F148" s="36">
        <f t="shared" si="67"/>
        <v>34</v>
      </c>
      <c r="G148" s="36">
        <f t="shared" si="68"/>
        <v>37</v>
      </c>
      <c r="H148" s="37">
        <f t="shared" si="55"/>
        <v>10</v>
      </c>
      <c r="I148" s="37">
        <f t="shared" si="69"/>
        <v>6</v>
      </c>
      <c r="J148" s="37">
        <f t="shared" si="70"/>
        <v>2</v>
      </c>
      <c r="K148" s="37">
        <f t="shared" si="71"/>
        <v>2</v>
      </c>
      <c r="L148" s="37">
        <f t="shared" si="72"/>
        <v>21</v>
      </c>
      <c r="M148" s="37">
        <f t="shared" si="73"/>
        <v>14</v>
      </c>
      <c r="N148" s="29">
        <f t="shared" si="56"/>
        <v>9</v>
      </c>
      <c r="O148" s="29">
        <f t="shared" si="74"/>
        <v>2</v>
      </c>
      <c r="P148" s="29">
        <f t="shared" si="75"/>
        <v>2</v>
      </c>
      <c r="Q148" s="29">
        <f t="shared" si="76"/>
        <v>5</v>
      </c>
      <c r="R148" s="29">
        <f t="shared" si="77"/>
        <v>13</v>
      </c>
      <c r="S148" s="29">
        <f t="shared" si="78"/>
        <v>23</v>
      </c>
      <c r="T148" s="38">
        <f t="shared" si="57"/>
        <v>0.6</v>
      </c>
      <c r="U148" s="38">
        <f t="shared" si="58"/>
        <v>0.22222222222222221</v>
      </c>
      <c r="V148" s="38">
        <f t="shared" si="59"/>
        <v>0.42105263157894735</v>
      </c>
      <c r="W148" s="39">
        <f t="shared" si="60"/>
        <v>2.1</v>
      </c>
      <c r="X148" s="39">
        <f t="shared" si="61"/>
        <v>1.4444444444444444</v>
      </c>
      <c r="Y148" s="39">
        <f t="shared" si="62"/>
        <v>1.7894736842105263</v>
      </c>
      <c r="Z148" s="40">
        <f t="shared" si="63"/>
        <v>1.4</v>
      </c>
      <c r="AA148" s="40">
        <f t="shared" si="64"/>
        <v>2.5555555555555554</v>
      </c>
      <c r="AB148" s="40">
        <f t="shared" si="65"/>
        <v>1.9473684210526316</v>
      </c>
    </row>
    <row r="149" spans="1:28" s="9" customFormat="1">
      <c r="A149" s="171" t="s">
        <v>2102</v>
      </c>
      <c r="B149" s="36">
        <f t="shared" si="54"/>
        <v>1</v>
      </c>
      <c r="C149" s="36">
        <f t="shared" si="79"/>
        <v>1</v>
      </c>
      <c r="D149" s="36">
        <f t="shared" si="79"/>
        <v>0</v>
      </c>
      <c r="E149" s="36">
        <f t="shared" si="79"/>
        <v>0</v>
      </c>
      <c r="F149" s="36">
        <f t="shared" si="67"/>
        <v>2</v>
      </c>
      <c r="G149" s="36">
        <f t="shared" si="68"/>
        <v>1</v>
      </c>
      <c r="H149" s="37">
        <f t="shared" si="55"/>
        <v>0</v>
      </c>
      <c r="I149" s="37">
        <f t="shared" si="69"/>
        <v>0</v>
      </c>
      <c r="J149" s="37">
        <f t="shared" si="70"/>
        <v>0</v>
      </c>
      <c r="K149" s="37">
        <f t="shared" si="71"/>
        <v>0</v>
      </c>
      <c r="L149" s="37">
        <f t="shared" si="72"/>
        <v>0</v>
      </c>
      <c r="M149" s="37">
        <f t="shared" si="73"/>
        <v>0</v>
      </c>
      <c r="N149" s="29">
        <f t="shared" si="56"/>
        <v>1</v>
      </c>
      <c r="O149" s="29">
        <f t="shared" si="74"/>
        <v>1</v>
      </c>
      <c r="P149" s="29">
        <f t="shared" si="75"/>
        <v>0</v>
      </c>
      <c r="Q149" s="29">
        <f t="shared" si="76"/>
        <v>0</v>
      </c>
      <c r="R149" s="29">
        <f t="shared" si="77"/>
        <v>2</v>
      </c>
      <c r="S149" s="29">
        <f t="shared" si="78"/>
        <v>1</v>
      </c>
      <c r="T149" s="38">
        <f t="shared" si="57"/>
        <v>0</v>
      </c>
      <c r="U149" s="38">
        <f t="shared" si="58"/>
        <v>1</v>
      </c>
      <c r="V149" s="38">
        <f t="shared" si="59"/>
        <v>1</v>
      </c>
      <c r="W149" s="39">
        <f t="shared" si="60"/>
        <v>0</v>
      </c>
      <c r="X149" s="39">
        <f t="shared" si="61"/>
        <v>2</v>
      </c>
      <c r="Y149" s="39">
        <f t="shared" si="62"/>
        <v>2</v>
      </c>
      <c r="Z149" s="40">
        <f t="shared" si="63"/>
        <v>0</v>
      </c>
      <c r="AA149" s="40">
        <f t="shared" si="64"/>
        <v>1</v>
      </c>
      <c r="AB149" s="40">
        <f t="shared" si="65"/>
        <v>1</v>
      </c>
    </row>
    <row r="150" spans="1:28" s="9" customFormat="1">
      <c r="A150" s="103" t="s">
        <v>1303</v>
      </c>
      <c r="B150" s="36">
        <f t="shared" si="54"/>
        <v>1</v>
      </c>
      <c r="C150" s="36">
        <f t="shared" si="79"/>
        <v>1</v>
      </c>
      <c r="D150" s="36">
        <f t="shared" si="79"/>
        <v>0</v>
      </c>
      <c r="E150" s="36">
        <f t="shared" si="79"/>
        <v>0</v>
      </c>
      <c r="F150" s="36">
        <f t="shared" si="67"/>
        <v>8</v>
      </c>
      <c r="G150" s="36">
        <f t="shared" si="68"/>
        <v>2</v>
      </c>
      <c r="H150" s="37">
        <f t="shared" si="55"/>
        <v>0</v>
      </c>
      <c r="I150" s="37">
        <f t="shared" si="69"/>
        <v>0</v>
      </c>
      <c r="J150" s="37">
        <f t="shared" si="70"/>
        <v>0</v>
      </c>
      <c r="K150" s="37">
        <f t="shared" si="71"/>
        <v>0</v>
      </c>
      <c r="L150" s="37">
        <f t="shared" si="72"/>
        <v>0</v>
      </c>
      <c r="M150" s="37">
        <f t="shared" si="73"/>
        <v>0</v>
      </c>
      <c r="N150" s="29">
        <f t="shared" si="56"/>
        <v>1</v>
      </c>
      <c r="O150" s="29">
        <f t="shared" si="74"/>
        <v>1</v>
      </c>
      <c r="P150" s="29">
        <f t="shared" si="75"/>
        <v>0</v>
      </c>
      <c r="Q150" s="29">
        <f t="shared" si="76"/>
        <v>0</v>
      </c>
      <c r="R150" s="29">
        <f t="shared" si="77"/>
        <v>8</v>
      </c>
      <c r="S150" s="29">
        <f t="shared" si="78"/>
        <v>2</v>
      </c>
      <c r="T150" s="38">
        <f t="shared" si="57"/>
        <v>0</v>
      </c>
      <c r="U150" s="38">
        <f t="shared" si="58"/>
        <v>1</v>
      </c>
      <c r="V150" s="38">
        <f t="shared" si="59"/>
        <v>1</v>
      </c>
      <c r="W150" s="39">
        <f t="shared" si="60"/>
        <v>0</v>
      </c>
      <c r="X150" s="39">
        <f t="shared" si="61"/>
        <v>8</v>
      </c>
      <c r="Y150" s="39">
        <f t="shared" si="62"/>
        <v>8</v>
      </c>
      <c r="Z150" s="40">
        <f t="shared" si="63"/>
        <v>0</v>
      </c>
      <c r="AA150" s="40">
        <f t="shared" si="64"/>
        <v>2</v>
      </c>
      <c r="AB150" s="40">
        <f t="shared" si="65"/>
        <v>2</v>
      </c>
    </row>
    <row r="151" spans="1:28" s="9" customFormat="1">
      <c r="A151" s="108" t="s">
        <v>41</v>
      </c>
      <c r="B151" s="36">
        <f t="shared" si="54"/>
        <v>19</v>
      </c>
      <c r="C151" s="36">
        <f t="shared" si="79"/>
        <v>8</v>
      </c>
      <c r="D151" s="36">
        <f t="shared" si="79"/>
        <v>7</v>
      </c>
      <c r="E151" s="36">
        <f t="shared" si="79"/>
        <v>4</v>
      </c>
      <c r="F151" s="36">
        <f t="shared" si="67"/>
        <v>32</v>
      </c>
      <c r="G151" s="36">
        <f t="shared" si="68"/>
        <v>29</v>
      </c>
      <c r="H151" s="37">
        <f t="shared" si="55"/>
        <v>9</v>
      </c>
      <c r="I151" s="37">
        <f t="shared" si="69"/>
        <v>4</v>
      </c>
      <c r="J151" s="37">
        <f t="shared" si="70"/>
        <v>3</v>
      </c>
      <c r="K151" s="37">
        <f t="shared" si="71"/>
        <v>2</v>
      </c>
      <c r="L151" s="37">
        <f t="shared" si="72"/>
        <v>17</v>
      </c>
      <c r="M151" s="37">
        <f t="shared" si="73"/>
        <v>11</v>
      </c>
      <c r="N151" s="29">
        <f t="shared" si="56"/>
        <v>10</v>
      </c>
      <c r="O151" s="29">
        <f t="shared" si="74"/>
        <v>4</v>
      </c>
      <c r="P151" s="29">
        <f t="shared" si="75"/>
        <v>4</v>
      </c>
      <c r="Q151" s="29">
        <f t="shared" si="76"/>
        <v>2</v>
      </c>
      <c r="R151" s="29">
        <f t="shared" si="77"/>
        <v>15</v>
      </c>
      <c r="S151" s="29">
        <f t="shared" si="78"/>
        <v>18</v>
      </c>
      <c r="T151" s="38">
        <f t="shared" si="57"/>
        <v>0.44444444444444442</v>
      </c>
      <c r="U151" s="38">
        <f t="shared" si="58"/>
        <v>0.4</v>
      </c>
      <c r="V151" s="38">
        <f t="shared" si="59"/>
        <v>0.42105263157894735</v>
      </c>
      <c r="W151" s="39">
        <f t="shared" si="60"/>
        <v>1.8888888888888888</v>
      </c>
      <c r="X151" s="39">
        <f t="shared" si="61"/>
        <v>1.5</v>
      </c>
      <c r="Y151" s="39">
        <f t="shared" si="62"/>
        <v>1.6842105263157894</v>
      </c>
      <c r="Z151" s="40">
        <f t="shared" si="63"/>
        <v>1.2222222222222223</v>
      </c>
      <c r="AA151" s="40">
        <f t="shared" si="64"/>
        <v>1.8</v>
      </c>
      <c r="AB151" s="40">
        <f t="shared" si="65"/>
        <v>1.5263157894736843</v>
      </c>
    </row>
    <row r="152" spans="1:28" s="9" customFormat="1">
      <c r="A152" s="103" t="s">
        <v>451</v>
      </c>
      <c r="B152" s="36">
        <f t="shared" si="54"/>
        <v>24</v>
      </c>
      <c r="C152" s="36">
        <f t="shared" si="79"/>
        <v>16</v>
      </c>
      <c r="D152" s="36">
        <f t="shared" si="79"/>
        <v>1</v>
      </c>
      <c r="E152" s="36">
        <f t="shared" si="79"/>
        <v>7</v>
      </c>
      <c r="F152" s="36">
        <f t="shared" si="67"/>
        <v>82</v>
      </c>
      <c r="G152" s="36">
        <f t="shared" si="68"/>
        <v>51</v>
      </c>
      <c r="H152" s="37">
        <f t="shared" si="55"/>
        <v>11</v>
      </c>
      <c r="I152" s="37">
        <f t="shared" si="69"/>
        <v>8</v>
      </c>
      <c r="J152" s="37">
        <f t="shared" si="70"/>
        <v>1</v>
      </c>
      <c r="K152" s="37">
        <f t="shared" si="71"/>
        <v>2</v>
      </c>
      <c r="L152" s="37">
        <f t="shared" si="72"/>
        <v>42</v>
      </c>
      <c r="M152" s="37">
        <f t="shared" si="73"/>
        <v>16</v>
      </c>
      <c r="N152" s="29">
        <f t="shared" si="56"/>
        <v>13</v>
      </c>
      <c r="O152" s="29">
        <f t="shared" si="74"/>
        <v>8</v>
      </c>
      <c r="P152" s="29">
        <f t="shared" si="75"/>
        <v>0</v>
      </c>
      <c r="Q152" s="29">
        <f t="shared" si="76"/>
        <v>5</v>
      </c>
      <c r="R152" s="29">
        <f t="shared" si="77"/>
        <v>40</v>
      </c>
      <c r="S152" s="29">
        <f t="shared" si="78"/>
        <v>35</v>
      </c>
      <c r="T152" s="38">
        <f t="shared" si="57"/>
        <v>0.72727272727272729</v>
      </c>
      <c r="U152" s="38">
        <f t="shared" si="58"/>
        <v>0.61538461538461542</v>
      </c>
      <c r="V152" s="38">
        <f t="shared" si="59"/>
        <v>0.66666666666666663</v>
      </c>
      <c r="W152" s="39">
        <f t="shared" si="60"/>
        <v>3.8181818181818183</v>
      </c>
      <c r="X152" s="39">
        <f t="shared" si="61"/>
        <v>3.0769230769230771</v>
      </c>
      <c r="Y152" s="39">
        <f t="shared" si="62"/>
        <v>3.4166666666666665</v>
      </c>
      <c r="Z152" s="40">
        <f t="shared" si="63"/>
        <v>1.4545454545454546</v>
      </c>
      <c r="AA152" s="40">
        <f t="shared" si="64"/>
        <v>2.6923076923076925</v>
      </c>
      <c r="AB152" s="40">
        <f t="shared" si="65"/>
        <v>2.125</v>
      </c>
    </row>
    <row r="153" spans="1:28" s="9" customFormat="1">
      <c r="A153" s="103" t="s">
        <v>652</v>
      </c>
      <c r="B153" s="36">
        <f t="shared" si="54"/>
        <v>15</v>
      </c>
      <c r="C153" s="36">
        <f t="shared" si="79"/>
        <v>3</v>
      </c>
      <c r="D153" s="36">
        <f t="shared" si="79"/>
        <v>4</v>
      </c>
      <c r="E153" s="36">
        <f t="shared" si="79"/>
        <v>8</v>
      </c>
      <c r="F153" s="36">
        <f t="shared" si="67"/>
        <v>16</v>
      </c>
      <c r="G153" s="36">
        <f t="shared" si="68"/>
        <v>32</v>
      </c>
      <c r="H153" s="37">
        <f t="shared" si="55"/>
        <v>8</v>
      </c>
      <c r="I153" s="37">
        <f t="shared" si="69"/>
        <v>1</v>
      </c>
      <c r="J153" s="37">
        <f t="shared" si="70"/>
        <v>2</v>
      </c>
      <c r="K153" s="37">
        <f t="shared" si="71"/>
        <v>5</v>
      </c>
      <c r="L153" s="37">
        <f t="shared" si="72"/>
        <v>7</v>
      </c>
      <c r="M153" s="37">
        <f t="shared" si="73"/>
        <v>19</v>
      </c>
      <c r="N153" s="29">
        <f t="shared" si="56"/>
        <v>7</v>
      </c>
      <c r="O153" s="29">
        <f t="shared" si="74"/>
        <v>2</v>
      </c>
      <c r="P153" s="29">
        <f t="shared" si="75"/>
        <v>2</v>
      </c>
      <c r="Q153" s="29">
        <f t="shared" si="76"/>
        <v>3</v>
      </c>
      <c r="R153" s="29">
        <f t="shared" si="77"/>
        <v>9</v>
      </c>
      <c r="S153" s="29">
        <f t="shared" si="78"/>
        <v>13</v>
      </c>
      <c r="T153" s="38">
        <f t="shared" si="57"/>
        <v>0.125</v>
      </c>
      <c r="U153" s="38">
        <f t="shared" si="58"/>
        <v>0.2857142857142857</v>
      </c>
      <c r="V153" s="38">
        <f t="shared" si="59"/>
        <v>0.2</v>
      </c>
      <c r="W153" s="39">
        <f t="shared" si="60"/>
        <v>0.875</v>
      </c>
      <c r="X153" s="39">
        <f t="shared" si="61"/>
        <v>1.2857142857142858</v>
      </c>
      <c r="Y153" s="39">
        <f t="shared" si="62"/>
        <v>1.0666666666666667</v>
      </c>
      <c r="Z153" s="40">
        <f t="shared" si="63"/>
        <v>2.375</v>
      </c>
      <c r="AA153" s="40">
        <f t="shared" si="64"/>
        <v>1.8571428571428572</v>
      </c>
      <c r="AB153" s="40">
        <f t="shared" si="65"/>
        <v>2.1333333333333333</v>
      </c>
    </row>
    <row r="154" spans="1:28" s="9" customFormat="1">
      <c r="A154" s="103" t="s">
        <v>1304</v>
      </c>
      <c r="B154" s="36">
        <f t="shared" si="54"/>
        <v>5</v>
      </c>
      <c r="C154" s="36">
        <f t="shared" si="79"/>
        <v>2</v>
      </c>
      <c r="D154" s="36">
        <f t="shared" si="79"/>
        <v>2</v>
      </c>
      <c r="E154" s="36">
        <f t="shared" si="79"/>
        <v>1</v>
      </c>
      <c r="F154" s="36">
        <f t="shared" si="67"/>
        <v>11</v>
      </c>
      <c r="G154" s="36">
        <f t="shared" si="68"/>
        <v>6</v>
      </c>
      <c r="H154" s="37">
        <f t="shared" si="55"/>
        <v>2</v>
      </c>
      <c r="I154" s="37">
        <f t="shared" si="69"/>
        <v>2</v>
      </c>
      <c r="J154" s="37">
        <f t="shared" si="70"/>
        <v>0</v>
      </c>
      <c r="K154" s="37">
        <f t="shared" si="71"/>
        <v>0</v>
      </c>
      <c r="L154" s="37">
        <f t="shared" si="72"/>
        <v>8</v>
      </c>
      <c r="M154" s="37">
        <f t="shared" si="73"/>
        <v>2</v>
      </c>
      <c r="N154" s="29">
        <f t="shared" si="56"/>
        <v>3</v>
      </c>
      <c r="O154" s="29">
        <f t="shared" si="74"/>
        <v>0</v>
      </c>
      <c r="P154" s="29">
        <f t="shared" si="75"/>
        <v>2</v>
      </c>
      <c r="Q154" s="29">
        <f t="shared" si="76"/>
        <v>1</v>
      </c>
      <c r="R154" s="29">
        <f t="shared" si="77"/>
        <v>3</v>
      </c>
      <c r="S154" s="29">
        <f t="shared" si="78"/>
        <v>4</v>
      </c>
      <c r="T154" s="38">
        <f t="shared" si="57"/>
        <v>1</v>
      </c>
      <c r="U154" s="38">
        <f t="shared" si="58"/>
        <v>0</v>
      </c>
      <c r="V154" s="38">
        <f t="shared" si="59"/>
        <v>0.4</v>
      </c>
      <c r="W154" s="39">
        <f t="shared" si="60"/>
        <v>4</v>
      </c>
      <c r="X154" s="39">
        <f t="shared" si="61"/>
        <v>1</v>
      </c>
      <c r="Y154" s="39">
        <f t="shared" si="62"/>
        <v>2.2000000000000002</v>
      </c>
      <c r="Z154" s="40">
        <f t="shared" si="63"/>
        <v>1</v>
      </c>
      <c r="AA154" s="40">
        <f t="shared" si="64"/>
        <v>1.3333333333333333</v>
      </c>
      <c r="AB154" s="40">
        <f t="shared" si="65"/>
        <v>1.2</v>
      </c>
    </row>
    <row r="155" spans="1:28" s="9" customFormat="1">
      <c r="A155" s="112" t="s">
        <v>24</v>
      </c>
      <c r="B155" s="36">
        <f t="shared" si="54"/>
        <v>67</v>
      </c>
      <c r="C155" s="36">
        <f t="shared" si="79"/>
        <v>30</v>
      </c>
      <c r="D155" s="36">
        <f t="shared" si="79"/>
        <v>13</v>
      </c>
      <c r="E155" s="36">
        <f t="shared" si="79"/>
        <v>24</v>
      </c>
      <c r="F155" s="36">
        <f t="shared" si="67"/>
        <v>122</v>
      </c>
      <c r="G155" s="36">
        <f t="shared" si="68"/>
        <v>96</v>
      </c>
      <c r="H155" s="37">
        <f t="shared" si="55"/>
        <v>32</v>
      </c>
      <c r="I155" s="37">
        <f t="shared" si="69"/>
        <v>13</v>
      </c>
      <c r="J155" s="37">
        <f t="shared" si="70"/>
        <v>7</v>
      </c>
      <c r="K155" s="37">
        <f t="shared" si="71"/>
        <v>12</v>
      </c>
      <c r="L155" s="37">
        <f t="shared" si="72"/>
        <v>54</v>
      </c>
      <c r="M155" s="37">
        <f t="shared" si="73"/>
        <v>43</v>
      </c>
      <c r="N155" s="29">
        <f t="shared" si="56"/>
        <v>35</v>
      </c>
      <c r="O155" s="29">
        <f t="shared" si="74"/>
        <v>17</v>
      </c>
      <c r="P155" s="29">
        <f t="shared" si="75"/>
        <v>6</v>
      </c>
      <c r="Q155" s="29">
        <f t="shared" si="76"/>
        <v>12</v>
      </c>
      <c r="R155" s="29">
        <f t="shared" si="77"/>
        <v>68</v>
      </c>
      <c r="S155" s="29">
        <f t="shared" si="78"/>
        <v>53</v>
      </c>
      <c r="T155" s="38">
        <f t="shared" si="57"/>
        <v>0.40625</v>
      </c>
      <c r="U155" s="38">
        <f t="shared" si="58"/>
        <v>0.48571428571428571</v>
      </c>
      <c r="V155" s="38">
        <f t="shared" si="59"/>
        <v>0.44776119402985076</v>
      </c>
      <c r="W155" s="39">
        <f t="shared" si="60"/>
        <v>1.6875</v>
      </c>
      <c r="X155" s="39">
        <f t="shared" si="61"/>
        <v>1.9428571428571428</v>
      </c>
      <c r="Y155" s="39">
        <f t="shared" si="62"/>
        <v>1.8208955223880596</v>
      </c>
      <c r="Z155" s="40">
        <f t="shared" si="63"/>
        <v>1.34375</v>
      </c>
      <c r="AA155" s="40">
        <f t="shared" si="64"/>
        <v>1.5142857142857142</v>
      </c>
      <c r="AB155" s="40">
        <f t="shared" si="65"/>
        <v>1.4328358208955223</v>
      </c>
    </row>
    <row r="156" spans="1:28" s="9" customFormat="1">
      <c r="A156" s="112" t="s">
        <v>1952</v>
      </c>
      <c r="B156" s="36">
        <f t="shared" si="54"/>
        <v>1</v>
      </c>
      <c r="C156" s="36">
        <f t="shared" si="79"/>
        <v>1</v>
      </c>
      <c r="D156" s="36">
        <f t="shared" si="79"/>
        <v>0</v>
      </c>
      <c r="E156" s="36">
        <f t="shared" si="79"/>
        <v>0</v>
      </c>
      <c r="F156" s="36">
        <f t="shared" si="67"/>
        <v>4</v>
      </c>
      <c r="G156" s="36">
        <f t="shared" si="68"/>
        <v>1</v>
      </c>
      <c r="H156" s="37">
        <f t="shared" si="55"/>
        <v>0</v>
      </c>
      <c r="I156" s="37">
        <f t="shared" si="69"/>
        <v>0</v>
      </c>
      <c r="J156" s="37">
        <f t="shared" si="70"/>
        <v>0</v>
      </c>
      <c r="K156" s="37">
        <f t="shared" si="71"/>
        <v>0</v>
      </c>
      <c r="L156" s="37">
        <f t="shared" si="72"/>
        <v>0</v>
      </c>
      <c r="M156" s="37">
        <f t="shared" si="73"/>
        <v>0</v>
      </c>
      <c r="N156" s="29">
        <f t="shared" si="56"/>
        <v>1</v>
      </c>
      <c r="O156" s="29">
        <f t="shared" si="74"/>
        <v>1</v>
      </c>
      <c r="P156" s="29">
        <f t="shared" si="75"/>
        <v>0</v>
      </c>
      <c r="Q156" s="29">
        <f t="shared" si="76"/>
        <v>0</v>
      </c>
      <c r="R156" s="29">
        <f t="shared" si="77"/>
        <v>4</v>
      </c>
      <c r="S156" s="29">
        <f t="shared" si="78"/>
        <v>1</v>
      </c>
      <c r="T156" s="38">
        <f t="shared" si="57"/>
        <v>0</v>
      </c>
      <c r="U156" s="38">
        <f t="shared" si="58"/>
        <v>1</v>
      </c>
      <c r="V156" s="38">
        <f t="shared" si="59"/>
        <v>1</v>
      </c>
      <c r="W156" s="39">
        <f t="shared" si="60"/>
        <v>0</v>
      </c>
      <c r="X156" s="39">
        <f t="shared" si="61"/>
        <v>4</v>
      </c>
      <c r="Y156" s="39">
        <f t="shared" si="62"/>
        <v>4</v>
      </c>
      <c r="Z156" s="40">
        <f t="shared" si="63"/>
        <v>0</v>
      </c>
      <c r="AA156" s="40">
        <f t="shared" si="64"/>
        <v>1</v>
      </c>
      <c r="AB156" s="40">
        <f t="shared" si="65"/>
        <v>1</v>
      </c>
    </row>
    <row r="157" spans="1:28" s="9" customFormat="1">
      <c r="A157" s="103" t="s">
        <v>34</v>
      </c>
      <c r="B157" s="36">
        <f t="shared" si="54"/>
        <v>12</v>
      </c>
      <c r="C157" s="36">
        <f t="shared" si="79"/>
        <v>6</v>
      </c>
      <c r="D157" s="36">
        <f t="shared" si="79"/>
        <v>0</v>
      </c>
      <c r="E157" s="36">
        <f t="shared" si="79"/>
        <v>6</v>
      </c>
      <c r="F157" s="36">
        <f t="shared" si="67"/>
        <v>21</v>
      </c>
      <c r="G157" s="36">
        <f t="shared" si="68"/>
        <v>25</v>
      </c>
      <c r="H157" s="37">
        <f t="shared" si="55"/>
        <v>6</v>
      </c>
      <c r="I157" s="37">
        <f t="shared" si="69"/>
        <v>4</v>
      </c>
      <c r="J157" s="37">
        <f t="shared" si="70"/>
        <v>0</v>
      </c>
      <c r="K157" s="37">
        <f t="shared" si="71"/>
        <v>2</v>
      </c>
      <c r="L157" s="37">
        <f t="shared" si="72"/>
        <v>13</v>
      </c>
      <c r="M157" s="37">
        <f t="shared" si="73"/>
        <v>10</v>
      </c>
      <c r="N157" s="29">
        <f t="shared" si="56"/>
        <v>6</v>
      </c>
      <c r="O157" s="29">
        <f t="shared" si="74"/>
        <v>2</v>
      </c>
      <c r="P157" s="29">
        <f t="shared" si="75"/>
        <v>0</v>
      </c>
      <c r="Q157" s="29">
        <f t="shared" si="76"/>
        <v>4</v>
      </c>
      <c r="R157" s="29">
        <f t="shared" si="77"/>
        <v>8</v>
      </c>
      <c r="S157" s="29">
        <f t="shared" si="78"/>
        <v>15</v>
      </c>
      <c r="T157" s="38">
        <f t="shared" si="57"/>
        <v>0.66666666666666663</v>
      </c>
      <c r="U157" s="38">
        <f t="shared" si="58"/>
        <v>0.33333333333333331</v>
      </c>
      <c r="V157" s="38">
        <f t="shared" si="59"/>
        <v>0.5</v>
      </c>
      <c r="W157" s="39">
        <f t="shared" si="60"/>
        <v>2.1666666666666665</v>
      </c>
      <c r="X157" s="39">
        <f t="shared" si="61"/>
        <v>1.3333333333333333</v>
      </c>
      <c r="Y157" s="39">
        <f t="shared" si="62"/>
        <v>1.75</v>
      </c>
      <c r="Z157" s="40">
        <f t="shared" si="63"/>
        <v>1.6666666666666667</v>
      </c>
      <c r="AA157" s="40">
        <f t="shared" si="64"/>
        <v>2.5</v>
      </c>
      <c r="AB157" s="40">
        <f t="shared" si="65"/>
        <v>2.0833333333333335</v>
      </c>
    </row>
    <row r="158" spans="1:28" s="9" customFormat="1">
      <c r="A158" s="103" t="s">
        <v>922</v>
      </c>
      <c r="B158" s="36">
        <f t="shared" si="54"/>
        <v>18</v>
      </c>
      <c r="C158" s="36">
        <f t="shared" si="79"/>
        <v>8</v>
      </c>
      <c r="D158" s="36">
        <f t="shared" si="79"/>
        <v>1</v>
      </c>
      <c r="E158" s="36">
        <f t="shared" si="79"/>
        <v>9</v>
      </c>
      <c r="F158" s="36">
        <f t="shared" si="67"/>
        <v>34</v>
      </c>
      <c r="G158" s="36">
        <f t="shared" si="68"/>
        <v>39</v>
      </c>
      <c r="H158" s="37">
        <f t="shared" si="55"/>
        <v>8</v>
      </c>
      <c r="I158" s="37">
        <f t="shared" si="69"/>
        <v>3</v>
      </c>
      <c r="J158" s="37">
        <f t="shared" si="70"/>
        <v>1</v>
      </c>
      <c r="K158" s="37">
        <f t="shared" si="71"/>
        <v>4</v>
      </c>
      <c r="L158" s="37">
        <f t="shared" si="72"/>
        <v>15</v>
      </c>
      <c r="M158" s="37">
        <f t="shared" si="73"/>
        <v>13</v>
      </c>
      <c r="N158" s="29">
        <f t="shared" si="56"/>
        <v>10</v>
      </c>
      <c r="O158" s="29">
        <f t="shared" si="74"/>
        <v>5</v>
      </c>
      <c r="P158" s="29">
        <f t="shared" si="75"/>
        <v>0</v>
      </c>
      <c r="Q158" s="29">
        <f t="shared" si="76"/>
        <v>5</v>
      </c>
      <c r="R158" s="29">
        <f t="shared" si="77"/>
        <v>19</v>
      </c>
      <c r="S158" s="29">
        <f t="shared" si="78"/>
        <v>26</v>
      </c>
      <c r="T158" s="38">
        <f t="shared" si="57"/>
        <v>0.375</v>
      </c>
      <c r="U158" s="38">
        <f t="shared" si="58"/>
        <v>0.5</v>
      </c>
      <c r="V158" s="38">
        <f t="shared" si="59"/>
        <v>0.44444444444444442</v>
      </c>
      <c r="W158" s="39">
        <f t="shared" si="60"/>
        <v>1.875</v>
      </c>
      <c r="X158" s="39">
        <f t="shared" si="61"/>
        <v>1.9</v>
      </c>
      <c r="Y158" s="39">
        <f t="shared" si="62"/>
        <v>1.8888888888888888</v>
      </c>
      <c r="Z158" s="40">
        <f t="shared" si="63"/>
        <v>1.625</v>
      </c>
      <c r="AA158" s="40">
        <f t="shared" si="64"/>
        <v>2.6</v>
      </c>
      <c r="AB158" s="40">
        <f t="shared" si="65"/>
        <v>2.1666666666666665</v>
      </c>
    </row>
    <row r="159" spans="1:28" s="9" customFormat="1">
      <c r="A159" s="103" t="s">
        <v>525</v>
      </c>
      <c r="B159" s="36">
        <f t="shared" si="54"/>
        <v>2</v>
      </c>
      <c r="C159" s="36">
        <f t="shared" si="79"/>
        <v>0</v>
      </c>
      <c r="D159" s="36">
        <f t="shared" si="79"/>
        <v>0</v>
      </c>
      <c r="E159" s="36">
        <f t="shared" si="79"/>
        <v>2</v>
      </c>
      <c r="F159" s="36">
        <f t="shared" si="67"/>
        <v>2</v>
      </c>
      <c r="G159" s="36">
        <f t="shared" si="68"/>
        <v>6</v>
      </c>
      <c r="H159" s="37">
        <f t="shared" si="55"/>
        <v>1</v>
      </c>
      <c r="I159" s="37">
        <f t="shared" si="69"/>
        <v>0</v>
      </c>
      <c r="J159" s="37">
        <f t="shared" si="70"/>
        <v>0</v>
      </c>
      <c r="K159" s="37">
        <f t="shared" si="71"/>
        <v>1</v>
      </c>
      <c r="L159" s="37">
        <f t="shared" si="72"/>
        <v>1</v>
      </c>
      <c r="M159" s="37">
        <f t="shared" si="73"/>
        <v>3</v>
      </c>
      <c r="N159" s="29">
        <f t="shared" si="56"/>
        <v>1</v>
      </c>
      <c r="O159" s="29">
        <f t="shared" si="74"/>
        <v>0</v>
      </c>
      <c r="P159" s="29">
        <f t="shared" si="75"/>
        <v>0</v>
      </c>
      <c r="Q159" s="29">
        <f t="shared" si="76"/>
        <v>1</v>
      </c>
      <c r="R159" s="29">
        <f t="shared" si="77"/>
        <v>1</v>
      </c>
      <c r="S159" s="29">
        <f t="shared" si="78"/>
        <v>3</v>
      </c>
      <c r="T159" s="38">
        <f t="shared" si="57"/>
        <v>0</v>
      </c>
      <c r="U159" s="38">
        <f t="shared" si="58"/>
        <v>0</v>
      </c>
      <c r="V159" s="38">
        <f t="shared" si="59"/>
        <v>0</v>
      </c>
      <c r="W159" s="39">
        <f t="shared" si="60"/>
        <v>1</v>
      </c>
      <c r="X159" s="39">
        <f t="shared" si="61"/>
        <v>1</v>
      </c>
      <c r="Y159" s="39">
        <f t="shared" si="62"/>
        <v>1</v>
      </c>
      <c r="Z159" s="40">
        <f t="shared" si="63"/>
        <v>3</v>
      </c>
      <c r="AA159" s="40">
        <f t="shared" si="64"/>
        <v>3</v>
      </c>
      <c r="AB159" s="40">
        <f t="shared" si="65"/>
        <v>3</v>
      </c>
    </row>
    <row r="160" spans="1:28" s="9" customFormat="1">
      <c r="A160" s="103" t="s">
        <v>573</v>
      </c>
      <c r="B160" s="36">
        <f t="shared" si="54"/>
        <v>0</v>
      </c>
      <c r="C160" s="36">
        <f t="shared" si="79"/>
        <v>0</v>
      </c>
      <c r="D160" s="36">
        <f t="shared" si="79"/>
        <v>0</v>
      </c>
      <c r="E160" s="36">
        <f t="shared" si="79"/>
        <v>0</v>
      </c>
      <c r="F160" s="36">
        <f t="shared" si="67"/>
        <v>0</v>
      </c>
      <c r="G160" s="36">
        <f t="shared" si="68"/>
        <v>0</v>
      </c>
      <c r="H160" s="37">
        <f t="shared" si="55"/>
        <v>0</v>
      </c>
      <c r="I160" s="37">
        <f t="shared" si="69"/>
        <v>0</v>
      </c>
      <c r="J160" s="37">
        <f t="shared" si="70"/>
        <v>0</v>
      </c>
      <c r="K160" s="37">
        <f t="shared" si="71"/>
        <v>0</v>
      </c>
      <c r="L160" s="37">
        <f t="shared" si="72"/>
        <v>0</v>
      </c>
      <c r="M160" s="37">
        <f t="shared" si="73"/>
        <v>0</v>
      </c>
      <c r="N160" s="29">
        <f t="shared" si="56"/>
        <v>0</v>
      </c>
      <c r="O160" s="29">
        <f t="shared" si="74"/>
        <v>0</v>
      </c>
      <c r="P160" s="29">
        <f t="shared" si="75"/>
        <v>0</v>
      </c>
      <c r="Q160" s="29">
        <f t="shared" si="76"/>
        <v>0</v>
      </c>
      <c r="R160" s="29">
        <f t="shared" si="77"/>
        <v>0</v>
      </c>
      <c r="S160" s="29">
        <f t="shared" si="78"/>
        <v>0</v>
      </c>
      <c r="T160" s="38">
        <f t="shared" si="57"/>
        <v>0</v>
      </c>
      <c r="U160" s="38">
        <f t="shared" si="58"/>
        <v>0</v>
      </c>
      <c r="V160" s="38">
        <f t="shared" si="59"/>
        <v>0</v>
      </c>
      <c r="W160" s="39">
        <f t="shared" si="60"/>
        <v>0</v>
      </c>
      <c r="X160" s="39">
        <f t="shared" si="61"/>
        <v>0</v>
      </c>
      <c r="Y160" s="39">
        <f t="shared" si="62"/>
        <v>0</v>
      </c>
      <c r="Z160" s="40">
        <f t="shared" si="63"/>
        <v>0</v>
      </c>
      <c r="AA160" s="40">
        <f t="shared" si="64"/>
        <v>0</v>
      </c>
      <c r="AB160" s="40">
        <f t="shared" si="65"/>
        <v>0</v>
      </c>
    </row>
    <row r="161" spans="1:28" s="9" customFormat="1">
      <c r="A161" s="103" t="s">
        <v>193</v>
      </c>
      <c r="B161" s="36">
        <f t="shared" si="54"/>
        <v>23</v>
      </c>
      <c r="C161" s="36">
        <f t="shared" si="79"/>
        <v>5</v>
      </c>
      <c r="D161" s="36">
        <f t="shared" si="79"/>
        <v>3</v>
      </c>
      <c r="E161" s="36">
        <f t="shared" si="79"/>
        <v>15</v>
      </c>
      <c r="F161" s="36">
        <f t="shared" si="67"/>
        <v>26</v>
      </c>
      <c r="G161" s="36">
        <f t="shared" si="68"/>
        <v>53</v>
      </c>
      <c r="H161" s="37">
        <f t="shared" si="55"/>
        <v>10</v>
      </c>
      <c r="I161" s="37">
        <f t="shared" si="69"/>
        <v>3</v>
      </c>
      <c r="J161" s="37">
        <f t="shared" si="70"/>
        <v>2</v>
      </c>
      <c r="K161" s="37">
        <f t="shared" si="71"/>
        <v>5</v>
      </c>
      <c r="L161" s="37">
        <f t="shared" si="72"/>
        <v>18</v>
      </c>
      <c r="M161" s="37">
        <f t="shared" si="73"/>
        <v>22</v>
      </c>
      <c r="N161" s="29">
        <f t="shared" si="56"/>
        <v>13</v>
      </c>
      <c r="O161" s="29">
        <f t="shared" si="74"/>
        <v>2</v>
      </c>
      <c r="P161" s="29">
        <f t="shared" si="75"/>
        <v>1</v>
      </c>
      <c r="Q161" s="29">
        <f t="shared" si="76"/>
        <v>10</v>
      </c>
      <c r="R161" s="29">
        <f t="shared" si="77"/>
        <v>8</v>
      </c>
      <c r="S161" s="29">
        <f t="shared" si="78"/>
        <v>31</v>
      </c>
      <c r="T161" s="38">
        <f t="shared" si="57"/>
        <v>0.3</v>
      </c>
      <c r="U161" s="38">
        <f t="shared" si="58"/>
        <v>0.15384615384615385</v>
      </c>
      <c r="V161" s="38">
        <f t="shared" si="59"/>
        <v>0.21739130434782608</v>
      </c>
      <c r="W161" s="39">
        <f t="shared" si="60"/>
        <v>1.8</v>
      </c>
      <c r="X161" s="39">
        <f t="shared" si="61"/>
        <v>0.61538461538461542</v>
      </c>
      <c r="Y161" s="39">
        <f t="shared" si="62"/>
        <v>1.1304347826086956</v>
      </c>
      <c r="Z161" s="40">
        <f t="shared" si="63"/>
        <v>2.2000000000000002</v>
      </c>
      <c r="AA161" s="40">
        <f t="shared" si="64"/>
        <v>2.3846153846153846</v>
      </c>
      <c r="AB161" s="40">
        <f t="shared" si="65"/>
        <v>2.3043478260869565</v>
      </c>
    </row>
    <row r="162" spans="1:28" s="9" customFormat="1">
      <c r="A162" s="103" t="s">
        <v>121</v>
      </c>
      <c r="B162" s="36">
        <f t="shared" si="54"/>
        <v>14</v>
      </c>
      <c r="C162" s="36">
        <f t="shared" si="79"/>
        <v>4</v>
      </c>
      <c r="D162" s="36">
        <f t="shared" si="79"/>
        <v>3</v>
      </c>
      <c r="E162" s="36">
        <f t="shared" si="79"/>
        <v>7</v>
      </c>
      <c r="F162" s="36">
        <f t="shared" si="67"/>
        <v>18</v>
      </c>
      <c r="G162" s="36">
        <f t="shared" si="68"/>
        <v>18</v>
      </c>
      <c r="H162" s="37">
        <f t="shared" si="55"/>
        <v>6</v>
      </c>
      <c r="I162" s="37">
        <f t="shared" si="69"/>
        <v>2</v>
      </c>
      <c r="J162" s="37">
        <f t="shared" si="70"/>
        <v>1</v>
      </c>
      <c r="K162" s="37">
        <f t="shared" si="71"/>
        <v>3</v>
      </c>
      <c r="L162" s="37">
        <f t="shared" si="72"/>
        <v>8</v>
      </c>
      <c r="M162" s="37">
        <f t="shared" si="73"/>
        <v>8</v>
      </c>
      <c r="N162" s="29">
        <f t="shared" si="56"/>
        <v>8</v>
      </c>
      <c r="O162" s="29">
        <f t="shared" si="74"/>
        <v>2</v>
      </c>
      <c r="P162" s="29">
        <f t="shared" si="75"/>
        <v>2</v>
      </c>
      <c r="Q162" s="29">
        <f t="shared" si="76"/>
        <v>4</v>
      </c>
      <c r="R162" s="29">
        <f t="shared" si="77"/>
        <v>10</v>
      </c>
      <c r="S162" s="29">
        <f t="shared" si="78"/>
        <v>10</v>
      </c>
      <c r="T162" s="38">
        <f t="shared" si="57"/>
        <v>0.33333333333333331</v>
      </c>
      <c r="U162" s="38">
        <f t="shared" si="58"/>
        <v>0.25</v>
      </c>
      <c r="V162" s="38">
        <f t="shared" si="59"/>
        <v>0.2857142857142857</v>
      </c>
      <c r="W162" s="39">
        <f t="shared" si="60"/>
        <v>1.3333333333333333</v>
      </c>
      <c r="X162" s="39">
        <f t="shared" si="61"/>
        <v>1.25</v>
      </c>
      <c r="Y162" s="39">
        <f t="shared" si="62"/>
        <v>1.2857142857142858</v>
      </c>
      <c r="Z162" s="40">
        <f t="shared" si="63"/>
        <v>1.3333333333333333</v>
      </c>
      <c r="AA162" s="40">
        <f t="shared" si="64"/>
        <v>1.25</v>
      </c>
      <c r="AB162" s="40">
        <f t="shared" si="65"/>
        <v>1.2857142857142858</v>
      </c>
    </row>
    <row r="163" spans="1:28" s="9" customFormat="1">
      <c r="A163" s="103" t="s">
        <v>775</v>
      </c>
      <c r="B163" s="36">
        <f t="shared" si="54"/>
        <v>12</v>
      </c>
      <c r="C163" s="36">
        <f t="shared" si="79"/>
        <v>8</v>
      </c>
      <c r="D163" s="36">
        <f t="shared" si="79"/>
        <v>3</v>
      </c>
      <c r="E163" s="36">
        <f t="shared" si="79"/>
        <v>1</v>
      </c>
      <c r="F163" s="36">
        <f t="shared" si="67"/>
        <v>34</v>
      </c>
      <c r="G163" s="36">
        <f t="shared" si="68"/>
        <v>15</v>
      </c>
      <c r="H163" s="37">
        <f t="shared" si="55"/>
        <v>8</v>
      </c>
      <c r="I163" s="37">
        <f t="shared" si="69"/>
        <v>5</v>
      </c>
      <c r="J163" s="37">
        <f t="shared" si="70"/>
        <v>3</v>
      </c>
      <c r="K163" s="37">
        <f t="shared" si="71"/>
        <v>0</v>
      </c>
      <c r="L163" s="37">
        <f t="shared" si="72"/>
        <v>22</v>
      </c>
      <c r="M163" s="37">
        <f t="shared" si="73"/>
        <v>10</v>
      </c>
      <c r="N163" s="29">
        <f t="shared" si="56"/>
        <v>4</v>
      </c>
      <c r="O163" s="29">
        <f t="shared" si="74"/>
        <v>3</v>
      </c>
      <c r="P163" s="29">
        <f t="shared" si="75"/>
        <v>0</v>
      </c>
      <c r="Q163" s="29">
        <f t="shared" si="76"/>
        <v>1</v>
      </c>
      <c r="R163" s="29">
        <f t="shared" si="77"/>
        <v>12</v>
      </c>
      <c r="S163" s="29">
        <f t="shared" si="78"/>
        <v>5</v>
      </c>
      <c r="T163" s="38">
        <f t="shared" si="57"/>
        <v>0.625</v>
      </c>
      <c r="U163" s="38">
        <f t="shared" si="58"/>
        <v>0.75</v>
      </c>
      <c r="V163" s="38">
        <f t="shared" si="59"/>
        <v>0.66666666666666663</v>
      </c>
      <c r="W163" s="39">
        <f t="shared" si="60"/>
        <v>2.75</v>
      </c>
      <c r="X163" s="39">
        <f t="shared" si="61"/>
        <v>3</v>
      </c>
      <c r="Y163" s="39">
        <f t="shared" si="62"/>
        <v>2.8333333333333335</v>
      </c>
      <c r="Z163" s="40">
        <f t="shared" si="63"/>
        <v>1.25</v>
      </c>
      <c r="AA163" s="40">
        <f t="shared" si="64"/>
        <v>1.25</v>
      </c>
      <c r="AB163" s="40">
        <f t="shared" si="65"/>
        <v>1.25</v>
      </c>
    </row>
    <row r="164" spans="1:28" s="9" customFormat="1">
      <c r="A164" s="108" t="s">
        <v>57</v>
      </c>
      <c r="B164" s="36">
        <f t="shared" si="54"/>
        <v>19</v>
      </c>
      <c r="C164" s="36">
        <f t="shared" si="79"/>
        <v>11</v>
      </c>
      <c r="D164" s="36">
        <f t="shared" si="79"/>
        <v>2</v>
      </c>
      <c r="E164" s="36">
        <f t="shared" si="79"/>
        <v>6</v>
      </c>
      <c r="F164" s="36">
        <f t="shared" si="67"/>
        <v>37</v>
      </c>
      <c r="G164" s="36">
        <f t="shared" si="68"/>
        <v>25</v>
      </c>
      <c r="H164" s="37">
        <f t="shared" si="55"/>
        <v>10</v>
      </c>
      <c r="I164" s="37">
        <f t="shared" si="69"/>
        <v>7</v>
      </c>
      <c r="J164" s="37">
        <f t="shared" si="70"/>
        <v>1</v>
      </c>
      <c r="K164" s="37">
        <f t="shared" si="71"/>
        <v>2</v>
      </c>
      <c r="L164" s="37">
        <f t="shared" si="72"/>
        <v>23</v>
      </c>
      <c r="M164" s="37">
        <f t="shared" si="73"/>
        <v>10</v>
      </c>
      <c r="N164" s="29">
        <f t="shared" si="56"/>
        <v>9</v>
      </c>
      <c r="O164" s="29">
        <f t="shared" si="74"/>
        <v>4</v>
      </c>
      <c r="P164" s="29">
        <f t="shared" si="75"/>
        <v>1</v>
      </c>
      <c r="Q164" s="29">
        <f t="shared" si="76"/>
        <v>4</v>
      </c>
      <c r="R164" s="29">
        <f t="shared" si="77"/>
        <v>14</v>
      </c>
      <c r="S164" s="29">
        <f t="shared" si="78"/>
        <v>15</v>
      </c>
      <c r="T164" s="38">
        <f t="shared" si="57"/>
        <v>0.7</v>
      </c>
      <c r="U164" s="38">
        <f t="shared" si="58"/>
        <v>0.44444444444444442</v>
      </c>
      <c r="V164" s="38">
        <f t="shared" si="59"/>
        <v>0.57894736842105265</v>
      </c>
      <c r="W164" s="39">
        <f t="shared" si="60"/>
        <v>2.2999999999999998</v>
      </c>
      <c r="X164" s="39">
        <f t="shared" si="61"/>
        <v>1.5555555555555556</v>
      </c>
      <c r="Y164" s="39">
        <f t="shared" si="62"/>
        <v>1.9473684210526316</v>
      </c>
      <c r="Z164" s="40">
        <f t="shared" si="63"/>
        <v>1</v>
      </c>
      <c r="AA164" s="40">
        <f t="shared" si="64"/>
        <v>1.6666666666666667</v>
      </c>
      <c r="AB164" s="40">
        <f t="shared" si="65"/>
        <v>1.3157894736842106</v>
      </c>
    </row>
    <row r="165" spans="1:28" s="9" customFormat="1">
      <c r="A165" s="103" t="s">
        <v>516</v>
      </c>
      <c r="B165" s="36">
        <f t="shared" si="54"/>
        <v>2</v>
      </c>
      <c r="C165" s="36">
        <f t="shared" ref="C165:E184" si="80">IF(chosen_comp="all comps",COUNTIFS(opponent,$A165,outcome,C$4),COUNTIFS(competition,chosen_comp,opponent,$A165,outcome,C$4))</f>
        <v>0</v>
      </c>
      <c r="D165" s="36">
        <f t="shared" si="80"/>
        <v>1</v>
      </c>
      <c r="E165" s="36">
        <f t="shared" si="80"/>
        <v>1</v>
      </c>
      <c r="F165" s="36">
        <f t="shared" si="67"/>
        <v>1</v>
      </c>
      <c r="G165" s="36">
        <f t="shared" si="68"/>
        <v>2</v>
      </c>
      <c r="H165" s="37">
        <f t="shared" si="55"/>
        <v>1</v>
      </c>
      <c r="I165" s="37">
        <f t="shared" si="69"/>
        <v>0</v>
      </c>
      <c r="J165" s="37">
        <f t="shared" si="70"/>
        <v>1</v>
      </c>
      <c r="K165" s="37">
        <f t="shared" si="71"/>
        <v>0</v>
      </c>
      <c r="L165" s="37">
        <f t="shared" si="72"/>
        <v>1</v>
      </c>
      <c r="M165" s="37">
        <f t="shared" si="73"/>
        <v>1</v>
      </c>
      <c r="N165" s="29">
        <f t="shared" si="56"/>
        <v>1</v>
      </c>
      <c r="O165" s="29">
        <f t="shared" si="74"/>
        <v>0</v>
      </c>
      <c r="P165" s="29">
        <f t="shared" si="75"/>
        <v>0</v>
      </c>
      <c r="Q165" s="29">
        <f t="shared" si="76"/>
        <v>1</v>
      </c>
      <c r="R165" s="29">
        <f t="shared" si="77"/>
        <v>0</v>
      </c>
      <c r="S165" s="29">
        <f t="shared" si="78"/>
        <v>1</v>
      </c>
      <c r="T165" s="38">
        <f t="shared" si="57"/>
        <v>0</v>
      </c>
      <c r="U165" s="38">
        <f t="shared" si="58"/>
        <v>0</v>
      </c>
      <c r="V165" s="38">
        <f t="shared" si="59"/>
        <v>0</v>
      </c>
      <c r="W165" s="39">
        <f t="shared" si="60"/>
        <v>1</v>
      </c>
      <c r="X165" s="39">
        <f t="shared" si="61"/>
        <v>0</v>
      </c>
      <c r="Y165" s="39">
        <f t="shared" si="62"/>
        <v>0.5</v>
      </c>
      <c r="Z165" s="40">
        <f t="shared" si="63"/>
        <v>1</v>
      </c>
      <c r="AA165" s="40">
        <f t="shared" si="64"/>
        <v>1</v>
      </c>
      <c r="AB165" s="40">
        <f t="shared" si="65"/>
        <v>1</v>
      </c>
    </row>
    <row r="166" spans="1:28" s="9" customFormat="1">
      <c r="A166" s="103" t="s">
        <v>249</v>
      </c>
      <c r="B166" s="36">
        <f t="shared" si="54"/>
        <v>5</v>
      </c>
      <c r="C166" s="36">
        <f t="shared" si="80"/>
        <v>2</v>
      </c>
      <c r="D166" s="36">
        <f t="shared" si="80"/>
        <v>2</v>
      </c>
      <c r="E166" s="36">
        <f t="shared" si="80"/>
        <v>1</v>
      </c>
      <c r="F166" s="36">
        <f t="shared" si="67"/>
        <v>12</v>
      </c>
      <c r="G166" s="36">
        <f t="shared" si="68"/>
        <v>7</v>
      </c>
      <c r="H166" s="37">
        <f t="shared" si="55"/>
        <v>3</v>
      </c>
      <c r="I166" s="37">
        <f t="shared" si="69"/>
        <v>2</v>
      </c>
      <c r="J166" s="37">
        <f t="shared" si="70"/>
        <v>1</v>
      </c>
      <c r="K166" s="37">
        <f t="shared" si="71"/>
        <v>0</v>
      </c>
      <c r="L166" s="37">
        <f t="shared" si="72"/>
        <v>9</v>
      </c>
      <c r="M166" s="37">
        <f t="shared" si="73"/>
        <v>2</v>
      </c>
      <c r="N166" s="29">
        <f t="shared" si="56"/>
        <v>2</v>
      </c>
      <c r="O166" s="29">
        <f t="shared" si="74"/>
        <v>0</v>
      </c>
      <c r="P166" s="29">
        <f t="shared" si="75"/>
        <v>1</v>
      </c>
      <c r="Q166" s="29">
        <f t="shared" si="76"/>
        <v>1</v>
      </c>
      <c r="R166" s="29">
        <f t="shared" si="77"/>
        <v>3</v>
      </c>
      <c r="S166" s="29">
        <f t="shared" si="78"/>
        <v>5</v>
      </c>
      <c r="T166" s="38">
        <f t="shared" si="57"/>
        <v>0.66666666666666663</v>
      </c>
      <c r="U166" s="38">
        <f t="shared" si="58"/>
        <v>0</v>
      </c>
      <c r="V166" s="38">
        <f t="shared" si="59"/>
        <v>0.4</v>
      </c>
      <c r="W166" s="39">
        <f t="shared" si="60"/>
        <v>3</v>
      </c>
      <c r="X166" s="39">
        <f t="shared" si="61"/>
        <v>1.5</v>
      </c>
      <c r="Y166" s="39">
        <f t="shared" si="62"/>
        <v>2.4</v>
      </c>
      <c r="Z166" s="40">
        <f t="shared" si="63"/>
        <v>0.66666666666666663</v>
      </c>
      <c r="AA166" s="40">
        <f t="shared" si="64"/>
        <v>2.5</v>
      </c>
      <c r="AB166" s="40">
        <f t="shared" si="65"/>
        <v>1.4</v>
      </c>
    </row>
    <row r="167" spans="1:28" s="9" customFormat="1">
      <c r="A167" s="112" t="s">
        <v>1954</v>
      </c>
      <c r="B167" s="36">
        <f t="shared" si="54"/>
        <v>1</v>
      </c>
      <c r="C167" s="36">
        <f t="shared" si="80"/>
        <v>1</v>
      </c>
      <c r="D167" s="36">
        <f t="shared" si="80"/>
        <v>0</v>
      </c>
      <c r="E167" s="36">
        <f t="shared" si="80"/>
        <v>0</v>
      </c>
      <c r="F167" s="36">
        <f t="shared" si="67"/>
        <v>5</v>
      </c>
      <c r="G167" s="36">
        <f t="shared" si="68"/>
        <v>3</v>
      </c>
      <c r="H167" s="37">
        <f t="shared" si="55"/>
        <v>0</v>
      </c>
      <c r="I167" s="37">
        <f t="shared" si="69"/>
        <v>0</v>
      </c>
      <c r="J167" s="37">
        <f t="shared" si="70"/>
        <v>0</v>
      </c>
      <c r="K167" s="37">
        <f t="shared" si="71"/>
        <v>0</v>
      </c>
      <c r="L167" s="37">
        <f t="shared" si="72"/>
        <v>0</v>
      </c>
      <c r="M167" s="37">
        <f t="shared" si="73"/>
        <v>0</v>
      </c>
      <c r="N167" s="29">
        <f t="shared" si="56"/>
        <v>1</v>
      </c>
      <c r="O167" s="29">
        <f t="shared" si="74"/>
        <v>1</v>
      </c>
      <c r="P167" s="29">
        <f t="shared" si="75"/>
        <v>0</v>
      </c>
      <c r="Q167" s="29">
        <f t="shared" si="76"/>
        <v>0</v>
      </c>
      <c r="R167" s="29">
        <f t="shared" si="77"/>
        <v>5</v>
      </c>
      <c r="S167" s="29">
        <f t="shared" si="78"/>
        <v>3</v>
      </c>
      <c r="T167" s="38">
        <f t="shared" si="57"/>
        <v>0</v>
      </c>
      <c r="U167" s="38">
        <f t="shared" si="58"/>
        <v>1</v>
      </c>
      <c r="V167" s="38">
        <f t="shared" si="59"/>
        <v>1</v>
      </c>
      <c r="W167" s="39">
        <f t="shared" si="60"/>
        <v>0</v>
      </c>
      <c r="X167" s="39">
        <f t="shared" si="61"/>
        <v>5</v>
      </c>
      <c r="Y167" s="39">
        <f t="shared" si="62"/>
        <v>5</v>
      </c>
      <c r="Z167" s="40">
        <f t="shared" si="63"/>
        <v>0</v>
      </c>
      <c r="AA167" s="40">
        <f t="shared" si="64"/>
        <v>3</v>
      </c>
      <c r="AB167" s="40">
        <f t="shared" si="65"/>
        <v>3</v>
      </c>
    </row>
    <row r="168" spans="1:28" s="9" customFormat="1">
      <c r="A168" s="103" t="s">
        <v>1275</v>
      </c>
      <c r="B168" s="36">
        <f t="shared" si="54"/>
        <v>1</v>
      </c>
      <c r="C168" s="36">
        <f t="shared" si="80"/>
        <v>0</v>
      </c>
      <c r="D168" s="36">
        <f t="shared" si="80"/>
        <v>0</v>
      </c>
      <c r="E168" s="36">
        <f t="shared" si="80"/>
        <v>1</v>
      </c>
      <c r="F168" s="36">
        <f t="shared" si="67"/>
        <v>0</v>
      </c>
      <c r="G168" s="36">
        <f t="shared" si="68"/>
        <v>6</v>
      </c>
      <c r="H168" s="37">
        <f t="shared" si="55"/>
        <v>0</v>
      </c>
      <c r="I168" s="37">
        <f t="shared" si="69"/>
        <v>0</v>
      </c>
      <c r="J168" s="37">
        <f t="shared" si="70"/>
        <v>0</v>
      </c>
      <c r="K168" s="37">
        <f t="shared" si="71"/>
        <v>0</v>
      </c>
      <c r="L168" s="37">
        <f t="shared" si="72"/>
        <v>0</v>
      </c>
      <c r="M168" s="37">
        <f t="shared" si="73"/>
        <v>0</v>
      </c>
      <c r="N168" s="29">
        <f t="shared" si="56"/>
        <v>1</v>
      </c>
      <c r="O168" s="29">
        <f t="shared" si="74"/>
        <v>0</v>
      </c>
      <c r="P168" s="29">
        <f t="shared" si="75"/>
        <v>0</v>
      </c>
      <c r="Q168" s="29">
        <f t="shared" si="76"/>
        <v>1</v>
      </c>
      <c r="R168" s="29">
        <f t="shared" si="77"/>
        <v>0</v>
      </c>
      <c r="S168" s="29">
        <f t="shared" si="78"/>
        <v>6</v>
      </c>
      <c r="T168" s="38">
        <f t="shared" si="57"/>
        <v>0</v>
      </c>
      <c r="U168" s="38">
        <f t="shared" si="58"/>
        <v>0</v>
      </c>
      <c r="V168" s="38">
        <f t="shared" si="59"/>
        <v>0</v>
      </c>
      <c r="W168" s="39">
        <f t="shared" si="60"/>
        <v>0</v>
      </c>
      <c r="X168" s="39">
        <f t="shared" si="61"/>
        <v>0</v>
      </c>
      <c r="Y168" s="39">
        <f t="shared" si="62"/>
        <v>0</v>
      </c>
      <c r="Z168" s="40">
        <f t="shared" si="63"/>
        <v>0</v>
      </c>
      <c r="AA168" s="40">
        <f t="shared" si="64"/>
        <v>6</v>
      </c>
      <c r="AB168" s="40">
        <f t="shared" si="65"/>
        <v>6</v>
      </c>
    </row>
    <row r="169" spans="1:28" s="9" customFormat="1">
      <c r="A169" s="103" t="s">
        <v>646</v>
      </c>
      <c r="B169" s="36">
        <f t="shared" si="54"/>
        <v>1</v>
      </c>
      <c r="C169" s="36">
        <f t="shared" si="80"/>
        <v>0</v>
      </c>
      <c r="D169" s="36">
        <f t="shared" si="80"/>
        <v>0</v>
      </c>
      <c r="E169" s="36">
        <f t="shared" si="80"/>
        <v>1</v>
      </c>
      <c r="F169" s="36">
        <f t="shared" si="67"/>
        <v>1</v>
      </c>
      <c r="G169" s="36">
        <f t="shared" si="68"/>
        <v>2</v>
      </c>
      <c r="H169" s="37">
        <f t="shared" si="55"/>
        <v>1</v>
      </c>
      <c r="I169" s="37">
        <f t="shared" si="69"/>
        <v>0</v>
      </c>
      <c r="J169" s="37">
        <f t="shared" si="70"/>
        <v>0</v>
      </c>
      <c r="K169" s="37">
        <f t="shared" si="71"/>
        <v>1</v>
      </c>
      <c r="L169" s="37">
        <f t="shared" si="72"/>
        <v>1</v>
      </c>
      <c r="M169" s="37">
        <f t="shared" si="73"/>
        <v>2</v>
      </c>
      <c r="N169" s="29">
        <f t="shared" si="56"/>
        <v>0</v>
      </c>
      <c r="O169" s="29">
        <f t="shared" si="74"/>
        <v>0</v>
      </c>
      <c r="P169" s="29">
        <f t="shared" si="75"/>
        <v>0</v>
      </c>
      <c r="Q169" s="29">
        <f t="shared" si="76"/>
        <v>0</v>
      </c>
      <c r="R169" s="29">
        <f t="shared" si="77"/>
        <v>0</v>
      </c>
      <c r="S169" s="29">
        <f t="shared" si="78"/>
        <v>0</v>
      </c>
      <c r="T169" s="38">
        <f t="shared" si="57"/>
        <v>0</v>
      </c>
      <c r="U169" s="38">
        <f t="shared" si="58"/>
        <v>0</v>
      </c>
      <c r="V169" s="38">
        <f t="shared" si="59"/>
        <v>0</v>
      </c>
      <c r="W169" s="39">
        <f t="shared" si="60"/>
        <v>1</v>
      </c>
      <c r="X169" s="39">
        <f t="shared" si="61"/>
        <v>0</v>
      </c>
      <c r="Y169" s="39">
        <f t="shared" si="62"/>
        <v>1</v>
      </c>
      <c r="Z169" s="40">
        <f t="shared" si="63"/>
        <v>2</v>
      </c>
      <c r="AA169" s="40">
        <f t="shared" si="64"/>
        <v>0</v>
      </c>
      <c r="AB169" s="40">
        <f t="shared" si="65"/>
        <v>2</v>
      </c>
    </row>
    <row r="170" spans="1:28" s="9" customFormat="1">
      <c r="A170" s="103" t="s">
        <v>942</v>
      </c>
      <c r="B170" s="36">
        <f t="shared" si="54"/>
        <v>1</v>
      </c>
      <c r="C170" s="36">
        <f t="shared" si="80"/>
        <v>0</v>
      </c>
      <c r="D170" s="36">
        <f t="shared" si="80"/>
        <v>0</v>
      </c>
      <c r="E170" s="36">
        <f t="shared" si="80"/>
        <v>1</v>
      </c>
      <c r="F170" s="36">
        <f t="shared" si="67"/>
        <v>3</v>
      </c>
      <c r="G170" s="36">
        <f t="shared" si="68"/>
        <v>4</v>
      </c>
      <c r="H170" s="37">
        <f t="shared" si="55"/>
        <v>1</v>
      </c>
      <c r="I170" s="37">
        <f t="shared" si="69"/>
        <v>0</v>
      </c>
      <c r="J170" s="37">
        <f t="shared" si="70"/>
        <v>0</v>
      </c>
      <c r="K170" s="37">
        <f t="shared" si="71"/>
        <v>1</v>
      </c>
      <c r="L170" s="37">
        <f t="shared" si="72"/>
        <v>3</v>
      </c>
      <c r="M170" s="37">
        <f t="shared" si="73"/>
        <v>4</v>
      </c>
      <c r="N170" s="29">
        <f t="shared" si="56"/>
        <v>0</v>
      </c>
      <c r="O170" s="29">
        <f t="shared" si="74"/>
        <v>0</v>
      </c>
      <c r="P170" s="29">
        <f t="shared" si="75"/>
        <v>0</v>
      </c>
      <c r="Q170" s="29">
        <f t="shared" si="76"/>
        <v>0</v>
      </c>
      <c r="R170" s="29">
        <f t="shared" si="77"/>
        <v>0</v>
      </c>
      <c r="S170" s="29">
        <f t="shared" si="78"/>
        <v>0</v>
      </c>
      <c r="T170" s="38">
        <f t="shared" si="57"/>
        <v>0</v>
      </c>
      <c r="U170" s="38">
        <f t="shared" si="58"/>
        <v>0</v>
      </c>
      <c r="V170" s="38">
        <f t="shared" si="59"/>
        <v>0</v>
      </c>
      <c r="W170" s="39">
        <f t="shared" si="60"/>
        <v>3</v>
      </c>
      <c r="X170" s="39">
        <f t="shared" si="61"/>
        <v>0</v>
      </c>
      <c r="Y170" s="39">
        <f t="shared" si="62"/>
        <v>3</v>
      </c>
      <c r="Z170" s="40">
        <f t="shared" si="63"/>
        <v>4</v>
      </c>
      <c r="AA170" s="40">
        <f t="shared" si="64"/>
        <v>0</v>
      </c>
      <c r="AB170" s="40">
        <f t="shared" si="65"/>
        <v>4</v>
      </c>
    </row>
    <row r="171" spans="1:28" s="9" customFormat="1">
      <c r="A171" s="103" t="s">
        <v>807</v>
      </c>
      <c r="B171" s="36">
        <f t="shared" ref="B171:B222" si="81">SUM(C171:E171)</f>
        <v>24</v>
      </c>
      <c r="C171" s="36">
        <f t="shared" si="80"/>
        <v>12</v>
      </c>
      <c r="D171" s="36">
        <f t="shared" si="80"/>
        <v>4</v>
      </c>
      <c r="E171" s="36">
        <f t="shared" si="80"/>
        <v>8</v>
      </c>
      <c r="F171" s="36">
        <f t="shared" si="67"/>
        <v>41</v>
      </c>
      <c r="G171" s="36">
        <f t="shared" si="68"/>
        <v>29</v>
      </c>
      <c r="H171" s="37">
        <f t="shared" ref="H171:H211" si="82">SUM(I171:K171)</f>
        <v>12</v>
      </c>
      <c r="I171" s="37">
        <f t="shared" si="69"/>
        <v>7</v>
      </c>
      <c r="J171" s="37">
        <f t="shared" si="70"/>
        <v>1</v>
      </c>
      <c r="K171" s="37">
        <f t="shared" si="71"/>
        <v>4</v>
      </c>
      <c r="L171" s="37">
        <f t="shared" si="72"/>
        <v>19</v>
      </c>
      <c r="M171" s="37">
        <f t="shared" si="73"/>
        <v>8</v>
      </c>
      <c r="N171" s="29">
        <f t="shared" ref="N171:N211" si="83">SUM(O171:Q171)</f>
        <v>12</v>
      </c>
      <c r="O171" s="29">
        <f t="shared" si="74"/>
        <v>5</v>
      </c>
      <c r="P171" s="29">
        <f t="shared" si="75"/>
        <v>3</v>
      </c>
      <c r="Q171" s="29">
        <f t="shared" si="76"/>
        <v>4</v>
      </c>
      <c r="R171" s="29">
        <f t="shared" si="77"/>
        <v>22</v>
      </c>
      <c r="S171" s="29">
        <f t="shared" si="78"/>
        <v>21</v>
      </c>
      <c r="T171" s="38">
        <f t="shared" ref="T171:T211" si="84">IFERROR(SUM(I171/H171),0)</f>
        <v>0.58333333333333337</v>
      </c>
      <c r="U171" s="38">
        <f t="shared" ref="U171:U211" si="85">IFERROR(SUM(O171/N171),0)</f>
        <v>0.41666666666666669</v>
      </c>
      <c r="V171" s="38">
        <f t="shared" ref="V171:V211" si="86">IFERROR(SUM(C171/B171),0)</f>
        <v>0.5</v>
      </c>
      <c r="W171" s="39">
        <f t="shared" ref="W171:W211" si="87">IFERROR(SUM(L171/H171),0)</f>
        <v>1.5833333333333333</v>
      </c>
      <c r="X171" s="39">
        <f t="shared" ref="X171:X211" si="88">IFERROR(SUM(R171/N171),0)</f>
        <v>1.8333333333333333</v>
      </c>
      <c r="Y171" s="39">
        <f t="shared" ref="Y171:Y211" si="89">IFERROR(SUM(F171/B171),0)</f>
        <v>1.7083333333333333</v>
      </c>
      <c r="Z171" s="40">
        <f t="shared" ref="Z171:Z207" si="90">IFERROR(SUM(M171/H171),0)</f>
        <v>0.66666666666666663</v>
      </c>
      <c r="AA171" s="40">
        <f t="shared" ref="AA171:AA207" si="91">IFERROR(SUM(S171/N171),0)</f>
        <v>1.75</v>
      </c>
      <c r="AB171" s="40">
        <f t="shared" ref="AB171:AB207" si="92">IFERROR(SUM(G171/B171),0)</f>
        <v>1.2083333333333333</v>
      </c>
    </row>
    <row r="172" spans="1:28" s="9" customFormat="1">
      <c r="A172" s="103" t="s">
        <v>1297</v>
      </c>
      <c r="B172" s="36">
        <f t="shared" si="81"/>
        <v>12</v>
      </c>
      <c r="C172" s="36">
        <f t="shared" si="80"/>
        <v>8</v>
      </c>
      <c r="D172" s="36">
        <f t="shared" si="80"/>
        <v>1</v>
      </c>
      <c r="E172" s="36">
        <f t="shared" si="80"/>
        <v>3</v>
      </c>
      <c r="F172" s="36">
        <f t="shared" si="67"/>
        <v>32</v>
      </c>
      <c r="G172" s="36">
        <f t="shared" si="68"/>
        <v>21</v>
      </c>
      <c r="H172" s="37">
        <f t="shared" si="82"/>
        <v>6</v>
      </c>
      <c r="I172" s="37">
        <f t="shared" si="69"/>
        <v>5</v>
      </c>
      <c r="J172" s="37">
        <f t="shared" si="70"/>
        <v>1</v>
      </c>
      <c r="K172" s="37">
        <f t="shared" si="71"/>
        <v>0</v>
      </c>
      <c r="L172" s="37">
        <f t="shared" si="72"/>
        <v>21</v>
      </c>
      <c r="M172" s="37">
        <f t="shared" si="73"/>
        <v>7</v>
      </c>
      <c r="N172" s="29">
        <f t="shared" si="83"/>
        <v>6</v>
      </c>
      <c r="O172" s="29">
        <f t="shared" si="74"/>
        <v>3</v>
      </c>
      <c r="P172" s="29">
        <f t="shared" si="75"/>
        <v>0</v>
      </c>
      <c r="Q172" s="29">
        <f t="shared" si="76"/>
        <v>3</v>
      </c>
      <c r="R172" s="29">
        <f t="shared" si="77"/>
        <v>11</v>
      </c>
      <c r="S172" s="29">
        <f t="shared" si="78"/>
        <v>14</v>
      </c>
      <c r="T172" s="38">
        <f t="shared" si="84"/>
        <v>0.83333333333333337</v>
      </c>
      <c r="U172" s="38">
        <f t="shared" si="85"/>
        <v>0.5</v>
      </c>
      <c r="V172" s="38">
        <f t="shared" si="86"/>
        <v>0.66666666666666663</v>
      </c>
      <c r="W172" s="39">
        <f t="shared" si="87"/>
        <v>3.5</v>
      </c>
      <c r="X172" s="39">
        <f t="shared" si="88"/>
        <v>1.8333333333333333</v>
      </c>
      <c r="Y172" s="39">
        <f t="shared" si="89"/>
        <v>2.6666666666666665</v>
      </c>
      <c r="Z172" s="40">
        <f t="shared" si="90"/>
        <v>1.1666666666666667</v>
      </c>
      <c r="AA172" s="40">
        <f t="shared" si="91"/>
        <v>2.3333333333333335</v>
      </c>
      <c r="AB172" s="40">
        <f t="shared" si="92"/>
        <v>1.75</v>
      </c>
    </row>
    <row r="173" spans="1:28" s="9" customFormat="1">
      <c r="A173" s="172" t="s">
        <v>2101</v>
      </c>
      <c r="B173" s="36">
        <f t="shared" si="81"/>
        <v>4</v>
      </c>
      <c r="C173" s="36">
        <f t="shared" si="80"/>
        <v>2</v>
      </c>
      <c r="D173" s="36">
        <f t="shared" si="80"/>
        <v>1</v>
      </c>
      <c r="E173" s="36">
        <f t="shared" si="80"/>
        <v>1</v>
      </c>
      <c r="F173" s="36">
        <f t="shared" si="67"/>
        <v>7</v>
      </c>
      <c r="G173" s="36">
        <f t="shared" si="68"/>
        <v>7</v>
      </c>
      <c r="H173" s="37">
        <f t="shared" si="82"/>
        <v>2</v>
      </c>
      <c r="I173" s="37">
        <f t="shared" si="69"/>
        <v>1</v>
      </c>
      <c r="J173" s="37">
        <f t="shared" si="70"/>
        <v>1</v>
      </c>
      <c r="K173" s="37">
        <f t="shared" si="71"/>
        <v>0</v>
      </c>
      <c r="L173" s="37">
        <f t="shared" si="72"/>
        <v>2</v>
      </c>
      <c r="M173" s="37">
        <f t="shared" si="73"/>
        <v>0</v>
      </c>
      <c r="N173" s="29">
        <f t="shared" si="83"/>
        <v>2</v>
      </c>
      <c r="O173" s="29">
        <f t="shared" si="74"/>
        <v>1</v>
      </c>
      <c r="P173" s="29">
        <f t="shared" si="75"/>
        <v>0</v>
      </c>
      <c r="Q173" s="29">
        <f t="shared" si="76"/>
        <v>1</v>
      </c>
      <c r="R173" s="29">
        <f t="shared" si="77"/>
        <v>5</v>
      </c>
      <c r="S173" s="29">
        <f t="shared" si="78"/>
        <v>7</v>
      </c>
      <c r="T173" s="38">
        <f t="shared" si="84"/>
        <v>0.5</v>
      </c>
      <c r="U173" s="38">
        <f t="shared" si="85"/>
        <v>0.5</v>
      </c>
      <c r="V173" s="38">
        <f t="shared" si="86"/>
        <v>0.5</v>
      </c>
      <c r="W173" s="39">
        <f t="shared" si="87"/>
        <v>1</v>
      </c>
      <c r="X173" s="39">
        <f t="shared" si="88"/>
        <v>2.5</v>
      </c>
      <c r="Y173" s="39">
        <f t="shared" si="89"/>
        <v>1.75</v>
      </c>
      <c r="Z173" s="40">
        <f t="shared" si="90"/>
        <v>0</v>
      </c>
      <c r="AA173" s="40">
        <f t="shared" si="91"/>
        <v>3.5</v>
      </c>
      <c r="AB173" s="40">
        <f t="shared" si="92"/>
        <v>1.75</v>
      </c>
    </row>
    <row r="174" spans="1:28" s="9" customFormat="1">
      <c r="A174" s="103" t="s">
        <v>954</v>
      </c>
      <c r="B174" s="36">
        <f t="shared" si="81"/>
        <v>2</v>
      </c>
      <c r="C174" s="36">
        <f t="shared" si="80"/>
        <v>0</v>
      </c>
      <c r="D174" s="36">
        <f t="shared" si="80"/>
        <v>1</v>
      </c>
      <c r="E174" s="36">
        <f t="shared" si="80"/>
        <v>1</v>
      </c>
      <c r="F174" s="36">
        <f t="shared" si="67"/>
        <v>2</v>
      </c>
      <c r="G174" s="36">
        <f t="shared" si="68"/>
        <v>5</v>
      </c>
      <c r="H174" s="37">
        <f t="shared" si="82"/>
        <v>1</v>
      </c>
      <c r="I174" s="37">
        <f t="shared" si="69"/>
        <v>0</v>
      </c>
      <c r="J174" s="37">
        <f t="shared" si="70"/>
        <v>0</v>
      </c>
      <c r="K174" s="37">
        <f t="shared" si="71"/>
        <v>1</v>
      </c>
      <c r="L174" s="37">
        <f t="shared" si="72"/>
        <v>1</v>
      </c>
      <c r="M174" s="37">
        <f t="shared" si="73"/>
        <v>4</v>
      </c>
      <c r="N174" s="29">
        <f t="shared" si="83"/>
        <v>1</v>
      </c>
      <c r="O174" s="29">
        <f t="shared" si="74"/>
        <v>0</v>
      </c>
      <c r="P174" s="29">
        <f t="shared" si="75"/>
        <v>1</v>
      </c>
      <c r="Q174" s="29">
        <f t="shared" si="76"/>
        <v>0</v>
      </c>
      <c r="R174" s="29">
        <f t="shared" si="77"/>
        <v>1</v>
      </c>
      <c r="S174" s="29">
        <f t="shared" si="78"/>
        <v>1</v>
      </c>
      <c r="T174" s="38">
        <f t="shared" si="84"/>
        <v>0</v>
      </c>
      <c r="U174" s="38">
        <f t="shared" si="85"/>
        <v>0</v>
      </c>
      <c r="V174" s="38">
        <f t="shared" si="86"/>
        <v>0</v>
      </c>
      <c r="W174" s="39">
        <f t="shared" si="87"/>
        <v>1</v>
      </c>
      <c r="X174" s="39">
        <f t="shared" si="88"/>
        <v>1</v>
      </c>
      <c r="Y174" s="39">
        <f t="shared" si="89"/>
        <v>1</v>
      </c>
      <c r="Z174" s="40">
        <f t="shared" si="90"/>
        <v>4</v>
      </c>
      <c r="AA174" s="40">
        <f t="shared" si="91"/>
        <v>1</v>
      </c>
      <c r="AB174" s="40">
        <f t="shared" si="92"/>
        <v>2.5</v>
      </c>
    </row>
    <row r="175" spans="1:28" s="9" customFormat="1">
      <c r="A175" s="103" t="s">
        <v>821</v>
      </c>
      <c r="B175" s="36">
        <f t="shared" si="81"/>
        <v>1</v>
      </c>
      <c r="C175" s="36">
        <f t="shared" si="80"/>
        <v>1</v>
      </c>
      <c r="D175" s="36">
        <f t="shared" si="80"/>
        <v>0</v>
      </c>
      <c r="E175" s="36">
        <f t="shared" si="80"/>
        <v>0</v>
      </c>
      <c r="F175" s="36">
        <f t="shared" si="67"/>
        <v>3</v>
      </c>
      <c r="G175" s="36">
        <f t="shared" si="68"/>
        <v>0</v>
      </c>
      <c r="H175" s="37">
        <f t="shared" si="82"/>
        <v>0</v>
      </c>
      <c r="I175" s="37">
        <f t="shared" si="69"/>
        <v>0</v>
      </c>
      <c r="J175" s="37">
        <f t="shared" si="70"/>
        <v>0</v>
      </c>
      <c r="K175" s="37">
        <f t="shared" si="71"/>
        <v>0</v>
      </c>
      <c r="L175" s="37">
        <f t="shared" si="72"/>
        <v>0</v>
      </c>
      <c r="M175" s="37">
        <f t="shared" si="73"/>
        <v>0</v>
      </c>
      <c r="N175" s="29">
        <f t="shared" si="83"/>
        <v>1</v>
      </c>
      <c r="O175" s="29">
        <f t="shared" si="74"/>
        <v>1</v>
      </c>
      <c r="P175" s="29">
        <f t="shared" si="75"/>
        <v>0</v>
      </c>
      <c r="Q175" s="29">
        <f t="shared" si="76"/>
        <v>0</v>
      </c>
      <c r="R175" s="29">
        <f t="shared" si="77"/>
        <v>3</v>
      </c>
      <c r="S175" s="29">
        <f t="shared" si="78"/>
        <v>0</v>
      </c>
      <c r="T175" s="38">
        <f t="shared" si="84"/>
        <v>0</v>
      </c>
      <c r="U175" s="38">
        <f t="shared" si="85"/>
        <v>1</v>
      </c>
      <c r="V175" s="38">
        <f t="shared" si="86"/>
        <v>1</v>
      </c>
      <c r="W175" s="39">
        <f t="shared" si="87"/>
        <v>0</v>
      </c>
      <c r="X175" s="39">
        <f t="shared" si="88"/>
        <v>3</v>
      </c>
      <c r="Y175" s="39">
        <f t="shared" si="89"/>
        <v>3</v>
      </c>
      <c r="Z175" s="40">
        <f t="shared" si="90"/>
        <v>0</v>
      </c>
      <c r="AA175" s="40">
        <f t="shared" si="91"/>
        <v>0</v>
      </c>
      <c r="AB175" s="40">
        <f t="shared" si="92"/>
        <v>0</v>
      </c>
    </row>
    <row r="176" spans="1:28" s="9" customFormat="1">
      <c r="A176" s="103" t="s">
        <v>124</v>
      </c>
      <c r="B176" s="36">
        <f t="shared" si="81"/>
        <v>33</v>
      </c>
      <c r="C176" s="36">
        <f t="shared" si="80"/>
        <v>16</v>
      </c>
      <c r="D176" s="36">
        <f t="shared" si="80"/>
        <v>4</v>
      </c>
      <c r="E176" s="36">
        <f t="shared" si="80"/>
        <v>13</v>
      </c>
      <c r="F176" s="36">
        <f t="shared" si="67"/>
        <v>64</v>
      </c>
      <c r="G176" s="36">
        <f t="shared" si="68"/>
        <v>41</v>
      </c>
      <c r="H176" s="37">
        <f t="shared" si="82"/>
        <v>16</v>
      </c>
      <c r="I176" s="37">
        <f t="shared" si="69"/>
        <v>10</v>
      </c>
      <c r="J176" s="37">
        <f t="shared" si="70"/>
        <v>1</v>
      </c>
      <c r="K176" s="37">
        <f t="shared" si="71"/>
        <v>5</v>
      </c>
      <c r="L176" s="37">
        <f t="shared" si="72"/>
        <v>46</v>
      </c>
      <c r="M176" s="37">
        <f t="shared" si="73"/>
        <v>21</v>
      </c>
      <c r="N176" s="29">
        <f t="shared" si="83"/>
        <v>17</v>
      </c>
      <c r="O176" s="29">
        <f t="shared" si="74"/>
        <v>6</v>
      </c>
      <c r="P176" s="29">
        <f t="shared" si="75"/>
        <v>3</v>
      </c>
      <c r="Q176" s="29">
        <f t="shared" si="76"/>
        <v>8</v>
      </c>
      <c r="R176" s="29">
        <f t="shared" si="77"/>
        <v>18</v>
      </c>
      <c r="S176" s="29">
        <f t="shared" si="78"/>
        <v>20</v>
      </c>
      <c r="T176" s="38">
        <f t="shared" si="84"/>
        <v>0.625</v>
      </c>
      <c r="U176" s="38">
        <f t="shared" si="85"/>
        <v>0.35294117647058826</v>
      </c>
      <c r="V176" s="38">
        <f t="shared" si="86"/>
        <v>0.48484848484848486</v>
      </c>
      <c r="W176" s="39">
        <f t="shared" si="87"/>
        <v>2.875</v>
      </c>
      <c r="X176" s="39">
        <f t="shared" si="88"/>
        <v>1.0588235294117647</v>
      </c>
      <c r="Y176" s="39">
        <f t="shared" si="89"/>
        <v>1.9393939393939394</v>
      </c>
      <c r="Z176" s="40">
        <f t="shared" si="90"/>
        <v>1.3125</v>
      </c>
      <c r="AA176" s="40">
        <f t="shared" si="91"/>
        <v>1.1764705882352942</v>
      </c>
      <c r="AB176" s="40">
        <f t="shared" si="92"/>
        <v>1.2424242424242424</v>
      </c>
    </row>
    <row r="177" spans="1:28">
      <c r="A177" s="103" t="s">
        <v>620</v>
      </c>
      <c r="B177" s="36">
        <f t="shared" si="81"/>
        <v>14</v>
      </c>
      <c r="C177" s="36">
        <f t="shared" si="80"/>
        <v>3</v>
      </c>
      <c r="D177" s="36">
        <f t="shared" si="80"/>
        <v>1</v>
      </c>
      <c r="E177" s="36">
        <f t="shared" si="80"/>
        <v>10</v>
      </c>
      <c r="F177" s="36">
        <f t="shared" si="67"/>
        <v>24</v>
      </c>
      <c r="G177" s="36">
        <f t="shared" si="68"/>
        <v>41</v>
      </c>
      <c r="H177" s="37">
        <f t="shared" si="82"/>
        <v>7</v>
      </c>
      <c r="I177" s="37">
        <f t="shared" si="69"/>
        <v>3</v>
      </c>
      <c r="J177" s="37">
        <f t="shared" si="70"/>
        <v>1</v>
      </c>
      <c r="K177" s="37">
        <f t="shared" si="71"/>
        <v>3</v>
      </c>
      <c r="L177" s="37">
        <f t="shared" si="72"/>
        <v>16</v>
      </c>
      <c r="M177" s="37">
        <f t="shared" si="73"/>
        <v>15</v>
      </c>
      <c r="N177" s="29">
        <f t="shared" si="83"/>
        <v>7</v>
      </c>
      <c r="O177" s="29">
        <f t="shared" si="74"/>
        <v>0</v>
      </c>
      <c r="P177" s="29">
        <f t="shared" si="75"/>
        <v>0</v>
      </c>
      <c r="Q177" s="29">
        <f t="shared" si="76"/>
        <v>7</v>
      </c>
      <c r="R177" s="29">
        <f t="shared" si="77"/>
        <v>8</v>
      </c>
      <c r="S177" s="29">
        <f t="shared" si="78"/>
        <v>26</v>
      </c>
      <c r="T177" s="38">
        <f t="shared" si="84"/>
        <v>0.42857142857142855</v>
      </c>
      <c r="U177" s="38">
        <f t="shared" si="85"/>
        <v>0</v>
      </c>
      <c r="V177" s="38">
        <f t="shared" si="86"/>
        <v>0.21428571428571427</v>
      </c>
      <c r="W177" s="39">
        <f t="shared" si="87"/>
        <v>2.2857142857142856</v>
      </c>
      <c r="X177" s="39">
        <f t="shared" si="88"/>
        <v>1.1428571428571428</v>
      </c>
      <c r="Y177" s="39">
        <f t="shared" si="89"/>
        <v>1.7142857142857142</v>
      </c>
      <c r="Z177" s="40">
        <f t="shared" si="90"/>
        <v>2.1428571428571428</v>
      </c>
      <c r="AA177" s="40">
        <f t="shared" si="91"/>
        <v>3.7142857142857144</v>
      </c>
      <c r="AB177" s="40">
        <f t="shared" si="92"/>
        <v>2.9285714285714284</v>
      </c>
    </row>
    <row r="178" spans="1:28">
      <c r="A178" s="103" t="s">
        <v>1300</v>
      </c>
      <c r="B178" s="36">
        <f t="shared" si="81"/>
        <v>1</v>
      </c>
      <c r="C178" s="36">
        <f t="shared" si="80"/>
        <v>1</v>
      </c>
      <c r="D178" s="36">
        <f t="shared" si="80"/>
        <v>0</v>
      </c>
      <c r="E178" s="36">
        <f t="shared" si="80"/>
        <v>0</v>
      </c>
      <c r="F178" s="36">
        <f t="shared" si="67"/>
        <v>3</v>
      </c>
      <c r="G178" s="36">
        <f t="shared" si="68"/>
        <v>1</v>
      </c>
      <c r="H178" s="37">
        <f t="shared" si="82"/>
        <v>1</v>
      </c>
      <c r="I178" s="37">
        <f t="shared" si="69"/>
        <v>1</v>
      </c>
      <c r="J178" s="37">
        <f t="shared" si="70"/>
        <v>0</v>
      </c>
      <c r="K178" s="37">
        <f t="shared" si="71"/>
        <v>0</v>
      </c>
      <c r="L178" s="37">
        <f t="shared" si="72"/>
        <v>3</v>
      </c>
      <c r="M178" s="37">
        <f t="shared" si="73"/>
        <v>1</v>
      </c>
      <c r="N178" s="29">
        <f t="shared" si="83"/>
        <v>0</v>
      </c>
      <c r="O178" s="29">
        <f t="shared" si="74"/>
        <v>0</v>
      </c>
      <c r="P178" s="29">
        <f t="shared" si="75"/>
        <v>0</v>
      </c>
      <c r="Q178" s="29">
        <f t="shared" si="76"/>
        <v>0</v>
      </c>
      <c r="R178" s="29">
        <f t="shared" si="77"/>
        <v>0</v>
      </c>
      <c r="S178" s="29">
        <f t="shared" si="78"/>
        <v>0</v>
      </c>
      <c r="T178" s="38">
        <f t="shared" si="84"/>
        <v>1</v>
      </c>
      <c r="U178" s="38">
        <f t="shared" si="85"/>
        <v>0</v>
      </c>
      <c r="V178" s="38">
        <f t="shared" si="86"/>
        <v>1</v>
      </c>
      <c r="W178" s="39">
        <f t="shared" si="87"/>
        <v>3</v>
      </c>
      <c r="X178" s="39">
        <f t="shared" si="88"/>
        <v>0</v>
      </c>
      <c r="Y178" s="39">
        <f t="shared" si="89"/>
        <v>3</v>
      </c>
      <c r="Z178" s="40">
        <f t="shared" si="90"/>
        <v>1</v>
      </c>
      <c r="AA178" s="40">
        <f t="shared" si="91"/>
        <v>0</v>
      </c>
      <c r="AB178" s="40">
        <f t="shared" si="92"/>
        <v>1</v>
      </c>
    </row>
    <row r="179" spans="1:28">
      <c r="A179" s="103" t="s">
        <v>1369</v>
      </c>
      <c r="B179" s="36">
        <f t="shared" si="81"/>
        <v>2</v>
      </c>
      <c r="C179" s="36">
        <f t="shared" si="80"/>
        <v>0</v>
      </c>
      <c r="D179" s="36">
        <f t="shared" si="80"/>
        <v>0</v>
      </c>
      <c r="E179" s="36">
        <f t="shared" si="80"/>
        <v>2</v>
      </c>
      <c r="F179" s="36">
        <f t="shared" si="67"/>
        <v>3</v>
      </c>
      <c r="G179" s="36">
        <f t="shared" si="68"/>
        <v>10</v>
      </c>
      <c r="H179" s="37">
        <f t="shared" si="82"/>
        <v>1</v>
      </c>
      <c r="I179" s="37">
        <f t="shared" si="69"/>
        <v>0</v>
      </c>
      <c r="J179" s="37">
        <f t="shared" si="70"/>
        <v>0</v>
      </c>
      <c r="K179" s="37">
        <f t="shared" si="71"/>
        <v>1</v>
      </c>
      <c r="L179" s="37">
        <f t="shared" si="72"/>
        <v>3</v>
      </c>
      <c r="M179" s="37">
        <f t="shared" si="73"/>
        <v>7</v>
      </c>
      <c r="N179" s="29">
        <f t="shared" si="83"/>
        <v>1</v>
      </c>
      <c r="O179" s="29">
        <f t="shared" si="74"/>
        <v>0</v>
      </c>
      <c r="P179" s="29">
        <f t="shared" si="75"/>
        <v>0</v>
      </c>
      <c r="Q179" s="29">
        <f t="shared" si="76"/>
        <v>1</v>
      </c>
      <c r="R179" s="29">
        <f t="shared" si="77"/>
        <v>0</v>
      </c>
      <c r="S179" s="29">
        <f t="shared" si="78"/>
        <v>3</v>
      </c>
      <c r="T179" s="38">
        <f t="shared" si="84"/>
        <v>0</v>
      </c>
      <c r="U179" s="38">
        <f t="shared" si="85"/>
        <v>0</v>
      </c>
      <c r="V179" s="38">
        <f t="shared" si="86"/>
        <v>0</v>
      </c>
      <c r="W179" s="39">
        <f t="shared" si="87"/>
        <v>3</v>
      </c>
      <c r="X179" s="39">
        <f t="shared" si="88"/>
        <v>0</v>
      </c>
      <c r="Y179" s="39">
        <f t="shared" si="89"/>
        <v>1.5</v>
      </c>
      <c r="Z179" s="40">
        <f t="shared" si="90"/>
        <v>7</v>
      </c>
      <c r="AA179" s="40">
        <f t="shared" si="91"/>
        <v>3</v>
      </c>
      <c r="AB179" s="40">
        <f t="shared" si="92"/>
        <v>5</v>
      </c>
    </row>
    <row r="180" spans="1:28">
      <c r="A180" s="103" t="s">
        <v>1142</v>
      </c>
      <c r="B180" s="36">
        <f t="shared" si="81"/>
        <v>22</v>
      </c>
      <c r="C180" s="36">
        <f t="shared" si="80"/>
        <v>12</v>
      </c>
      <c r="D180" s="36">
        <f t="shared" si="80"/>
        <v>5</v>
      </c>
      <c r="E180" s="36">
        <f t="shared" si="80"/>
        <v>5</v>
      </c>
      <c r="F180" s="36">
        <f t="shared" si="67"/>
        <v>58</v>
      </c>
      <c r="G180" s="36">
        <f t="shared" si="68"/>
        <v>29</v>
      </c>
      <c r="H180" s="37">
        <f t="shared" si="82"/>
        <v>11</v>
      </c>
      <c r="I180" s="37">
        <f t="shared" si="69"/>
        <v>9</v>
      </c>
      <c r="J180" s="37">
        <f t="shared" si="70"/>
        <v>1</v>
      </c>
      <c r="K180" s="37">
        <f t="shared" si="71"/>
        <v>1</v>
      </c>
      <c r="L180" s="37">
        <f t="shared" si="72"/>
        <v>34</v>
      </c>
      <c r="M180" s="37">
        <f t="shared" si="73"/>
        <v>7</v>
      </c>
      <c r="N180" s="29">
        <f t="shared" si="83"/>
        <v>11</v>
      </c>
      <c r="O180" s="29">
        <f t="shared" si="74"/>
        <v>3</v>
      </c>
      <c r="P180" s="29">
        <f t="shared" si="75"/>
        <v>4</v>
      </c>
      <c r="Q180" s="29">
        <f t="shared" si="76"/>
        <v>4</v>
      </c>
      <c r="R180" s="29">
        <f t="shared" si="77"/>
        <v>24</v>
      </c>
      <c r="S180" s="29">
        <f t="shared" si="78"/>
        <v>22</v>
      </c>
      <c r="T180" s="38">
        <f t="shared" si="84"/>
        <v>0.81818181818181823</v>
      </c>
      <c r="U180" s="38">
        <f t="shared" si="85"/>
        <v>0.27272727272727271</v>
      </c>
      <c r="V180" s="38">
        <f t="shared" si="86"/>
        <v>0.54545454545454541</v>
      </c>
      <c r="W180" s="39">
        <f t="shared" si="87"/>
        <v>3.0909090909090908</v>
      </c>
      <c r="X180" s="39">
        <f t="shared" si="88"/>
        <v>2.1818181818181817</v>
      </c>
      <c r="Y180" s="39">
        <f t="shared" si="89"/>
        <v>2.6363636363636362</v>
      </c>
      <c r="Z180" s="40">
        <f t="shared" si="90"/>
        <v>0.63636363636363635</v>
      </c>
      <c r="AA180" s="40">
        <f t="shared" si="91"/>
        <v>2</v>
      </c>
      <c r="AB180" s="40">
        <f t="shared" si="92"/>
        <v>1.3181818181818181</v>
      </c>
    </row>
    <row r="181" spans="1:28">
      <c r="A181" s="103" t="s">
        <v>2100</v>
      </c>
      <c r="B181" s="36">
        <f t="shared" si="81"/>
        <v>6</v>
      </c>
      <c r="C181" s="36">
        <f t="shared" si="80"/>
        <v>5</v>
      </c>
      <c r="D181" s="36">
        <f t="shared" si="80"/>
        <v>0</v>
      </c>
      <c r="E181" s="36">
        <f t="shared" si="80"/>
        <v>1</v>
      </c>
      <c r="F181" s="36">
        <f t="shared" si="67"/>
        <v>25</v>
      </c>
      <c r="G181" s="36">
        <f t="shared" si="68"/>
        <v>10</v>
      </c>
      <c r="H181" s="37">
        <f t="shared" si="82"/>
        <v>3</v>
      </c>
      <c r="I181" s="37">
        <f t="shared" si="69"/>
        <v>3</v>
      </c>
      <c r="J181" s="37">
        <f t="shared" si="70"/>
        <v>0</v>
      </c>
      <c r="K181" s="37">
        <f t="shared" si="71"/>
        <v>0</v>
      </c>
      <c r="L181" s="37">
        <f t="shared" si="72"/>
        <v>16</v>
      </c>
      <c r="M181" s="37">
        <f t="shared" si="73"/>
        <v>4</v>
      </c>
      <c r="N181" s="29">
        <f t="shared" si="83"/>
        <v>3</v>
      </c>
      <c r="O181" s="29">
        <f t="shared" si="74"/>
        <v>2</v>
      </c>
      <c r="P181" s="29">
        <f t="shared" si="75"/>
        <v>0</v>
      </c>
      <c r="Q181" s="29">
        <f t="shared" si="76"/>
        <v>1</v>
      </c>
      <c r="R181" s="29">
        <f t="shared" si="77"/>
        <v>9</v>
      </c>
      <c r="S181" s="29">
        <f t="shared" si="78"/>
        <v>6</v>
      </c>
      <c r="T181" s="38">
        <f t="shared" si="84"/>
        <v>1</v>
      </c>
      <c r="U181" s="38">
        <f t="shared" si="85"/>
        <v>0.66666666666666663</v>
      </c>
      <c r="V181" s="38">
        <f t="shared" si="86"/>
        <v>0.83333333333333337</v>
      </c>
      <c r="W181" s="39">
        <f t="shared" si="87"/>
        <v>5.333333333333333</v>
      </c>
      <c r="X181" s="39">
        <f t="shared" si="88"/>
        <v>3</v>
      </c>
      <c r="Y181" s="39">
        <f t="shared" si="89"/>
        <v>4.166666666666667</v>
      </c>
      <c r="Z181" s="40">
        <f t="shared" si="90"/>
        <v>1.3333333333333333</v>
      </c>
      <c r="AA181" s="40">
        <f t="shared" si="91"/>
        <v>2</v>
      </c>
      <c r="AB181" s="40">
        <f t="shared" si="92"/>
        <v>1.6666666666666667</v>
      </c>
    </row>
    <row r="182" spans="1:28">
      <c r="A182" s="103" t="s">
        <v>226</v>
      </c>
      <c r="B182" s="36">
        <f t="shared" si="81"/>
        <v>44</v>
      </c>
      <c r="C182" s="36">
        <f t="shared" si="80"/>
        <v>9</v>
      </c>
      <c r="D182" s="36">
        <f t="shared" si="80"/>
        <v>8</v>
      </c>
      <c r="E182" s="36">
        <f t="shared" si="80"/>
        <v>27</v>
      </c>
      <c r="F182" s="36">
        <f t="shared" si="67"/>
        <v>53</v>
      </c>
      <c r="G182" s="36">
        <f t="shared" si="68"/>
        <v>111</v>
      </c>
      <c r="H182" s="37">
        <f t="shared" si="82"/>
        <v>21</v>
      </c>
      <c r="I182" s="37">
        <f t="shared" si="69"/>
        <v>5</v>
      </c>
      <c r="J182" s="37">
        <f t="shared" si="70"/>
        <v>7</v>
      </c>
      <c r="K182" s="37">
        <f t="shared" si="71"/>
        <v>9</v>
      </c>
      <c r="L182" s="37">
        <f t="shared" si="72"/>
        <v>36</v>
      </c>
      <c r="M182" s="37">
        <f t="shared" si="73"/>
        <v>48</v>
      </c>
      <c r="N182" s="29">
        <f t="shared" si="83"/>
        <v>23</v>
      </c>
      <c r="O182" s="29">
        <f t="shared" si="74"/>
        <v>4</v>
      </c>
      <c r="P182" s="29">
        <f t="shared" si="75"/>
        <v>1</v>
      </c>
      <c r="Q182" s="29">
        <f t="shared" si="76"/>
        <v>18</v>
      </c>
      <c r="R182" s="29">
        <f t="shared" si="77"/>
        <v>17</v>
      </c>
      <c r="S182" s="29">
        <f t="shared" si="78"/>
        <v>63</v>
      </c>
      <c r="T182" s="38">
        <f t="shared" si="84"/>
        <v>0.23809523809523808</v>
      </c>
      <c r="U182" s="38">
        <f t="shared" si="85"/>
        <v>0.17391304347826086</v>
      </c>
      <c r="V182" s="38">
        <f t="shared" si="86"/>
        <v>0.20454545454545456</v>
      </c>
      <c r="W182" s="39">
        <f t="shared" si="87"/>
        <v>1.7142857142857142</v>
      </c>
      <c r="X182" s="39">
        <f t="shared" si="88"/>
        <v>0.73913043478260865</v>
      </c>
      <c r="Y182" s="39">
        <f t="shared" si="89"/>
        <v>1.2045454545454546</v>
      </c>
      <c r="Z182" s="40">
        <f t="shared" si="90"/>
        <v>2.2857142857142856</v>
      </c>
      <c r="AA182" s="40">
        <f t="shared" si="91"/>
        <v>2.7391304347826089</v>
      </c>
      <c r="AB182" s="40">
        <f t="shared" si="92"/>
        <v>2.5227272727272729</v>
      </c>
    </row>
    <row r="183" spans="1:28">
      <c r="A183" s="103" t="s">
        <v>467</v>
      </c>
      <c r="B183" s="36">
        <f t="shared" si="81"/>
        <v>4</v>
      </c>
      <c r="C183" s="36">
        <f t="shared" si="80"/>
        <v>1</v>
      </c>
      <c r="D183" s="36">
        <f t="shared" si="80"/>
        <v>0</v>
      </c>
      <c r="E183" s="36">
        <f t="shared" si="80"/>
        <v>3</v>
      </c>
      <c r="F183" s="36">
        <f t="shared" si="67"/>
        <v>2</v>
      </c>
      <c r="G183" s="36">
        <f t="shared" si="68"/>
        <v>16</v>
      </c>
      <c r="H183" s="37">
        <f t="shared" si="82"/>
        <v>2</v>
      </c>
      <c r="I183" s="37">
        <f t="shared" si="69"/>
        <v>0</v>
      </c>
      <c r="J183" s="37">
        <f t="shared" si="70"/>
        <v>0</v>
      </c>
      <c r="K183" s="37">
        <f t="shared" si="71"/>
        <v>2</v>
      </c>
      <c r="L183" s="37">
        <f t="shared" si="72"/>
        <v>1</v>
      </c>
      <c r="M183" s="37">
        <f t="shared" si="73"/>
        <v>9</v>
      </c>
      <c r="N183" s="29">
        <f t="shared" si="83"/>
        <v>2</v>
      </c>
      <c r="O183" s="29">
        <f t="shared" si="74"/>
        <v>1</v>
      </c>
      <c r="P183" s="29">
        <f t="shared" si="75"/>
        <v>0</v>
      </c>
      <c r="Q183" s="29">
        <f t="shared" si="76"/>
        <v>1</v>
      </c>
      <c r="R183" s="29">
        <f t="shared" si="77"/>
        <v>1</v>
      </c>
      <c r="S183" s="29">
        <f t="shared" si="78"/>
        <v>7</v>
      </c>
      <c r="T183" s="38">
        <f t="shared" si="84"/>
        <v>0</v>
      </c>
      <c r="U183" s="38">
        <f t="shared" si="85"/>
        <v>0.5</v>
      </c>
      <c r="V183" s="38">
        <f t="shared" si="86"/>
        <v>0.25</v>
      </c>
      <c r="W183" s="39">
        <f t="shared" si="87"/>
        <v>0.5</v>
      </c>
      <c r="X183" s="39">
        <f t="shared" si="88"/>
        <v>0.5</v>
      </c>
      <c r="Y183" s="39">
        <f t="shared" si="89"/>
        <v>0.5</v>
      </c>
      <c r="Z183" s="40">
        <f t="shared" si="90"/>
        <v>4.5</v>
      </c>
      <c r="AA183" s="40">
        <f t="shared" si="91"/>
        <v>3.5</v>
      </c>
      <c r="AB183" s="40">
        <f t="shared" si="92"/>
        <v>4</v>
      </c>
    </row>
    <row r="184" spans="1:28">
      <c r="A184" s="103" t="s">
        <v>672</v>
      </c>
      <c r="B184" s="36">
        <f t="shared" si="81"/>
        <v>1</v>
      </c>
      <c r="C184" s="36">
        <f t="shared" si="80"/>
        <v>1</v>
      </c>
      <c r="D184" s="36">
        <f t="shared" si="80"/>
        <v>0</v>
      </c>
      <c r="E184" s="36">
        <f t="shared" si="80"/>
        <v>0</v>
      </c>
      <c r="F184" s="36">
        <f t="shared" si="67"/>
        <v>2</v>
      </c>
      <c r="G184" s="36">
        <f t="shared" si="68"/>
        <v>0</v>
      </c>
      <c r="H184" s="37">
        <f t="shared" si="82"/>
        <v>1</v>
      </c>
      <c r="I184" s="37">
        <f t="shared" si="69"/>
        <v>1</v>
      </c>
      <c r="J184" s="37">
        <f t="shared" si="70"/>
        <v>0</v>
      </c>
      <c r="K184" s="37">
        <f t="shared" si="71"/>
        <v>0</v>
      </c>
      <c r="L184" s="37">
        <f t="shared" si="72"/>
        <v>2</v>
      </c>
      <c r="M184" s="37">
        <f t="shared" si="73"/>
        <v>0</v>
      </c>
      <c r="N184" s="29">
        <f t="shared" si="83"/>
        <v>0</v>
      </c>
      <c r="O184" s="29">
        <f t="shared" si="74"/>
        <v>0</v>
      </c>
      <c r="P184" s="29">
        <f t="shared" si="75"/>
        <v>0</v>
      </c>
      <c r="Q184" s="29">
        <f t="shared" si="76"/>
        <v>0</v>
      </c>
      <c r="R184" s="29">
        <f t="shared" si="77"/>
        <v>0</v>
      </c>
      <c r="S184" s="29">
        <f t="shared" si="78"/>
        <v>0</v>
      </c>
      <c r="T184" s="38">
        <f t="shared" si="84"/>
        <v>1</v>
      </c>
      <c r="U184" s="38">
        <f t="shared" si="85"/>
        <v>0</v>
      </c>
      <c r="V184" s="38">
        <f t="shared" si="86"/>
        <v>1</v>
      </c>
      <c r="W184" s="39">
        <f t="shared" si="87"/>
        <v>2</v>
      </c>
      <c r="X184" s="39">
        <f t="shared" si="88"/>
        <v>0</v>
      </c>
      <c r="Y184" s="39">
        <f t="shared" si="89"/>
        <v>2</v>
      </c>
      <c r="Z184" s="40">
        <f t="shared" si="90"/>
        <v>0</v>
      </c>
      <c r="AA184" s="40">
        <f t="shared" si="91"/>
        <v>0</v>
      </c>
      <c r="AB184" s="40">
        <f t="shared" si="92"/>
        <v>0</v>
      </c>
    </row>
    <row r="185" spans="1:28">
      <c r="A185" s="103" t="s">
        <v>627</v>
      </c>
      <c r="B185" s="36">
        <f t="shared" si="81"/>
        <v>1</v>
      </c>
      <c r="C185" s="36">
        <f t="shared" ref="C185:E210" si="93">IF(chosen_comp="all comps",COUNTIFS(opponent,$A185,outcome,C$4),COUNTIFS(competition,chosen_comp,opponent,$A185,outcome,C$4))</f>
        <v>0</v>
      </c>
      <c r="D185" s="36">
        <f t="shared" si="93"/>
        <v>0</v>
      </c>
      <c r="E185" s="36">
        <f t="shared" si="93"/>
        <v>1</v>
      </c>
      <c r="F185" s="36">
        <f t="shared" si="67"/>
        <v>0</v>
      </c>
      <c r="G185" s="36">
        <f t="shared" si="68"/>
        <v>5</v>
      </c>
      <c r="H185" s="37">
        <f t="shared" si="82"/>
        <v>1</v>
      </c>
      <c r="I185" s="37">
        <f t="shared" si="69"/>
        <v>0</v>
      </c>
      <c r="J185" s="37">
        <f t="shared" si="70"/>
        <v>0</v>
      </c>
      <c r="K185" s="37">
        <f t="shared" si="71"/>
        <v>1</v>
      </c>
      <c r="L185" s="37">
        <f t="shared" si="72"/>
        <v>0</v>
      </c>
      <c r="M185" s="37">
        <f t="shared" si="73"/>
        <v>5</v>
      </c>
      <c r="N185" s="29">
        <f t="shared" si="83"/>
        <v>0</v>
      </c>
      <c r="O185" s="29">
        <f t="shared" si="74"/>
        <v>0</v>
      </c>
      <c r="P185" s="29">
        <f t="shared" si="75"/>
        <v>0</v>
      </c>
      <c r="Q185" s="29">
        <f t="shared" si="76"/>
        <v>0</v>
      </c>
      <c r="R185" s="29">
        <f t="shared" si="77"/>
        <v>0</v>
      </c>
      <c r="S185" s="29">
        <f t="shared" si="78"/>
        <v>0</v>
      </c>
      <c r="T185" s="38">
        <f t="shared" si="84"/>
        <v>0</v>
      </c>
      <c r="U185" s="38">
        <f t="shared" si="85"/>
        <v>0</v>
      </c>
      <c r="V185" s="38">
        <f t="shared" si="86"/>
        <v>0</v>
      </c>
      <c r="W185" s="39">
        <f t="shared" si="87"/>
        <v>0</v>
      </c>
      <c r="X185" s="39">
        <f t="shared" si="88"/>
        <v>0</v>
      </c>
      <c r="Y185" s="39">
        <f t="shared" si="89"/>
        <v>0</v>
      </c>
      <c r="Z185" s="40">
        <f t="shared" si="90"/>
        <v>5</v>
      </c>
      <c r="AA185" s="40">
        <f t="shared" si="91"/>
        <v>0</v>
      </c>
      <c r="AB185" s="40">
        <f t="shared" si="92"/>
        <v>5</v>
      </c>
    </row>
    <row r="186" spans="1:28">
      <c r="A186" s="103" t="s">
        <v>1214</v>
      </c>
      <c r="B186" s="36">
        <f t="shared" si="81"/>
        <v>1</v>
      </c>
      <c r="C186" s="36">
        <f t="shared" si="93"/>
        <v>1</v>
      </c>
      <c r="D186" s="36">
        <f t="shared" si="93"/>
        <v>0</v>
      </c>
      <c r="E186" s="36">
        <f t="shared" si="93"/>
        <v>0</v>
      </c>
      <c r="F186" s="36">
        <f t="shared" si="67"/>
        <v>4</v>
      </c>
      <c r="G186" s="36">
        <f t="shared" si="68"/>
        <v>1</v>
      </c>
      <c r="H186" s="37">
        <f t="shared" si="82"/>
        <v>1</v>
      </c>
      <c r="I186" s="37">
        <f t="shared" si="69"/>
        <v>1</v>
      </c>
      <c r="J186" s="37">
        <f t="shared" si="70"/>
        <v>0</v>
      </c>
      <c r="K186" s="37">
        <f t="shared" si="71"/>
        <v>0</v>
      </c>
      <c r="L186" s="37">
        <f t="shared" si="72"/>
        <v>4</v>
      </c>
      <c r="M186" s="37">
        <f t="shared" si="73"/>
        <v>1</v>
      </c>
      <c r="N186" s="29">
        <f t="shared" si="83"/>
        <v>0</v>
      </c>
      <c r="O186" s="29">
        <f t="shared" si="74"/>
        <v>0</v>
      </c>
      <c r="P186" s="29">
        <f t="shared" si="75"/>
        <v>0</v>
      </c>
      <c r="Q186" s="29">
        <f t="shared" si="76"/>
        <v>0</v>
      </c>
      <c r="R186" s="29">
        <f t="shared" si="77"/>
        <v>0</v>
      </c>
      <c r="S186" s="29">
        <f t="shared" si="78"/>
        <v>0</v>
      </c>
      <c r="T186" s="38">
        <f t="shared" si="84"/>
        <v>1</v>
      </c>
      <c r="U186" s="38">
        <f t="shared" si="85"/>
        <v>0</v>
      </c>
      <c r="V186" s="38">
        <f t="shared" si="86"/>
        <v>1</v>
      </c>
      <c r="W186" s="39">
        <f t="shared" si="87"/>
        <v>4</v>
      </c>
      <c r="X186" s="39">
        <f t="shared" si="88"/>
        <v>0</v>
      </c>
      <c r="Y186" s="39">
        <f t="shared" si="89"/>
        <v>4</v>
      </c>
      <c r="Z186" s="40">
        <f t="shared" si="90"/>
        <v>1</v>
      </c>
      <c r="AA186" s="40">
        <f t="shared" si="91"/>
        <v>0</v>
      </c>
      <c r="AB186" s="40">
        <f t="shared" si="92"/>
        <v>1</v>
      </c>
    </row>
    <row r="187" spans="1:28">
      <c r="A187" s="103" t="s">
        <v>1276</v>
      </c>
      <c r="B187" s="36">
        <f t="shared" si="81"/>
        <v>1</v>
      </c>
      <c r="C187" s="36">
        <f t="shared" si="93"/>
        <v>1</v>
      </c>
      <c r="D187" s="36">
        <f t="shared" si="93"/>
        <v>0</v>
      </c>
      <c r="E187" s="36">
        <f t="shared" si="93"/>
        <v>0</v>
      </c>
      <c r="F187" s="36">
        <f t="shared" si="67"/>
        <v>8</v>
      </c>
      <c r="G187" s="36">
        <f t="shared" si="68"/>
        <v>0</v>
      </c>
      <c r="H187" s="37">
        <f t="shared" si="82"/>
        <v>1</v>
      </c>
      <c r="I187" s="37">
        <f t="shared" si="69"/>
        <v>1</v>
      </c>
      <c r="J187" s="37">
        <f t="shared" si="70"/>
        <v>0</v>
      </c>
      <c r="K187" s="37">
        <f t="shared" si="71"/>
        <v>0</v>
      </c>
      <c r="L187" s="37">
        <f t="shared" si="72"/>
        <v>8</v>
      </c>
      <c r="M187" s="37">
        <f t="shared" si="73"/>
        <v>0</v>
      </c>
      <c r="N187" s="29">
        <f t="shared" si="83"/>
        <v>0</v>
      </c>
      <c r="O187" s="29">
        <f t="shared" si="74"/>
        <v>0</v>
      </c>
      <c r="P187" s="29">
        <f t="shared" si="75"/>
        <v>0</v>
      </c>
      <c r="Q187" s="29">
        <f t="shared" si="76"/>
        <v>0</v>
      </c>
      <c r="R187" s="29">
        <f t="shared" si="77"/>
        <v>0</v>
      </c>
      <c r="S187" s="29">
        <f t="shared" si="78"/>
        <v>0</v>
      </c>
      <c r="T187" s="38">
        <f t="shared" si="84"/>
        <v>1</v>
      </c>
      <c r="U187" s="38">
        <f t="shared" si="85"/>
        <v>0</v>
      </c>
      <c r="V187" s="38">
        <f t="shared" si="86"/>
        <v>1</v>
      </c>
      <c r="W187" s="39">
        <f t="shared" si="87"/>
        <v>8</v>
      </c>
      <c r="X187" s="39">
        <f t="shared" si="88"/>
        <v>0</v>
      </c>
      <c r="Y187" s="39">
        <f t="shared" si="89"/>
        <v>8</v>
      </c>
      <c r="Z187" s="40">
        <f t="shared" si="90"/>
        <v>0</v>
      </c>
      <c r="AA187" s="40">
        <f t="shared" si="91"/>
        <v>0</v>
      </c>
      <c r="AB187" s="40">
        <f t="shared" si="92"/>
        <v>0</v>
      </c>
    </row>
    <row r="188" spans="1:28">
      <c r="A188" s="103" t="s">
        <v>552</v>
      </c>
      <c r="B188" s="36">
        <f t="shared" si="81"/>
        <v>37</v>
      </c>
      <c r="C188" s="36">
        <f t="shared" si="93"/>
        <v>13</v>
      </c>
      <c r="D188" s="36">
        <f t="shared" si="93"/>
        <v>9</v>
      </c>
      <c r="E188" s="36">
        <f t="shared" si="93"/>
        <v>15</v>
      </c>
      <c r="F188" s="36">
        <f t="shared" si="67"/>
        <v>48</v>
      </c>
      <c r="G188" s="36">
        <f t="shared" si="68"/>
        <v>66</v>
      </c>
      <c r="H188" s="37">
        <f t="shared" si="82"/>
        <v>19</v>
      </c>
      <c r="I188" s="37">
        <f t="shared" si="69"/>
        <v>7</v>
      </c>
      <c r="J188" s="37">
        <f t="shared" si="70"/>
        <v>6</v>
      </c>
      <c r="K188" s="37">
        <f t="shared" si="71"/>
        <v>6</v>
      </c>
      <c r="L188" s="37">
        <f t="shared" si="72"/>
        <v>26</v>
      </c>
      <c r="M188" s="37">
        <f t="shared" si="73"/>
        <v>33</v>
      </c>
      <c r="N188" s="29">
        <f t="shared" si="83"/>
        <v>18</v>
      </c>
      <c r="O188" s="29">
        <f t="shared" si="74"/>
        <v>6</v>
      </c>
      <c r="P188" s="29">
        <f t="shared" si="75"/>
        <v>3</v>
      </c>
      <c r="Q188" s="29">
        <f t="shared" si="76"/>
        <v>9</v>
      </c>
      <c r="R188" s="29">
        <f t="shared" si="77"/>
        <v>22</v>
      </c>
      <c r="S188" s="29">
        <f t="shared" si="78"/>
        <v>33</v>
      </c>
      <c r="T188" s="38">
        <f t="shared" si="84"/>
        <v>0.36842105263157893</v>
      </c>
      <c r="U188" s="38">
        <f t="shared" si="85"/>
        <v>0.33333333333333331</v>
      </c>
      <c r="V188" s="38">
        <f t="shared" si="86"/>
        <v>0.35135135135135137</v>
      </c>
      <c r="W188" s="39">
        <f t="shared" si="87"/>
        <v>1.368421052631579</v>
      </c>
      <c r="X188" s="39">
        <f t="shared" si="88"/>
        <v>1.2222222222222223</v>
      </c>
      <c r="Y188" s="39">
        <f t="shared" si="89"/>
        <v>1.2972972972972974</v>
      </c>
      <c r="Z188" s="40">
        <f t="shared" si="90"/>
        <v>1.736842105263158</v>
      </c>
      <c r="AA188" s="40">
        <f t="shared" si="91"/>
        <v>1.8333333333333333</v>
      </c>
      <c r="AB188" s="40">
        <f t="shared" si="92"/>
        <v>1.7837837837837838</v>
      </c>
    </row>
    <row r="189" spans="1:28">
      <c r="A189" s="103" t="s">
        <v>702</v>
      </c>
      <c r="B189" s="36">
        <f t="shared" si="81"/>
        <v>2</v>
      </c>
      <c r="C189" s="36">
        <f t="shared" si="93"/>
        <v>0</v>
      </c>
      <c r="D189" s="36">
        <f t="shared" si="93"/>
        <v>1</v>
      </c>
      <c r="E189" s="36">
        <f t="shared" si="93"/>
        <v>1</v>
      </c>
      <c r="F189" s="36">
        <f t="shared" si="67"/>
        <v>0</v>
      </c>
      <c r="G189" s="36">
        <f t="shared" si="68"/>
        <v>1</v>
      </c>
      <c r="H189" s="37">
        <f t="shared" si="82"/>
        <v>1</v>
      </c>
      <c r="I189" s="37">
        <f t="shared" si="69"/>
        <v>0</v>
      </c>
      <c r="J189" s="37">
        <f t="shared" si="70"/>
        <v>1</v>
      </c>
      <c r="K189" s="37">
        <f t="shared" si="71"/>
        <v>0</v>
      </c>
      <c r="L189" s="37">
        <f t="shared" si="72"/>
        <v>0</v>
      </c>
      <c r="M189" s="37">
        <f t="shared" si="73"/>
        <v>0</v>
      </c>
      <c r="N189" s="29">
        <f t="shared" si="83"/>
        <v>1</v>
      </c>
      <c r="O189" s="29">
        <f t="shared" si="74"/>
        <v>0</v>
      </c>
      <c r="P189" s="29">
        <f t="shared" si="75"/>
        <v>0</v>
      </c>
      <c r="Q189" s="29">
        <f t="shared" si="76"/>
        <v>1</v>
      </c>
      <c r="R189" s="29">
        <f t="shared" si="77"/>
        <v>0</v>
      </c>
      <c r="S189" s="29">
        <f t="shared" si="78"/>
        <v>1</v>
      </c>
      <c r="T189" s="38">
        <f t="shared" si="84"/>
        <v>0</v>
      </c>
      <c r="U189" s="38">
        <f t="shared" si="85"/>
        <v>0</v>
      </c>
      <c r="V189" s="38">
        <f t="shared" si="86"/>
        <v>0</v>
      </c>
      <c r="W189" s="39">
        <f t="shared" si="87"/>
        <v>0</v>
      </c>
      <c r="X189" s="39">
        <f t="shared" si="88"/>
        <v>0</v>
      </c>
      <c r="Y189" s="39">
        <f t="shared" si="89"/>
        <v>0</v>
      </c>
      <c r="Z189" s="40">
        <f t="shared" si="90"/>
        <v>0</v>
      </c>
      <c r="AA189" s="40">
        <f t="shared" si="91"/>
        <v>1</v>
      </c>
      <c r="AB189" s="40">
        <f t="shared" si="92"/>
        <v>0.5</v>
      </c>
    </row>
    <row r="190" spans="1:28">
      <c r="A190" s="103" t="s">
        <v>1234</v>
      </c>
      <c r="B190" s="36">
        <f t="shared" si="81"/>
        <v>1</v>
      </c>
      <c r="C190" s="36">
        <f t="shared" si="93"/>
        <v>0</v>
      </c>
      <c r="D190" s="36">
        <f t="shared" si="93"/>
        <v>0</v>
      </c>
      <c r="E190" s="36">
        <f t="shared" si="93"/>
        <v>1</v>
      </c>
      <c r="F190" s="36">
        <f t="shared" si="67"/>
        <v>0</v>
      </c>
      <c r="G190" s="36">
        <f t="shared" si="68"/>
        <v>11</v>
      </c>
      <c r="H190" s="37">
        <f t="shared" si="82"/>
        <v>0</v>
      </c>
      <c r="I190" s="37">
        <f t="shared" si="69"/>
        <v>0</v>
      </c>
      <c r="J190" s="37">
        <f t="shared" si="70"/>
        <v>0</v>
      </c>
      <c r="K190" s="37">
        <f t="shared" si="71"/>
        <v>0</v>
      </c>
      <c r="L190" s="37">
        <f t="shared" si="72"/>
        <v>0</v>
      </c>
      <c r="M190" s="37">
        <f t="shared" si="73"/>
        <v>0</v>
      </c>
      <c r="N190" s="29">
        <f t="shared" si="83"/>
        <v>1</v>
      </c>
      <c r="O190" s="29">
        <f t="shared" si="74"/>
        <v>0</v>
      </c>
      <c r="P190" s="29">
        <f t="shared" si="75"/>
        <v>0</v>
      </c>
      <c r="Q190" s="29">
        <f t="shared" si="76"/>
        <v>1</v>
      </c>
      <c r="R190" s="29">
        <f t="shared" si="77"/>
        <v>0</v>
      </c>
      <c r="S190" s="29">
        <f t="shared" si="78"/>
        <v>11</v>
      </c>
      <c r="T190" s="38">
        <f t="shared" si="84"/>
        <v>0</v>
      </c>
      <c r="U190" s="38">
        <f t="shared" si="85"/>
        <v>0</v>
      </c>
      <c r="V190" s="38">
        <f t="shared" si="86"/>
        <v>0</v>
      </c>
      <c r="W190" s="39">
        <f t="shared" si="87"/>
        <v>0</v>
      </c>
      <c r="X190" s="39">
        <f t="shared" si="88"/>
        <v>0</v>
      </c>
      <c r="Y190" s="39">
        <f t="shared" si="89"/>
        <v>0</v>
      </c>
      <c r="Z190" s="40">
        <f t="shared" si="90"/>
        <v>0</v>
      </c>
      <c r="AA190" s="40">
        <f t="shared" si="91"/>
        <v>11</v>
      </c>
      <c r="AB190" s="40">
        <f t="shared" si="92"/>
        <v>11</v>
      </c>
    </row>
    <row r="191" spans="1:28">
      <c r="A191" s="103" t="s">
        <v>1033</v>
      </c>
      <c r="B191" s="36">
        <f t="shared" si="81"/>
        <v>28</v>
      </c>
      <c r="C191" s="36">
        <f t="shared" si="93"/>
        <v>15</v>
      </c>
      <c r="D191" s="36">
        <f t="shared" si="93"/>
        <v>6</v>
      </c>
      <c r="E191" s="36">
        <f t="shared" si="93"/>
        <v>7</v>
      </c>
      <c r="F191" s="36">
        <f t="shared" si="67"/>
        <v>57</v>
      </c>
      <c r="G191" s="36">
        <f t="shared" si="68"/>
        <v>56</v>
      </c>
      <c r="H191" s="37">
        <f t="shared" si="82"/>
        <v>13</v>
      </c>
      <c r="I191" s="37">
        <f t="shared" si="69"/>
        <v>8</v>
      </c>
      <c r="J191" s="37">
        <f t="shared" si="70"/>
        <v>2</v>
      </c>
      <c r="K191" s="37">
        <f t="shared" si="71"/>
        <v>3</v>
      </c>
      <c r="L191" s="37">
        <f t="shared" si="72"/>
        <v>35</v>
      </c>
      <c r="M191" s="37">
        <f t="shared" si="73"/>
        <v>22</v>
      </c>
      <c r="N191" s="29">
        <f t="shared" si="83"/>
        <v>15</v>
      </c>
      <c r="O191" s="29">
        <f t="shared" si="74"/>
        <v>7</v>
      </c>
      <c r="P191" s="29">
        <f t="shared" si="75"/>
        <v>4</v>
      </c>
      <c r="Q191" s="29">
        <f t="shared" si="76"/>
        <v>4</v>
      </c>
      <c r="R191" s="29">
        <f t="shared" si="77"/>
        <v>22</v>
      </c>
      <c r="S191" s="29">
        <f t="shared" si="78"/>
        <v>34</v>
      </c>
      <c r="T191" s="38">
        <f t="shared" si="84"/>
        <v>0.61538461538461542</v>
      </c>
      <c r="U191" s="38">
        <f t="shared" si="85"/>
        <v>0.46666666666666667</v>
      </c>
      <c r="V191" s="38">
        <f t="shared" si="86"/>
        <v>0.5357142857142857</v>
      </c>
      <c r="W191" s="39">
        <f t="shared" si="87"/>
        <v>2.6923076923076925</v>
      </c>
      <c r="X191" s="39">
        <f t="shared" si="88"/>
        <v>1.4666666666666666</v>
      </c>
      <c r="Y191" s="39">
        <f t="shared" si="89"/>
        <v>2.0357142857142856</v>
      </c>
      <c r="Z191" s="40">
        <f t="shared" si="90"/>
        <v>1.6923076923076923</v>
      </c>
      <c r="AA191" s="40">
        <f t="shared" si="91"/>
        <v>2.2666666666666666</v>
      </c>
      <c r="AB191" s="40">
        <f t="shared" si="92"/>
        <v>2</v>
      </c>
    </row>
    <row r="192" spans="1:28">
      <c r="A192" s="103" t="s">
        <v>393</v>
      </c>
      <c r="B192" s="36">
        <f t="shared" si="81"/>
        <v>23</v>
      </c>
      <c r="C192" s="36">
        <f t="shared" si="93"/>
        <v>14</v>
      </c>
      <c r="D192" s="36">
        <f t="shared" si="93"/>
        <v>3</v>
      </c>
      <c r="E192" s="36">
        <f t="shared" si="93"/>
        <v>6</v>
      </c>
      <c r="F192" s="36">
        <f t="shared" si="67"/>
        <v>49</v>
      </c>
      <c r="G192" s="36">
        <f t="shared" si="68"/>
        <v>20</v>
      </c>
      <c r="H192" s="37">
        <f t="shared" si="82"/>
        <v>11</v>
      </c>
      <c r="I192" s="37">
        <f t="shared" si="69"/>
        <v>7</v>
      </c>
      <c r="J192" s="37">
        <f t="shared" si="70"/>
        <v>2</v>
      </c>
      <c r="K192" s="37">
        <f t="shared" si="71"/>
        <v>2</v>
      </c>
      <c r="L192" s="37">
        <f t="shared" si="72"/>
        <v>22</v>
      </c>
      <c r="M192" s="37">
        <f t="shared" si="73"/>
        <v>8</v>
      </c>
      <c r="N192" s="29">
        <f t="shared" si="83"/>
        <v>12</v>
      </c>
      <c r="O192" s="29">
        <f t="shared" si="74"/>
        <v>7</v>
      </c>
      <c r="P192" s="29">
        <f t="shared" si="75"/>
        <v>1</v>
      </c>
      <c r="Q192" s="29">
        <f t="shared" si="76"/>
        <v>4</v>
      </c>
      <c r="R192" s="29">
        <f t="shared" si="77"/>
        <v>27</v>
      </c>
      <c r="S192" s="29">
        <f t="shared" si="78"/>
        <v>12</v>
      </c>
      <c r="T192" s="38">
        <f t="shared" si="84"/>
        <v>0.63636363636363635</v>
      </c>
      <c r="U192" s="38">
        <f t="shared" si="85"/>
        <v>0.58333333333333337</v>
      </c>
      <c r="V192" s="38">
        <f t="shared" si="86"/>
        <v>0.60869565217391308</v>
      </c>
      <c r="W192" s="39">
        <f t="shared" si="87"/>
        <v>2</v>
      </c>
      <c r="X192" s="39">
        <f t="shared" si="88"/>
        <v>2.25</v>
      </c>
      <c r="Y192" s="39">
        <f t="shared" si="89"/>
        <v>2.1304347826086958</v>
      </c>
      <c r="Z192" s="40">
        <f t="shared" si="90"/>
        <v>0.72727272727272729</v>
      </c>
      <c r="AA192" s="40">
        <f t="shared" si="91"/>
        <v>1</v>
      </c>
      <c r="AB192" s="40">
        <f t="shared" si="92"/>
        <v>0.86956521739130432</v>
      </c>
    </row>
    <row r="193" spans="1:28">
      <c r="A193" s="103" t="s">
        <v>559</v>
      </c>
      <c r="B193" s="36">
        <f t="shared" si="81"/>
        <v>6</v>
      </c>
      <c r="C193" s="36">
        <f t="shared" si="93"/>
        <v>1</v>
      </c>
      <c r="D193" s="36">
        <f t="shared" si="93"/>
        <v>1</v>
      </c>
      <c r="E193" s="36">
        <f t="shared" si="93"/>
        <v>4</v>
      </c>
      <c r="F193" s="36">
        <f t="shared" si="67"/>
        <v>8</v>
      </c>
      <c r="G193" s="36">
        <f t="shared" si="68"/>
        <v>14</v>
      </c>
      <c r="H193" s="37">
        <f t="shared" si="82"/>
        <v>4</v>
      </c>
      <c r="I193" s="37">
        <f t="shared" si="69"/>
        <v>1</v>
      </c>
      <c r="J193" s="37">
        <f t="shared" si="70"/>
        <v>1</v>
      </c>
      <c r="K193" s="37">
        <f t="shared" si="71"/>
        <v>2</v>
      </c>
      <c r="L193" s="37">
        <f t="shared" si="72"/>
        <v>6</v>
      </c>
      <c r="M193" s="37">
        <f t="shared" si="73"/>
        <v>7</v>
      </c>
      <c r="N193" s="29">
        <f t="shared" si="83"/>
        <v>2</v>
      </c>
      <c r="O193" s="29">
        <f t="shared" si="74"/>
        <v>0</v>
      </c>
      <c r="P193" s="29">
        <f t="shared" si="75"/>
        <v>0</v>
      </c>
      <c r="Q193" s="29">
        <f t="shared" si="76"/>
        <v>2</v>
      </c>
      <c r="R193" s="29">
        <f t="shared" si="77"/>
        <v>2</v>
      </c>
      <c r="S193" s="29">
        <f t="shared" si="78"/>
        <v>7</v>
      </c>
      <c r="T193" s="38">
        <f t="shared" si="84"/>
        <v>0.25</v>
      </c>
      <c r="U193" s="38">
        <f t="shared" si="85"/>
        <v>0</v>
      </c>
      <c r="V193" s="38">
        <f t="shared" si="86"/>
        <v>0.16666666666666666</v>
      </c>
      <c r="W193" s="39">
        <f t="shared" si="87"/>
        <v>1.5</v>
      </c>
      <c r="X193" s="39">
        <f t="shared" si="88"/>
        <v>1</v>
      </c>
      <c r="Y193" s="39">
        <f t="shared" si="89"/>
        <v>1.3333333333333333</v>
      </c>
      <c r="Z193" s="40">
        <f t="shared" si="90"/>
        <v>1.75</v>
      </c>
      <c r="AA193" s="40">
        <f t="shared" si="91"/>
        <v>3.5</v>
      </c>
      <c r="AB193" s="40">
        <f t="shared" si="92"/>
        <v>2.3333333333333335</v>
      </c>
    </row>
    <row r="194" spans="1:28">
      <c r="A194" s="103" t="s">
        <v>1353</v>
      </c>
      <c r="B194" s="36">
        <f t="shared" si="81"/>
        <v>16</v>
      </c>
      <c r="C194" s="36">
        <f t="shared" si="93"/>
        <v>6</v>
      </c>
      <c r="D194" s="36">
        <f t="shared" si="93"/>
        <v>3</v>
      </c>
      <c r="E194" s="36">
        <f t="shared" si="93"/>
        <v>7</v>
      </c>
      <c r="F194" s="36">
        <f t="shared" si="67"/>
        <v>24</v>
      </c>
      <c r="G194" s="36">
        <f t="shared" si="68"/>
        <v>36</v>
      </c>
      <c r="H194" s="37">
        <f t="shared" si="82"/>
        <v>8</v>
      </c>
      <c r="I194" s="37">
        <f t="shared" si="69"/>
        <v>5</v>
      </c>
      <c r="J194" s="37">
        <f t="shared" si="70"/>
        <v>1</v>
      </c>
      <c r="K194" s="37">
        <f t="shared" si="71"/>
        <v>2</v>
      </c>
      <c r="L194" s="37">
        <f t="shared" si="72"/>
        <v>17</v>
      </c>
      <c r="M194" s="37">
        <f t="shared" si="73"/>
        <v>15</v>
      </c>
      <c r="N194" s="29">
        <f t="shared" si="83"/>
        <v>8</v>
      </c>
      <c r="O194" s="29">
        <f t="shared" si="74"/>
        <v>1</v>
      </c>
      <c r="P194" s="29">
        <f t="shared" si="75"/>
        <v>2</v>
      </c>
      <c r="Q194" s="29">
        <f t="shared" si="76"/>
        <v>5</v>
      </c>
      <c r="R194" s="29">
        <f t="shared" si="77"/>
        <v>7</v>
      </c>
      <c r="S194" s="29">
        <f t="shared" si="78"/>
        <v>21</v>
      </c>
      <c r="T194" s="38">
        <f t="shared" si="84"/>
        <v>0.625</v>
      </c>
      <c r="U194" s="38">
        <f t="shared" si="85"/>
        <v>0.125</v>
      </c>
      <c r="V194" s="38">
        <f t="shared" si="86"/>
        <v>0.375</v>
      </c>
      <c r="W194" s="39">
        <f t="shared" si="87"/>
        <v>2.125</v>
      </c>
      <c r="X194" s="39">
        <f t="shared" si="88"/>
        <v>0.875</v>
      </c>
      <c r="Y194" s="39">
        <f t="shared" si="89"/>
        <v>1.5</v>
      </c>
      <c r="Z194" s="40">
        <f t="shared" si="90"/>
        <v>1.875</v>
      </c>
      <c r="AA194" s="40">
        <f t="shared" si="91"/>
        <v>2.625</v>
      </c>
      <c r="AB194" s="40">
        <f t="shared" si="92"/>
        <v>2.25</v>
      </c>
    </row>
    <row r="195" spans="1:28">
      <c r="A195" s="103" t="s">
        <v>377</v>
      </c>
      <c r="B195" s="36">
        <f t="shared" si="81"/>
        <v>3</v>
      </c>
      <c r="C195" s="36">
        <f t="shared" si="93"/>
        <v>0</v>
      </c>
      <c r="D195" s="36">
        <f t="shared" si="93"/>
        <v>0</v>
      </c>
      <c r="E195" s="36">
        <f t="shared" si="93"/>
        <v>3</v>
      </c>
      <c r="F195" s="36">
        <f t="shared" si="67"/>
        <v>1</v>
      </c>
      <c r="G195" s="36">
        <f t="shared" si="68"/>
        <v>5</v>
      </c>
      <c r="H195" s="37">
        <f t="shared" si="82"/>
        <v>2</v>
      </c>
      <c r="I195" s="37">
        <f t="shared" si="69"/>
        <v>0</v>
      </c>
      <c r="J195" s="37">
        <f t="shared" si="70"/>
        <v>0</v>
      </c>
      <c r="K195" s="37">
        <f t="shared" si="71"/>
        <v>2</v>
      </c>
      <c r="L195" s="37">
        <f t="shared" si="72"/>
        <v>1</v>
      </c>
      <c r="M195" s="37">
        <f t="shared" si="73"/>
        <v>4</v>
      </c>
      <c r="N195" s="29">
        <f t="shared" si="83"/>
        <v>1</v>
      </c>
      <c r="O195" s="29">
        <f t="shared" si="74"/>
        <v>0</v>
      </c>
      <c r="P195" s="29">
        <f t="shared" si="75"/>
        <v>0</v>
      </c>
      <c r="Q195" s="29">
        <f t="shared" si="76"/>
        <v>1</v>
      </c>
      <c r="R195" s="29">
        <f t="shared" si="77"/>
        <v>0</v>
      </c>
      <c r="S195" s="29">
        <f t="shared" si="78"/>
        <v>1</v>
      </c>
      <c r="T195" s="38">
        <f t="shared" si="84"/>
        <v>0</v>
      </c>
      <c r="U195" s="38">
        <f t="shared" si="85"/>
        <v>0</v>
      </c>
      <c r="V195" s="38">
        <f t="shared" si="86"/>
        <v>0</v>
      </c>
      <c r="W195" s="39">
        <f t="shared" si="87"/>
        <v>0.5</v>
      </c>
      <c r="X195" s="39">
        <f t="shared" si="88"/>
        <v>0</v>
      </c>
      <c r="Y195" s="39">
        <f t="shared" si="89"/>
        <v>0.33333333333333331</v>
      </c>
      <c r="Z195" s="40">
        <f t="shared" si="90"/>
        <v>2</v>
      </c>
      <c r="AA195" s="40">
        <f t="shared" si="91"/>
        <v>1</v>
      </c>
      <c r="AB195" s="40">
        <f t="shared" si="92"/>
        <v>1.6666666666666667</v>
      </c>
    </row>
    <row r="196" spans="1:28">
      <c r="A196" s="103" t="s">
        <v>587</v>
      </c>
      <c r="B196" s="36">
        <f t="shared" si="81"/>
        <v>1</v>
      </c>
      <c r="C196" s="36">
        <f t="shared" si="93"/>
        <v>1</v>
      </c>
      <c r="D196" s="36">
        <f t="shared" si="93"/>
        <v>0</v>
      </c>
      <c r="E196" s="36">
        <f t="shared" si="93"/>
        <v>0</v>
      </c>
      <c r="F196" s="36">
        <f t="shared" si="67"/>
        <v>2</v>
      </c>
      <c r="G196" s="36">
        <f t="shared" si="68"/>
        <v>0</v>
      </c>
      <c r="H196" s="37">
        <f t="shared" si="82"/>
        <v>1</v>
      </c>
      <c r="I196" s="37">
        <f t="shared" si="69"/>
        <v>1</v>
      </c>
      <c r="J196" s="37">
        <f t="shared" si="70"/>
        <v>0</v>
      </c>
      <c r="K196" s="37">
        <f t="shared" si="71"/>
        <v>0</v>
      </c>
      <c r="L196" s="37">
        <f t="shared" si="72"/>
        <v>2</v>
      </c>
      <c r="M196" s="37">
        <f t="shared" si="73"/>
        <v>0</v>
      </c>
      <c r="N196" s="29">
        <f t="shared" si="83"/>
        <v>0</v>
      </c>
      <c r="O196" s="29">
        <f t="shared" si="74"/>
        <v>0</v>
      </c>
      <c r="P196" s="29">
        <f t="shared" si="75"/>
        <v>0</v>
      </c>
      <c r="Q196" s="29">
        <f t="shared" si="76"/>
        <v>0</v>
      </c>
      <c r="R196" s="29">
        <f t="shared" si="77"/>
        <v>0</v>
      </c>
      <c r="S196" s="29">
        <f t="shared" si="78"/>
        <v>0</v>
      </c>
      <c r="T196" s="38">
        <f t="shared" si="84"/>
        <v>1</v>
      </c>
      <c r="U196" s="38">
        <f t="shared" si="85"/>
        <v>0</v>
      </c>
      <c r="V196" s="38">
        <f t="shared" si="86"/>
        <v>1</v>
      </c>
      <c r="W196" s="39">
        <f t="shared" si="87"/>
        <v>2</v>
      </c>
      <c r="X196" s="39">
        <f t="shared" si="88"/>
        <v>0</v>
      </c>
      <c r="Y196" s="39">
        <f t="shared" si="89"/>
        <v>2</v>
      </c>
      <c r="Z196" s="40">
        <f t="shared" si="90"/>
        <v>0</v>
      </c>
      <c r="AA196" s="40">
        <f t="shared" si="91"/>
        <v>0</v>
      </c>
      <c r="AB196" s="40">
        <f t="shared" si="92"/>
        <v>0</v>
      </c>
    </row>
    <row r="197" spans="1:28">
      <c r="A197" s="103" t="s">
        <v>305</v>
      </c>
      <c r="B197" s="36">
        <f t="shared" si="81"/>
        <v>1</v>
      </c>
      <c r="C197" s="36">
        <f t="shared" si="93"/>
        <v>0</v>
      </c>
      <c r="D197" s="36">
        <f t="shared" si="93"/>
        <v>0</v>
      </c>
      <c r="E197" s="36">
        <f t="shared" si="93"/>
        <v>1</v>
      </c>
      <c r="F197" s="36">
        <f t="shared" ref="F197:F222" si="94">IF(chosen_comp="ALL COMPS",SUMIF(opponent,$A197,goals_for),SUMIFS(goals_for,opponent,$A197,competition,chosen_comp))</f>
        <v>0</v>
      </c>
      <c r="G197" s="36">
        <f t="shared" ref="G197:G211" si="95">IF(chosen_comp="ALL COMPS",SUMIF(opponent,$A197,goals_against),SUMIFS(goals_against,opponent,$A197,competition,chosen_comp))</f>
        <v>3</v>
      </c>
      <c r="H197" s="37">
        <f t="shared" si="82"/>
        <v>1</v>
      </c>
      <c r="I197" s="37">
        <f t="shared" ref="I197:I211" si="96">IF(chosen_comp="all comps",COUNTIFS(opponent,$A197,venue,$H$3,outcome,C$4),COUNTIFS(competition,chosen_comp,opponent,$A197,venue,$H$3,outcome,C$4))</f>
        <v>0</v>
      </c>
      <c r="J197" s="37">
        <f t="shared" ref="J197:J211" si="97">IF(chosen_comp="all comps",COUNTIFS(opponent,$A197,venue,$H$3,outcome,D$4),COUNTIFS(competition,chosen_comp,opponent,$A197,venue,$H$3,outcome,D$4))</f>
        <v>0</v>
      </c>
      <c r="K197" s="37">
        <f t="shared" ref="K197:K211" si="98">IF(chosen_comp="all comps",COUNTIFS(opponent,$A197,venue,$H$3,outcome,E$4),COUNTIFS(competition,chosen_comp,opponent,$A197,venue,$H$3,outcome,E$4))</f>
        <v>1</v>
      </c>
      <c r="L197" s="37">
        <f t="shared" ref="L197:L211" si="99">IF(chosen_comp="ALL COMPS",SUMIFS(goals_for,opponent,$A197,venue,$H$3),SUMIFS(goals_for,opponent,$A197,competition,chosen_comp,venue,$H$3))</f>
        <v>0</v>
      </c>
      <c r="M197" s="37">
        <f t="shared" ref="M197:M211" si="100">IF(chosen_comp="ALL COMPS",SUMIFS(goals_against,opponent,$A197,venue,$H$3),SUMIFS(goals_against,opponent,$A197,competition,chosen_comp,venue,$H$3))</f>
        <v>3</v>
      </c>
      <c r="N197" s="29">
        <f t="shared" si="83"/>
        <v>0</v>
      </c>
      <c r="O197" s="29">
        <f t="shared" ref="O197:O211" si="101">IF(chosen_comp="all comps",COUNTIFS(opponent,$A197,venue,$N$3,outcome,I$4),COUNTIFS(competition,chosen_comp,opponent,$A197,venue,$N$3,outcome,I$4))</f>
        <v>0</v>
      </c>
      <c r="P197" s="29">
        <f t="shared" ref="P197:P211" si="102">IF(chosen_comp="all comps",COUNTIFS(opponent,$A197,venue,$N$3,outcome,J$4),COUNTIFS(competition,chosen_comp,opponent,$A197,venue,$N$3,outcome,J$4))</f>
        <v>0</v>
      </c>
      <c r="Q197" s="29">
        <f t="shared" ref="Q197:Q211" si="103">IF(chosen_comp="all comps",COUNTIFS(opponent,$A197,venue,$N$3,outcome,K$4),COUNTIFS(competition,chosen_comp,opponent,$A197,venue,$N$3,outcome,K$4))</f>
        <v>0</v>
      </c>
      <c r="R197" s="29">
        <f t="shared" ref="R197:R211" si="104">IF(chosen_comp="ALL COMPS",SUMIFS(goals_for,opponent,$A197,venue,$N$3),SUMIFS(goals_for,opponent,$A197,competition,chosen_comp,venue,$N$3))</f>
        <v>0</v>
      </c>
      <c r="S197" s="29">
        <f t="shared" ref="S197:S211" si="105">IF(chosen_comp="ALL COMPS",SUMIFS(goals_against,opponent,$A197,venue,$N$3),SUMIFS(goals_against,opponent,$A197,competition,chosen_comp,venue,$N$3))</f>
        <v>0</v>
      </c>
      <c r="T197" s="38">
        <f t="shared" si="84"/>
        <v>0</v>
      </c>
      <c r="U197" s="38">
        <f t="shared" si="85"/>
        <v>0</v>
      </c>
      <c r="V197" s="38">
        <f t="shared" si="86"/>
        <v>0</v>
      </c>
      <c r="W197" s="39">
        <f t="shared" si="87"/>
        <v>0</v>
      </c>
      <c r="X197" s="39">
        <f t="shared" si="88"/>
        <v>0</v>
      </c>
      <c r="Y197" s="39">
        <f t="shared" si="89"/>
        <v>0</v>
      </c>
      <c r="Z197" s="40">
        <f t="shared" si="90"/>
        <v>3</v>
      </c>
      <c r="AA197" s="40">
        <f t="shared" si="91"/>
        <v>0</v>
      </c>
      <c r="AB197" s="40">
        <f t="shared" si="92"/>
        <v>3</v>
      </c>
    </row>
    <row r="198" spans="1:28">
      <c r="A198" s="103" t="s">
        <v>905</v>
      </c>
      <c r="B198" s="36">
        <f t="shared" si="81"/>
        <v>1</v>
      </c>
      <c r="C198" s="36">
        <f t="shared" si="93"/>
        <v>1</v>
      </c>
      <c r="D198" s="36">
        <f t="shared" si="93"/>
        <v>0</v>
      </c>
      <c r="E198" s="36">
        <f t="shared" si="93"/>
        <v>0</v>
      </c>
      <c r="F198" s="36">
        <f t="shared" si="94"/>
        <v>1</v>
      </c>
      <c r="G198" s="36">
        <f t="shared" si="95"/>
        <v>0</v>
      </c>
      <c r="H198" s="37">
        <f t="shared" si="82"/>
        <v>1</v>
      </c>
      <c r="I198" s="37">
        <f t="shared" si="96"/>
        <v>1</v>
      </c>
      <c r="J198" s="37">
        <f t="shared" si="97"/>
        <v>0</v>
      </c>
      <c r="K198" s="37">
        <f t="shared" si="98"/>
        <v>0</v>
      </c>
      <c r="L198" s="37">
        <f t="shared" si="99"/>
        <v>1</v>
      </c>
      <c r="M198" s="37">
        <f t="shared" si="100"/>
        <v>0</v>
      </c>
      <c r="N198" s="29">
        <f t="shared" si="83"/>
        <v>0</v>
      </c>
      <c r="O198" s="29">
        <f t="shared" si="101"/>
        <v>0</v>
      </c>
      <c r="P198" s="29">
        <f t="shared" si="102"/>
        <v>0</v>
      </c>
      <c r="Q198" s="29">
        <f t="shared" si="103"/>
        <v>0</v>
      </c>
      <c r="R198" s="29">
        <f t="shared" si="104"/>
        <v>0</v>
      </c>
      <c r="S198" s="29">
        <f t="shared" si="105"/>
        <v>0</v>
      </c>
      <c r="T198" s="38">
        <f t="shared" si="84"/>
        <v>1</v>
      </c>
      <c r="U198" s="38">
        <f t="shared" si="85"/>
        <v>0</v>
      </c>
      <c r="V198" s="38">
        <f t="shared" si="86"/>
        <v>1</v>
      </c>
      <c r="W198" s="39">
        <f t="shared" si="87"/>
        <v>1</v>
      </c>
      <c r="X198" s="39">
        <f t="shared" si="88"/>
        <v>0</v>
      </c>
      <c r="Y198" s="39">
        <f t="shared" si="89"/>
        <v>1</v>
      </c>
      <c r="Z198" s="40">
        <f t="shared" si="90"/>
        <v>0</v>
      </c>
      <c r="AA198" s="40">
        <f t="shared" si="91"/>
        <v>0</v>
      </c>
      <c r="AB198" s="40">
        <f t="shared" si="92"/>
        <v>0</v>
      </c>
    </row>
    <row r="199" spans="1:28">
      <c r="A199" s="103" t="s">
        <v>889</v>
      </c>
      <c r="B199" s="36">
        <f t="shared" si="81"/>
        <v>2</v>
      </c>
      <c r="C199" s="36">
        <f t="shared" si="93"/>
        <v>2</v>
      </c>
      <c r="D199" s="36">
        <f t="shared" si="93"/>
        <v>0</v>
      </c>
      <c r="E199" s="36">
        <f t="shared" si="93"/>
        <v>0</v>
      </c>
      <c r="F199" s="36">
        <f t="shared" si="94"/>
        <v>7</v>
      </c>
      <c r="G199" s="36">
        <f t="shared" si="95"/>
        <v>2</v>
      </c>
      <c r="H199" s="37">
        <f t="shared" si="82"/>
        <v>1</v>
      </c>
      <c r="I199" s="37">
        <f t="shared" si="96"/>
        <v>1</v>
      </c>
      <c r="J199" s="37">
        <f t="shared" si="97"/>
        <v>0</v>
      </c>
      <c r="K199" s="37">
        <f t="shared" si="98"/>
        <v>0</v>
      </c>
      <c r="L199" s="37">
        <f t="shared" si="99"/>
        <v>4</v>
      </c>
      <c r="M199" s="37">
        <f t="shared" si="100"/>
        <v>0</v>
      </c>
      <c r="N199" s="29">
        <f t="shared" si="83"/>
        <v>1</v>
      </c>
      <c r="O199" s="29">
        <f t="shared" si="101"/>
        <v>1</v>
      </c>
      <c r="P199" s="29">
        <f t="shared" si="102"/>
        <v>0</v>
      </c>
      <c r="Q199" s="29">
        <f t="shared" si="103"/>
        <v>0</v>
      </c>
      <c r="R199" s="29">
        <f t="shared" si="104"/>
        <v>3</v>
      </c>
      <c r="S199" s="29">
        <f t="shared" si="105"/>
        <v>2</v>
      </c>
      <c r="T199" s="38">
        <f t="shared" si="84"/>
        <v>1</v>
      </c>
      <c r="U199" s="38">
        <f t="shared" si="85"/>
        <v>1</v>
      </c>
      <c r="V199" s="38">
        <f t="shared" si="86"/>
        <v>1</v>
      </c>
      <c r="W199" s="39">
        <f t="shared" si="87"/>
        <v>4</v>
      </c>
      <c r="X199" s="39">
        <f t="shared" si="88"/>
        <v>3</v>
      </c>
      <c r="Y199" s="39">
        <f t="shared" si="89"/>
        <v>3.5</v>
      </c>
      <c r="Z199" s="40">
        <f t="shared" si="90"/>
        <v>0</v>
      </c>
      <c r="AA199" s="40">
        <f t="shared" si="91"/>
        <v>2</v>
      </c>
      <c r="AB199" s="40">
        <f t="shared" si="92"/>
        <v>1</v>
      </c>
    </row>
    <row r="200" spans="1:28">
      <c r="A200" s="112" t="s">
        <v>52</v>
      </c>
      <c r="B200" s="36">
        <f t="shared" si="81"/>
        <v>44</v>
      </c>
      <c r="C200" s="36">
        <f t="shared" si="93"/>
        <v>25</v>
      </c>
      <c r="D200" s="36">
        <f t="shared" si="93"/>
        <v>10</v>
      </c>
      <c r="E200" s="36">
        <f t="shared" si="93"/>
        <v>9</v>
      </c>
      <c r="F200" s="36">
        <f t="shared" si="94"/>
        <v>82</v>
      </c>
      <c r="G200" s="36">
        <f t="shared" si="95"/>
        <v>39</v>
      </c>
      <c r="H200" s="37">
        <f t="shared" si="82"/>
        <v>22</v>
      </c>
      <c r="I200" s="37">
        <f t="shared" si="96"/>
        <v>10</v>
      </c>
      <c r="J200" s="37">
        <f t="shared" si="97"/>
        <v>4</v>
      </c>
      <c r="K200" s="37">
        <f t="shared" si="98"/>
        <v>8</v>
      </c>
      <c r="L200" s="37">
        <f t="shared" si="99"/>
        <v>40</v>
      </c>
      <c r="M200" s="37">
        <f t="shared" si="100"/>
        <v>23</v>
      </c>
      <c r="N200" s="29">
        <f t="shared" si="83"/>
        <v>22</v>
      </c>
      <c r="O200" s="29">
        <f t="shared" si="101"/>
        <v>15</v>
      </c>
      <c r="P200" s="29">
        <f t="shared" si="102"/>
        <v>6</v>
      </c>
      <c r="Q200" s="29">
        <f t="shared" si="103"/>
        <v>1</v>
      </c>
      <c r="R200" s="29">
        <f t="shared" si="104"/>
        <v>42</v>
      </c>
      <c r="S200" s="29">
        <f t="shared" si="105"/>
        <v>16</v>
      </c>
      <c r="T200" s="38">
        <f t="shared" si="84"/>
        <v>0.45454545454545453</v>
      </c>
      <c r="U200" s="38">
        <f t="shared" si="85"/>
        <v>0.68181818181818177</v>
      </c>
      <c r="V200" s="38">
        <f t="shared" si="86"/>
        <v>0.56818181818181823</v>
      </c>
      <c r="W200" s="39">
        <f t="shared" si="87"/>
        <v>1.8181818181818181</v>
      </c>
      <c r="X200" s="39">
        <f t="shared" si="88"/>
        <v>1.9090909090909092</v>
      </c>
      <c r="Y200" s="39">
        <f t="shared" si="89"/>
        <v>1.8636363636363635</v>
      </c>
      <c r="Z200" s="40">
        <f t="shared" si="90"/>
        <v>1.0454545454545454</v>
      </c>
      <c r="AA200" s="40">
        <f t="shared" si="91"/>
        <v>0.72727272727272729</v>
      </c>
      <c r="AB200" s="40">
        <f t="shared" si="92"/>
        <v>0.88636363636363635</v>
      </c>
    </row>
    <row r="201" spans="1:28">
      <c r="A201" s="103" t="s">
        <v>825</v>
      </c>
      <c r="B201" s="36">
        <f t="shared" si="81"/>
        <v>2</v>
      </c>
      <c r="C201" s="36">
        <f t="shared" si="93"/>
        <v>1</v>
      </c>
      <c r="D201" s="36">
        <f t="shared" si="93"/>
        <v>0</v>
      </c>
      <c r="E201" s="36">
        <f t="shared" si="93"/>
        <v>1</v>
      </c>
      <c r="F201" s="36">
        <f t="shared" si="94"/>
        <v>5</v>
      </c>
      <c r="G201" s="36">
        <f t="shared" si="95"/>
        <v>4</v>
      </c>
      <c r="H201" s="37">
        <f t="shared" si="82"/>
        <v>1</v>
      </c>
      <c r="I201" s="37">
        <f t="shared" si="96"/>
        <v>0</v>
      </c>
      <c r="J201" s="37">
        <f t="shared" si="97"/>
        <v>0</v>
      </c>
      <c r="K201" s="37">
        <f t="shared" si="98"/>
        <v>1</v>
      </c>
      <c r="L201" s="37">
        <f t="shared" si="99"/>
        <v>0</v>
      </c>
      <c r="M201" s="37">
        <f t="shared" si="100"/>
        <v>2</v>
      </c>
      <c r="N201" s="29">
        <f t="shared" si="83"/>
        <v>1</v>
      </c>
      <c r="O201" s="29">
        <f t="shared" si="101"/>
        <v>1</v>
      </c>
      <c r="P201" s="29">
        <f t="shared" si="102"/>
        <v>0</v>
      </c>
      <c r="Q201" s="29">
        <f t="shared" si="103"/>
        <v>0</v>
      </c>
      <c r="R201" s="29">
        <f t="shared" si="104"/>
        <v>5</v>
      </c>
      <c r="S201" s="29">
        <f t="shared" si="105"/>
        <v>2</v>
      </c>
      <c r="T201" s="38">
        <f t="shared" si="84"/>
        <v>0</v>
      </c>
      <c r="U201" s="38">
        <f t="shared" si="85"/>
        <v>1</v>
      </c>
      <c r="V201" s="38">
        <f t="shared" si="86"/>
        <v>0.5</v>
      </c>
      <c r="W201" s="39">
        <f t="shared" si="87"/>
        <v>0</v>
      </c>
      <c r="X201" s="39">
        <f t="shared" si="88"/>
        <v>5</v>
      </c>
      <c r="Y201" s="39">
        <f t="shared" si="89"/>
        <v>2.5</v>
      </c>
      <c r="Z201" s="40">
        <f t="shared" si="90"/>
        <v>2</v>
      </c>
      <c r="AA201" s="40">
        <f t="shared" si="91"/>
        <v>2</v>
      </c>
      <c r="AB201" s="40">
        <f t="shared" si="92"/>
        <v>2</v>
      </c>
    </row>
    <row r="202" spans="1:28">
      <c r="A202" s="103" t="s">
        <v>816</v>
      </c>
      <c r="B202" s="36">
        <f t="shared" si="81"/>
        <v>1</v>
      </c>
      <c r="C202" s="36">
        <f t="shared" si="93"/>
        <v>0</v>
      </c>
      <c r="D202" s="36">
        <f t="shared" si="93"/>
        <v>0</v>
      </c>
      <c r="E202" s="36">
        <f t="shared" si="93"/>
        <v>1</v>
      </c>
      <c r="F202" s="36">
        <f t="shared" si="94"/>
        <v>0</v>
      </c>
      <c r="G202" s="36">
        <f t="shared" si="95"/>
        <v>1</v>
      </c>
      <c r="H202" s="37">
        <f t="shared" si="82"/>
        <v>0</v>
      </c>
      <c r="I202" s="37">
        <f t="shared" si="96"/>
        <v>0</v>
      </c>
      <c r="J202" s="37">
        <f t="shared" si="97"/>
        <v>0</v>
      </c>
      <c r="K202" s="37">
        <f t="shared" si="98"/>
        <v>0</v>
      </c>
      <c r="L202" s="37">
        <f t="shared" si="99"/>
        <v>0</v>
      </c>
      <c r="M202" s="37">
        <f t="shared" si="100"/>
        <v>0</v>
      </c>
      <c r="N202" s="29">
        <f t="shared" si="83"/>
        <v>1</v>
      </c>
      <c r="O202" s="29">
        <f t="shared" si="101"/>
        <v>0</v>
      </c>
      <c r="P202" s="29">
        <f t="shared" si="102"/>
        <v>0</v>
      </c>
      <c r="Q202" s="29">
        <f t="shared" si="103"/>
        <v>1</v>
      </c>
      <c r="R202" s="29">
        <f t="shared" si="104"/>
        <v>0</v>
      </c>
      <c r="S202" s="29">
        <f t="shared" si="105"/>
        <v>1</v>
      </c>
      <c r="T202" s="38">
        <f t="shared" si="84"/>
        <v>0</v>
      </c>
      <c r="U202" s="38">
        <f t="shared" si="85"/>
        <v>0</v>
      </c>
      <c r="V202" s="38">
        <f t="shared" si="86"/>
        <v>0</v>
      </c>
      <c r="W202" s="39">
        <f t="shared" si="87"/>
        <v>0</v>
      </c>
      <c r="X202" s="39">
        <f t="shared" si="88"/>
        <v>0</v>
      </c>
      <c r="Y202" s="39">
        <f t="shared" si="89"/>
        <v>0</v>
      </c>
      <c r="Z202" s="40">
        <f t="shared" si="90"/>
        <v>0</v>
      </c>
      <c r="AA202" s="40">
        <f t="shared" si="91"/>
        <v>1</v>
      </c>
      <c r="AB202" s="40">
        <f t="shared" si="92"/>
        <v>1</v>
      </c>
    </row>
    <row r="203" spans="1:28">
      <c r="A203" s="103" t="s">
        <v>87</v>
      </c>
      <c r="B203" s="36">
        <f t="shared" si="81"/>
        <v>47</v>
      </c>
      <c r="C203" s="36">
        <f t="shared" si="93"/>
        <v>19</v>
      </c>
      <c r="D203" s="36">
        <f t="shared" si="93"/>
        <v>7</v>
      </c>
      <c r="E203" s="36">
        <f t="shared" si="93"/>
        <v>21</v>
      </c>
      <c r="F203" s="36">
        <f t="shared" si="94"/>
        <v>84</v>
      </c>
      <c r="G203" s="36">
        <f t="shared" si="95"/>
        <v>101</v>
      </c>
      <c r="H203" s="37">
        <f t="shared" si="82"/>
        <v>23</v>
      </c>
      <c r="I203" s="37">
        <f t="shared" si="96"/>
        <v>11</v>
      </c>
      <c r="J203" s="37">
        <f t="shared" si="97"/>
        <v>4</v>
      </c>
      <c r="K203" s="37">
        <f t="shared" si="98"/>
        <v>8</v>
      </c>
      <c r="L203" s="37">
        <f t="shared" si="99"/>
        <v>47</v>
      </c>
      <c r="M203" s="37">
        <f t="shared" si="100"/>
        <v>49</v>
      </c>
      <c r="N203" s="29">
        <f t="shared" si="83"/>
        <v>24</v>
      </c>
      <c r="O203" s="29">
        <f t="shared" si="101"/>
        <v>8</v>
      </c>
      <c r="P203" s="29">
        <f t="shared" si="102"/>
        <v>3</v>
      </c>
      <c r="Q203" s="29">
        <f t="shared" si="103"/>
        <v>13</v>
      </c>
      <c r="R203" s="29">
        <f t="shared" si="104"/>
        <v>37</v>
      </c>
      <c r="S203" s="29">
        <f t="shared" si="105"/>
        <v>52</v>
      </c>
      <c r="T203" s="38">
        <f t="shared" si="84"/>
        <v>0.47826086956521741</v>
      </c>
      <c r="U203" s="38">
        <f t="shared" si="85"/>
        <v>0.33333333333333331</v>
      </c>
      <c r="V203" s="38">
        <f t="shared" si="86"/>
        <v>0.40425531914893614</v>
      </c>
      <c r="W203" s="39">
        <f t="shared" si="87"/>
        <v>2.0434782608695654</v>
      </c>
      <c r="X203" s="39">
        <f t="shared" si="88"/>
        <v>1.5416666666666667</v>
      </c>
      <c r="Y203" s="39">
        <f t="shared" si="89"/>
        <v>1.7872340425531914</v>
      </c>
      <c r="Z203" s="40">
        <f t="shared" si="90"/>
        <v>2.1304347826086958</v>
      </c>
      <c r="AA203" s="40">
        <f t="shared" si="91"/>
        <v>2.1666666666666665</v>
      </c>
      <c r="AB203" s="40">
        <f t="shared" si="92"/>
        <v>2.1489361702127661</v>
      </c>
    </row>
    <row r="204" spans="1:28">
      <c r="A204" s="103" t="s">
        <v>133</v>
      </c>
      <c r="B204" s="36">
        <f t="shared" si="81"/>
        <v>20</v>
      </c>
      <c r="C204" s="36">
        <f t="shared" si="93"/>
        <v>10</v>
      </c>
      <c r="D204" s="36">
        <f t="shared" si="93"/>
        <v>6</v>
      </c>
      <c r="E204" s="36">
        <f t="shared" si="93"/>
        <v>4</v>
      </c>
      <c r="F204" s="36">
        <f t="shared" si="94"/>
        <v>56</v>
      </c>
      <c r="G204" s="36">
        <f t="shared" si="95"/>
        <v>25</v>
      </c>
      <c r="H204" s="37">
        <f t="shared" si="82"/>
        <v>9</v>
      </c>
      <c r="I204" s="37">
        <f t="shared" si="96"/>
        <v>4</v>
      </c>
      <c r="J204" s="37">
        <f t="shared" si="97"/>
        <v>3</v>
      </c>
      <c r="K204" s="37">
        <f t="shared" si="98"/>
        <v>2</v>
      </c>
      <c r="L204" s="37">
        <f t="shared" si="99"/>
        <v>23</v>
      </c>
      <c r="M204" s="37">
        <f t="shared" si="100"/>
        <v>10</v>
      </c>
      <c r="N204" s="29">
        <f t="shared" si="83"/>
        <v>11</v>
      </c>
      <c r="O204" s="29">
        <f t="shared" si="101"/>
        <v>6</v>
      </c>
      <c r="P204" s="29">
        <f t="shared" si="102"/>
        <v>3</v>
      </c>
      <c r="Q204" s="29">
        <f t="shared" si="103"/>
        <v>2</v>
      </c>
      <c r="R204" s="29">
        <f t="shared" si="104"/>
        <v>33</v>
      </c>
      <c r="S204" s="29">
        <f t="shared" si="105"/>
        <v>15</v>
      </c>
      <c r="T204" s="38">
        <f t="shared" si="84"/>
        <v>0.44444444444444442</v>
      </c>
      <c r="U204" s="38">
        <f t="shared" si="85"/>
        <v>0.54545454545454541</v>
      </c>
      <c r="V204" s="38">
        <f t="shared" si="86"/>
        <v>0.5</v>
      </c>
      <c r="W204" s="39">
        <f t="shared" si="87"/>
        <v>2.5555555555555554</v>
      </c>
      <c r="X204" s="39">
        <f t="shared" si="88"/>
        <v>3</v>
      </c>
      <c r="Y204" s="39">
        <f t="shared" si="89"/>
        <v>2.8</v>
      </c>
      <c r="Z204" s="40">
        <f t="shared" si="90"/>
        <v>1.1111111111111112</v>
      </c>
      <c r="AA204" s="40">
        <f t="shared" si="91"/>
        <v>1.3636363636363635</v>
      </c>
      <c r="AB204" s="40">
        <f t="shared" si="92"/>
        <v>1.25</v>
      </c>
    </row>
    <row r="205" spans="1:28">
      <c r="A205" s="103" t="s">
        <v>20</v>
      </c>
      <c r="B205" s="36">
        <f t="shared" si="81"/>
        <v>28</v>
      </c>
      <c r="C205" s="36">
        <f t="shared" si="93"/>
        <v>15</v>
      </c>
      <c r="D205" s="36">
        <f t="shared" si="93"/>
        <v>5</v>
      </c>
      <c r="E205" s="36">
        <f t="shared" si="93"/>
        <v>8</v>
      </c>
      <c r="F205" s="36">
        <f t="shared" si="94"/>
        <v>61</v>
      </c>
      <c r="G205" s="36">
        <f t="shared" si="95"/>
        <v>46</v>
      </c>
      <c r="H205" s="37">
        <f t="shared" si="82"/>
        <v>13</v>
      </c>
      <c r="I205" s="37">
        <f t="shared" si="96"/>
        <v>8</v>
      </c>
      <c r="J205" s="37">
        <f t="shared" si="97"/>
        <v>2</v>
      </c>
      <c r="K205" s="37">
        <f t="shared" si="98"/>
        <v>3</v>
      </c>
      <c r="L205" s="37">
        <f t="shared" si="99"/>
        <v>32</v>
      </c>
      <c r="M205" s="37">
        <f t="shared" si="100"/>
        <v>21</v>
      </c>
      <c r="N205" s="29">
        <f t="shared" si="83"/>
        <v>15</v>
      </c>
      <c r="O205" s="29">
        <f t="shared" si="101"/>
        <v>7</v>
      </c>
      <c r="P205" s="29">
        <f t="shared" si="102"/>
        <v>3</v>
      </c>
      <c r="Q205" s="29">
        <f t="shared" si="103"/>
        <v>5</v>
      </c>
      <c r="R205" s="29">
        <f t="shared" si="104"/>
        <v>29</v>
      </c>
      <c r="S205" s="29">
        <f t="shared" si="105"/>
        <v>25</v>
      </c>
      <c r="T205" s="38">
        <f t="shared" si="84"/>
        <v>0.61538461538461542</v>
      </c>
      <c r="U205" s="38">
        <f t="shared" si="85"/>
        <v>0.46666666666666667</v>
      </c>
      <c r="V205" s="38">
        <f t="shared" si="86"/>
        <v>0.5357142857142857</v>
      </c>
      <c r="W205" s="39">
        <f t="shared" si="87"/>
        <v>2.4615384615384617</v>
      </c>
      <c r="X205" s="39">
        <f t="shared" si="88"/>
        <v>1.9333333333333333</v>
      </c>
      <c r="Y205" s="39">
        <f t="shared" si="89"/>
        <v>2.1785714285714284</v>
      </c>
      <c r="Z205" s="40">
        <f t="shared" si="90"/>
        <v>1.6153846153846154</v>
      </c>
      <c r="AA205" s="40">
        <f t="shared" si="91"/>
        <v>1.6666666666666667</v>
      </c>
      <c r="AB205" s="40">
        <f t="shared" si="92"/>
        <v>1.6428571428571428</v>
      </c>
    </row>
    <row r="206" spans="1:28">
      <c r="A206" s="103" t="s">
        <v>823</v>
      </c>
      <c r="B206" s="36">
        <f t="shared" si="81"/>
        <v>6</v>
      </c>
      <c r="C206" s="36">
        <f t="shared" si="93"/>
        <v>3</v>
      </c>
      <c r="D206" s="36">
        <f t="shared" si="93"/>
        <v>1</v>
      </c>
      <c r="E206" s="36">
        <f t="shared" si="93"/>
        <v>2</v>
      </c>
      <c r="F206" s="36">
        <f t="shared" si="94"/>
        <v>8</v>
      </c>
      <c r="G206" s="36">
        <f t="shared" si="95"/>
        <v>7</v>
      </c>
      <c r="H206" s="37">
        <f t="shared" si="82"/>
        <v>3</v>
      </c>
      <c r="I206" s="37">
        <f t="shared" si="96"/>
        <v>2</v>
      </c>
      <c r="J206" s="37">
        <f t="shared" si="97"/>
        <v>1</v>
      </c>
      <c r="K206" s="37">
        <f t="shared" si="98"/>
        <v>0</v>
      </c>
      <c r="L206" s="37">
        <f t="shared" si="99"/>
        <v>3</v>
      </c>
      <c r="M206" s="37">
        <f t="shared" si="100"/>
        <v>1</v>
      </c>
      <c r="N206" s="29">
        <f t="shared" si="83"/>
        <v>3</v>
      </c>
      <c r="O206" s="29">
        <f t="shared" si="101"/>
        <v>1</v>
      </c>
      <c r="P206" s="29">
        <f t="shared" si="102"/>
        <v>0</v>
      </c>
      <c r="Q206" s="29">
        <f t="shared" si="103"/>
        <v>2</v>
      </c>
      <c r="R206" s="29">
        <f t="shared" si="104"/>
        <v>5</v>
      </c>
      <c r="S206" s="29">
        <f t="shared" si="105"/>
        <v>6</v>
      </c>
      <c r="T206" s="38">
        <f t="shared" si="84"/>
        <v>0.66666666666666663</v>
      </c>
      <c r="U206" s="38">
        <f t="shared" si="85"/>
        <v>0.33333333333333331</v>
      </c>
      <c r="V206" s="38">
        <f t="shared" si="86"/>
        <v>0.5</v>
      </c>
      <c r="W206" s="39">
        <f t="shared" si="87"/>
        <v>1</v>
      </c>
      <c r="X206" s="39">
        <f t="shared" si="88"/>
        <v>1.6666666666666667</v>
      </c>
      <c r="Y206" s="39">
        <f t="shared" si="89"/>
        <v>1.3333333333333333</v>
      </c>
      <c r="Z206" s="40">
        <f t="shared" si="90"/>
        <v>0.33333333333333331</v>
      </c>
      <c r="AA206" s="40">
        <f t="shared" si="91"/>
        <v>2</v>
      </c>
      <c r="AB206" s="40">
        <f t="shared" si="92"/>
        <v>1.1666666666666667</v>
      </c>
    </row>
    <row r="207" spans="1:28">
      <c r="A207" s="103" t="s">
        <v>580</v>
      </c>
      <c r="B207" s="36">
        <f t="shared" si="81"/>
        <v>80</v>
      </c>
      <c r="C207" s="36">
        <f t="shared" si="93"/>
        <v>31</v>
      </c>
      <c r="D207" s="36">
        <f t="shared" si="93"/>
        <v>16</v>
      </c>
      <c r="E207" s="36">
        <f t="shared" si="93"/>
        <v>33</v>
      </c>
      <c r="F207" s="36">
        <f t="shared" si="94"/>
        <v>135</v>
      </c>
      <c r="G207" s="36">
        <f t="shared" si="95"/>
        <v>145</v>
      </c>
      <c r="H207" s="37">
        <f t="shared" si="82"/>
        <v>39</v>
      </c>
      <c r="I207" s="37">
        <f t="shared" si="96"/>
        <v>18</v>
      </c>
      <c r="J207" s="37">
        <f t="shared" si="97"/>
        <v>11</v>
      </c>
      <c r="K207" s="37">
        <f t="shared" si="98"/>
        <v>10</v>
      </c>
      <c r="L207" s="37">
        <f t="shared" si="99"/>
        <v>78</v>
      </c>
      <c r="M207" s="37">
        <f t="shared" si="100"/>
        <v>57</v>
      </c>
      <c r="N207" s="29">
        <f t="shared" si="83"/>
        <v>41</v>
      </c>
      <c r="O207" s="29">
        <f t="shared" si="101"/>
        <v>13</v>
      </c>
      <c r="P207" s="29">
        <f t="shared" si="102"/>
        <v>5</v>
      </c>
      <c r="Q207" s="29">
        <f t="shared" si="103"/>
        <v>23</v>
      </c>
      <c r="R207" s="29">
        <f t="shared" si="104"/>
        <v>57</v>
      </c>
      <c r="S207" s="29">
        <f t="shared" si="105"/>
        <v>88</v>
      </c>
      <c r="T207" s="38">
        <f t="shared" si="84"/>
        <v>0.46153846153846156</v>
      </c>
      <c r="U207" s="38">
        <f t="shared" si="85"/>
        <v>0.31707317073170732</v>
      </c>
      <c r="V207" s="38">
        <f t="shared" si="86"/>
        <v>0.38750000000000001</v>
      </c>
      <c r="W207" s="39">
        <f t="shared" si="87"/>
        <v>2</v>
      </c>
      <c r="X207" s="39">
        <f t="shared" si="88"/>
        <v>1.3902439024390243</v>
      </c>
      <c r="Y207" s="39">
        <f t="shared" si="89"/>
        <v>1.6875</v>
      </c>
      <c r="Z207" s="40">
        <f t="shared" si="90"/>
        <v>1.4615384615384615</v>
      </c>
      <c r="AA207" s="40">
        <f t="shared" si="91"/>
        <v>2.1463414634146343</v>
      </c>
      <c r="AB207" s="40">
        <f t="shared" si="92"/>
        <v>1.8125</v>
      </c>
    </row>
    <row r="208" spans="1:28">
      <c r="A208" s="103" t="s">
        <v>863</v>
      </c>
      <c r="B208" s="36">
        <f t="shared" si="81"/>
        <v>1</v>
      </c>
      <c r="C208" s="36">
        <f t="shared" si="93"/>
        <v>0</v>
      </c>
      <c r="D208" s="36">
        <f t="shared" si="93"/>
        <v>0</v>
      </c>
      <c r="E208" s="36">
        <f t="shared" si="93"/>
        <v>1</v>
      </c>
      <c r="F208" s="36">
        <f t="shared" si="94"/>
        <v>1</v>
      </c>
      <c r="G208" s="36">
        <f t="shared" si="95"/>
        <v>7</v>
      </c>
      <c r="H208" s="37">
        <f t="shared" si="82"/>
        <v>0</v>
      </c>
      <c r="I208" s="37">
        <f t="shared" si="96"/>
        <v>0</v>
      </c>
      <c r="J208" s="37">
        <f t="shared" si="97"/>
        <v>0</v>
      </c>
      <c r="K208" s="37">
        <f t="shared" si="98"/>
        <v>0</v>
      </c>
      <c r="L208" s="37">
        <f t="shared" si="99"/>
        <v>0</v>
      </c>
      <c r="M208" s="37">
        <f t="shared" si="100"/>
        <v>0</v>
      </c>
      <c r="N208" s="29">
        <f t="shared" si="83"/>
        <v>1</v>
      </c>
      <c r="O208" s="29">
        <f t="shared" si="101"/>
        <v>0</v>
      </c>
      <c r="P208" s="29">
        <f t="shared" si="102"/>
        <v>0</v>
      </c>
      <c r="Q208" s="29">
        <f t="shared" si="103"/>
        <v>1</v>
      </c>
      <c r="R208" s="29">
        <f t="shared" si="104"/>
        <v>1</v>
      </c>
      <c r="S208" s="29">
        <f t="shared" si="105"/>
        <v>7</v>
      </c>
      <c r="T208" s="38">
        <f t="shared" si="84"/>
        <v>0</v>
      </c>
      <c r="U208" s="38">
        <f t="shared" si="85"/>
        <v>0</v>
      </c>
      <c r="V208" s="38">
        <f t="shared" si="86"/>
        <v>0</v>
      </c>
      <c r="W208" s="39">
        <f t="shared" si="87"/>
        <v>0</v>
      </c>
      <c r="X208" s="39">
        <f t="shared" si="88"/>
        <v>1</v>
      </c>
      <c r="Y208" s="39">
        <f t="shared" si="89"/>
        <v>1</v>
      </c>
    </row>
    <row r="209" spans="1:25">
      <c r="A209" s="103" t="s">
        <v>1143</v>
      </c>
      <c r="B209" s="36">
        <f t="shared" si="81"/>
        <v>2</v>
      </c>
      <c r="C209" s="36">
        <f t="shared" si="93"/>
        <v>0</v>
      </c>
      <c r="D209" s="36">
        <f t="shared" si="93"/>
        <v>1</v>
      </c>
      <c r="E209" s="36">
        <f t="shared" si="93"/>
        <v>1</v>
      </c>
      <c r="F209" s="36">
        <f t="shared" si="94"/>
        <v>4</v>
      </c>
      <c r="G209" s="36">
        <f t="shared" si="95"/>
        <v>5</v>
      </c>
      <c r="H209" s="37">
        <f t="shared" si="82"/>
        <v>1</v>
      </c>
      <c r="I209" s="37">
        <f t="shared" si="96"/>
        <v>0</v>
      </c>
      <c r="J209" s="37">
        <f t="shared" si="97"/>
        <v>1</v>
      </c>
      <c r="K209" s="37">
        <f t="shared" si="98"/>
        <v>0</v>
      </c>
      <c r="L209" s="37">
        <f t="shared" si="99"/>
        <v>1</v>
      </c>
      <c r="M209" s="37">
        <f t="shared" si="100"/>
        <v>1</v>
      </c>
      <c r="N209" s="29">
        <f t="shared" si="83"/>
        <v>1</v>
      </c>
      <c r="O209" s="29">
        <f t="shared" si="101"/>
        <v>0</v>
      </c>
      <c r="P209" s="29">
        <f t="shared" si="102"/>
        <v>0</v>
      </c>
      <c r="Q209" s="29">
        <f t="shared" si="103"/>
        <v>1</v>
      </c>
      <c r="R209" s="29">
        <f t="shared" si="104"/>
        <v>3</v>
      </c>
      <c r="S209" s="29">
        <f t="shared" si="105"/>
        <v>4</v>
      </c>
      <c r="T209" s="38">
        <f t="shared" si="84"/>
        <v>0</v>
      </c>
      <c r="U209" s="38">
        <f t="shared" si="85"/>
        <v>0</v>
      </c>
      <c r="V209" s="38">
        <f t="shared" si="86"/>
        <v>0</v>
      </c>
      <c r="W209" s="39">
        <f t="shared" si="87"/>
        <v>1</v>
      </c>
      <c r="X209" s="39">
        <f t="shared" si="88"/>
        <v>3</v>
      </c>
      <c r="Y209" s="39">
        <f t="shared" si="89"/>
        <v>2</v>
      </c>
    </row>
    <row r="210" spans="1:25">
      <c r="A210" s="103" t="s">
        <v>1029</v>
      </c>
      <c r="B210" s="36">
        <f t="shared" si="81"/>
        <v>26</v>
      </c>
      <c r="C210" s="36">
        <f t="shared" si="93"/>
        <v>14</v>
      </c>
      <c r="D210" s="36">
        <f t="shared" si="93"/>
        <v>4</v>
      </c>
      <c r="E210" s="36">
        <f t="shared" si="93"/>
        <v>8</v>
      </c>
      <c r="F210" s="36">
        <f t="shared" si="94"/>
        <v>52</v>
      </c>
      <c r="G210" s="36">
        <f t="shared" si="95"/>
        <v>44</v>
      </c>
      <c r="H210" s="37">
        <f t="shared" si="82"/>
        <v>12</v>
      </c>
      <c r="I210" s="37">
        <f t="shared" si="96"/>
        <v>9</v>
      </c>
      <c r="J210" s="37">
        <f t="shared" si="97"/>
        <v>2</v>
      </c>
      <c r="K210" s="37">
        <f t="shared" si="98"/>
        <v>1</v>
      </c>
      <c r="L210" s="37">
        <f t="shared" si="99"/>
        <v>31</v>
      </c>
      <c r="M210" s="37">
        <f t="shared" si="100"/>
        <v>14</v>
      </c>
      <c r="N210" s="29">
        <f t="shared" si="83"/>
        <v>14</v>
      </c>
      <c r="O210" s="29">
        <f t="shared" si="101"/>
        <v>5</v>
      </c>
      <c r="P210" s="29">
        <f t="shared" si="102"/>
        <v>2</v>
      </c>
      <c r="Q210" s="29">
        <f t="shared" si="103"/>
        <v>7</v>
      </c>
      <c r="R210" s="29">
        <f t="shared" si="104"/>
        <v>21</v>
      </c>
      <c r="S210" s="29">
        <f t="shared" si="105"/>
        <v>30</v>
      </c>
      <c r="T210" s="38">
        <f t="shared" si="84"/>
        <v>0.75</v>
      </c>
      <c r="U210" s="38">
        <f t="shared" si="85"/>
        <v>0.35714285714285715</v>
      </c>
      <c r="V210" s="38">
        <f t="shared" si="86"/>
        <v>0.53846153846153844</v>
      </c>
      <c r="W210" s="39">
        <f t="shared" si="87"/>
        <v>2.5833333333333335</v>
      </c>
      <c r="X210" s="39">
        <f t="shared" si="88"/>
        <v>1.5</v>
      </c>
      <c r="Y210" s="39">
        <f t="shared" si="89"/>
        <v>2</v>
      </c>
    </row>
    <row r="211" spans="1:25">
      <c r="A211" s="103" t="s">
        <v>818</v>
      </c>
      <c r="B211" s="36">
        <f t="shared" si="81"/>
        <v>1</v>
      </c>
      <c r="C211" s="36">
        <f t="shared" ref="C211:E222" si="106">IF(chosen_comp="all comps",COUNTIFS(opponent,$A211,outcome,C$4),COUNTIFS(competition,chosen_comp,opponent,$A211,outcome,C$4))</f>
        <v>0</v>
      </c>
      <c r="D211" s="36">
        <f t="shared" si="106"/>
        <v>0</v>
      </c>
      <c r="E211" s="36">
        <f t="shared" si="106"/>
        <v>1</v>
      </c>
      <c r="F211" s="36">
        <f t="shared" si="94"/>
        <v>1</v>
      </c>
      <c r="G211" s="36">
        <f t="shared" si="95"/>
        <v>2</v>
      </c>
      <c r="H211" s="37">
        <f t="shared" si="82"/>
        <v>1</v>
      </c>
      <c r="I211" s="37">
        <f t="shared" si="96"/>
        <v>0</v>
      </c>
      <c r="J211" s="37">
        <f t="shared" si="97"/>
        <v>0</v>
      </c>
      <c r="K211" s="37">
        <f t="shared" si="98"/>
        <v>1</v>
      </c>
      <c r="L211" s="37">
        <f t="shared" si="99"/>
        <v>1</v>
      </c>
      <c r="M211" s="37">
        <f t="shared" si="100"/>
        <v>2</v>
      </c>
      <c r="N211" s="29">
        <f t="shared" si="83"/>
        <v>0</v>
      </c>
      <c r="O211" s="29">
        <f t="shared" si="101"/>
        <v>0</v>
      </c>
      <c r="P211" s="29">
        <f t="shared" si="102"/>
        <v>0</v>
      </c>
      <c r="Q211" s="29">
        <f t="shared" si="103"/>
        <v>0</v>
      </c>
      <c r="R211" s="29">
        <f t="shared" si="104"/>
        <v>0</v>
      </c>
      <c r="S211" s="29">
        <f t="shared" si="105"/>
        <v>0</v>
      </c>
      <c r="T211" s="38">
        <f t="shared" si="84"/>
        <v>0</v>
      </c>
      <c r="U211" s="38">
        <f t="shared" si="85"/>
        <v>0</v>
      </c>
      <c r="V211" s="38">
        <f t="shared" si="86"/>
        <v>0</v>
      </c>
      <c r="W211" s="39">
        <f t="shared" si="87"/>
        <v>1</v>
      </c>
      <c r="X211" s="39">
        <f t="shared" si="88"/>
        <v>0</v>
      </c>
      <c r="Y211" s="39">
        <f t="shared" si="89"/>
        <v>1</v>
      </c>
    </row>
    <row r="212" spans="1:25">
      <c r="A212" s="103" t="s">
        <v>136</v>
      </c>
      <c r="B212" s="36">
        <f t="shared" si="81"/>
        <v>2</v>
      </c>
      <c r="C212" s="36">
        <f t="shared" si="106"/>
        <v>1</v>
      </c>
      <c r="D212" s="36">
        <f t="shared" si="106"/>
        <v>1</v>
      </c>
      <c r="E212" s="36">
        <f t="shared" si="106"/>
        <v>0</v>
      </c>
      <c r="F212" s="36">
        <f t="shared" si="94"/>
        <v>6</v>
      </c>
    </row>
    <row r="213" spans="1:25">
      <c r="A213" s="103" t="s">
        <v>56</v>
      </c>
      <c r="B213" s="36">
        <f t="shared" si="81"/>
        <v>22</v>
      </c>
      <c r="C213" s="36">
        <f t="shared" si="106"/>
        <v>2</v>
      </c>
      <c r="D213" s="36">
        <f t="shared" si="106"/>
        <v>5</v>
      </c>
      <c r="E213" s="36">
        <f t="shared" si="106"/>
        <v>15</v>
      </c>
      <c r="F213" s="36">
        <f t="shared" si="94"/>
        <v>20</v>
      </c>
    </row>
    <row r="214" spans="1:25">
      <c r="A214" s="103" t="s">
        <v>407</v>
      </c>
      <c r="B214" s="36">
        <f t="shared" si="81"/>
        <v>13</v>
      </c>
      <c r="C214" s="36">
        <f t="shared" si="106"/>
        <v>4</v>
      </c>
      <c r="D214" s="36">
        <f t="shared" si="106"/>
        <v>3</v>
      </c>
      <c r="E214" s="36">
        <f t="shared" si="106"/>
        <v>6</v>
      </c>
      <c r="F214" s="36">
        <f t="shared" si="94"/>
        <v>20</v>
      </c>
    </row>
    <row r="215" spans="1:25">
      <c r="A215" s="112" t="s">
        <v>39</v>
      </c>
      <c r="B215" s="36">
        <f t="shared" si="81"/>
        <v>15</v>
      </c>
      <c r="C215" s="36">
        <f t="shared" si="106"/>
        <v>5</v>
      </c>
      <c r="D215" s="36">
        <f t="shared" si="106"/>
        <v>4</v>
      </c>
      <c r="E215" s="36">
        <f t="shared" si="106"/>
        <v>6</v>
      </c>
      <c r="F215" s="36">
        <f t="shared" si="94"/>
        <v>26</v>
      </c>
    </row>
    <row r="216" spans="1:25">
      <c r="A216" s="103" t="s">
        <v>1213</v>
      </c>
      <c r="B216" s="36">
        <f t="shared" si="81"/>
        <v>2</v>
      </c>
      <c r="C216" s="36">
        <f t="shared" si="106"/>
        <v>2</v>
      </c>
      <c r="D216" s="36">
        <f t="shared" si="106"/>
        <v>0</v>
      </c>
      <c r="E216" s="36">
        <f t="shared" si="106"/>
        <v>0</v>
      </c>
      <c r="F216" s="36">
        <f t="shared" si="94"/>
        <v>10</v>
      </c>
    </row>
    <row r="217" spans="1:25">
      <c r="A217" s="103" t="s">
        <v>152</v>
      </c>
      <c r="B217" s="36">
        <f t="shared" si="81"/>
        <v>1</v>
      </c>
      <c r="C217" s="36">
        <f t="shared" si="106"/>
        <v>0</v>
      </c>
      <c r="D217" s="36">
        <f t="shared" si="106"/>
        <v>0</v>
      </c>
      <c r="E217" s="36">
        <f t="shared" si="106"/>
        <v>1</v>
      </c>
      <c r="F217" s="36">
        <f t="shared" si="94"/>
        <v>0</v>
      </c>
    </row>
    <row r="218" spans="1:25">
      <c r="A218" s="103" t="s">
        <v>1298</v>
      </c>
      <c r="B218" s="36">
        <f t="shared" si="81"/>
        <v>2</v>
      </c>
      <c r="C218" s="36">
        <f t="shared" si="106"/>
        <v>1</v>
      </c>
      <c r="D218" s="36">
        <f t="shared" si="106"/>
        <v>1</v>
      </c>
      <c r="E218" s="36">
        <f t="shared" si="106"/>
        <v>0</v>
      </c>
      <c r="F218" s="36">
        <f t="shared" si="94"/>
        <v>10</v>
      </c>
    </row>
    <row r="219" spans="1:25">
      <c r="A219" s="103" t="s">
        <v>865</v>
      </c>
      <c r="B219" s="36">
        <f t="shared" si="81"/>
        <v>1</v>
      </c>
      <c r="C219" s="36">
        <f t="shared" si="106"/>
        <v>0</v>
      </c>
      <c r="D219" s="36">
        <f t="shared" si="106"/>
        <v>0</v>
      </c>
      <c r="E219" s="36">
        <f t="shared" si="106"/>
        <v>1</v>
      </c>
      <c r="F219" s="36">
        <f t="shared" si="94"/>
        <v>1</v>
      </c>
    </row>
    <row r="220" spans="1:25">
      <c r="A220" s="103" t="s">
        <v>633</v>
      </c>
      <c r="B220" s="36">
        <f t="shared" si="81"/>
        <v>1</v>
      </c>
      <c r="C220" s="36">
        <f t="shared" si="106"/>
        <v>1</v>
      </c>
      <c r="D220" s="36">
        <f t="shared" si="106"/>
        <v>0</v>
      </c>
      <c r="E220" s="36">
        <f t="shared" si="106"/>
        <v>0</v>
      </c>
      <c r="F220" s="36">
        <f t="shared" si="94"/>
        <v>5</v>
      </c>
    </row>
    <row r="221" spans="1:25">
      <c r="A221" s="103" t="s">
        <v>310</v>
      </c>
      <c r="B221" s="36">
        <f t="shared" si="81"/>
        <v>7</v>
      </c>
      <c r="C221" s="36">
        <f t="shared" si="106"/>
        <v>2</v>
      </c>
      <c r="D221" s="36">
        <f t="shared" si="106"/>
        <v>0</v>
      </c>
      <c r="E221" s="36">
        <f t="shared" si="106"/>
        <v>5</v>
      </c>
      <c r="F221" s="36">
        <f t="shared" si="94"/>
        <v>9</v>
      </c>
    </row>
    <row r="222" spans="1:25">
      <c r="A222" s="103" t="s">
        <v>494</v>
      </c>
      <c r="B222" s="36">
        <f t="shared" si="81"/>
        <v>45</v>
      </c>
      <c r="C222" s="36">
        <f t="shared" si="106"/>
        <v>22</v>
      </c>
      <c r="D222" s="36">
        <f t="shared" si="106"/>
        <v>9</v>
      </c>
      <c r="E222" s="36">
        <f t="shared" si="106"/>
        <v>14</v>
      </c>
      <c r="F222" s="36">
        <f t="shared" si="94"/>
        <v>99</v>
      </c>
    </row>
  </sheetData>
  <autoFilter ref="A4:AF4" xr:uid="{00000000-0009-0000-0000-000004000000}">
    <sortState xmlns:xlrd2="http://schemas.microsoft.com/office/spreadsheetml/2017/richdata2" ref="A5:AF106">
      <sortCondition ref="A4:A106"/>
    </sortState>
  </autoFilter>
  <mergeCells count="6">
    <mergeCell ref="Z3:AB3"/>
    <mergeCell ref="B3:G3"/>
    <mergeCell ref="H3:M3"/>
    <mergeCell ref="N3:S3"/>
    <mergeCell ref="T3:V3"/>
    <mergeCell ref="W3:Y3"/>
  </mergeCells>
  <dataValidations count="1">
    <dataValidation type="list" allowBlank="1" showInputMessage="1" showErrorMessage="1" sqref="A1" xr:uid="{00000000-0002-0000-0400-000000000000}">
      <formula1>list_comps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3"/>
  <sheetViews>
    <sheetView workbookViewId="0"/>
  </sheetViews>
  <sheetFormatPr baseColWidth="10" defaultRowHeight="16"/>
  <cols>
    <col min="1" max="1" width="30.5" bestFit="1" customWidth="1"/>
    <col min="2" max="7" width="8.83203125" style="9" customWidth="1"/>
    <col min="8" max="13" width="8.83203125" style="5" customWidth="1"/>
    <col min="14" max="19" width="8.83203125" style="6" customWidth="1"/>
    <col min="20" max="22" width="10.83203125" style="7"/>
    <col min="23" max="25" width="10.83203125" style="9"/>
    <col min="26" max="28" width="10.83203125" style="54"/>
  </cols>
  <sheetData>
    <row r="1" spans="1:28">
      <c r="A1" s="44" t="s">
        <v>26</v>
      </c>
    </row>
    <row r="3" spans="1:28">
      <c r="A3" s="3"/>
      <c r="B3" s="181" t="s">
        <v>1041</v>
      </c>
      <c r="C3" s="183"/>
      <c r="D3" s="183"/>
      <c r="E3" s="183"/>
      <c r="F3" s="183"/>
      <c r="G3" s="183"/>
      <c r="H3" s="177" t="s">
        <v>21</v>
      </c>
      <c r="I3" s="184"/>
      <c r="J3" s="184"/>
      <c r="K3" s="184"/>
      <c r="L3" s="184"/>
      <c r="M3" s="184"/>
      <c r="N3" s="180" t="s">
        <v>9</v>
      </c>
      <c r="O3" s="185"/>
      <c r="P3" s="185"/>
      <c r="Q3" s="185"/>
      <c r="R3" s="185"/>
      <c r="S3" s="185"/>
      <c r="T3" s="182" t="s">
        <v>1044</v>
      </c>
      <c r="U3" s="186"/>
      <c r="V3" s="186"/>
      <c r="W3" s="181" t="s">
        <v>1047</v>
      </c>
      <c r="X3" s="183"/>
      <c r="Y3" s="183"/>
      <c r="Z3" s="175" t="s">
        <v>1048</v>
      </c>
      <c r="AA3" s="176"/>
      <c r="AB3" s="176"/>
    </row>
    <row r="4" spans="1:28">
      <c r="A4" s="52" t="s">
        <v>1366</v>
      </c>
      <c r="B4" s="50" t="s">
        <v>256</v>
      </c>
      <c r="C4" s="50" t="s">
        <v>1036</v>
      </c>
      <c r="D4" s="50" t="s">
        <v>1037</v>
      </c>
      <c r="E4" s="50" t="s">
        <v>1038</v>
      </c>
      <c r="F4" s="50" t="s">
        <v>1039</v>
      </c>
      <c r="G4" s="50" t="s">
        <v>1040</v>
      </c>
      <c r="H4" s="47" t="s">
        <v>256</v>
      </c>
      <c r="I4" s="47" t="s">
        <v>1036</v>
      </c>
      <c r="J4" s="47" t="s">
        <v>1037</v>
      </c>
      <c r="K4" s="47" t="s">
        <v>1038</v>
      </c>
      <c r="L4" s="47" t="s">
        <v>1039</v>
      </c>
      <c r="M4" s="47" t="s">
        <v>1040</v>
      </c>
      <c r="N4" s="48" t="s">
        <v>256</v>
      </c>
      <c r="O4" s="48" t="s">
        <v>1036</v>
      </c>
      <c r="P4" s="48" t="s">
        <v>1037</v>
      </c>
      <c r="Q4" s="48" t="s">
        <v>1038</v>
      </c>
      <c r="R4" s="48" t="s">
        <v>1039</v>
      </c>
      <c r="S4" s="48" t="s">
        <v>1040</v>
      </c>
      <c r="T4" s="49" t="s">
        <v>1045</v>
      </c>
      <c r="U4" s="49" t="s">
        <v>1046</v>
      </c>
      <c r="V4" s="49" t="s">
        <v>1041</v>
      </c>
      <c r="W4" s="50" t="s">
        <v>1045</v>
      </c>
      <c r="X4" s="50" t="s">
        <v>1046</v>
      </c>
      <c r="Y4" s="50" t="s">
        <v>1041</v>
      </c>
      <c r="Z4" s="51" t="s">
        <v>1045</v>
      </c>
      <c r="AA4" s="51" t="s">
        <v>1046</v>
      </c>
      <c r="AB4" s="51" t="s">
        <v>1041</v>
      </c>
    </row>
    <row r="5" spans="1:28">
      <c r="A5" s="43" t="s">
        <v>870</v>
      </c>
      <c r="B5" s="53">
        <f>SUM(C5:E5)</f>
        <v>0</v>
      </c>
      <c r="C5" s="53">
        <f t="shared" ref="C5:E22" si="0">IF(chosen_team="ALL OPPONENTS",COUNTIFS(competition,$A5,outcome,C$4),COUNTIFS(opponent,chosen_team,competition,$A5,outcome,C$4))</f>
        <v>0</v>
      </c>
      <c r="D5" s="53">
        <f t="shared" si="0"/>
        <v>0</v>
      </c>
      <c r="E5" s="53">
        <f t="shared" si="0"/>
        <v>0</v>
      </c>
      <c r="F5" s="53">
        <f t="shared" ref="F5:F22" si="1">IF(chosen_team="ALL OPPONENTS",SUMIF(competition,$A5,goals_for),SUMIFS(goals_for,competition,$A5,opponent,chosen_team))</f>
        <v>0</v>
      </c>
      <c r="G5" s="53">
        <f t="shared" ref="G5:G22" si="2">IF(chosen_team="ALL OPPONENTS",SUMIF(competition,$A5,goals_against),SUMIFS(goals_against,competition,$A5,opponent,chosen_team))</f>
        <v>0</v>
      </c>
      <c r="H5" s="37">
        <f>SUM(I5:K5)</f>
        <v>0</v>
      </c>
      <c r="I5" s="37">
        <f t="shared" ref="I5:I22" si="3">IF(chosen_team="ALL OPPONENTS",COUNTIFS(competition,$A5,venue,$H$3,outcome,C$4),COUNTIFS(opponent,chosen_team,competition,$A5,venue,$H$3,outcome,C$4))</f>
        <v>0</v>
      </c>
      <c r="J5" s="37">
        <f t="shared" ref="J5:J22" si="4">IF(chosen_team="ALL OPPONENTS",COUNTIFS(competition,$A5,venue,$H$3,outcome,D$4),COUNTIFS(opponent,chosen_team,competition,$A5,venue,$H$3,outcome,D$4))</f>
        <v>0</v>
      </c>
      <c r="K5" s="37">
        <f t="shared" ref="K5:K22" si="5">IF(chosen_team="ALL OPPONENTS",COUNTIFS(competition,$A5,venue,$H$3,outcome,E$4),COUNTIFS(opponent,chosen_team,competition,$A5,venue,$H$3,outcome,E$4))</f>
        <v>0</v>
      </c>
      <c r="L5" s="37">
        <f t="shared" ref="L5:L22" si="6">IF(chosen_team="ALL OPPONENTS",SUMIFS(goals_for,competition,$A5,venue,$H$3),SUMIFS(goals_for,competition,$A5,opponent,chosen_team,venue,$H$3))</f>
        <v>0</v>
      </c>
      <c r="M5" s="37">
        <f t="shared" ref="M5:M22" si="7">IF(chosen_team="ALL OPPONENTS",SUMIFS(goals_against,competition,$A5,venue,$H$3),SUMIFS(goals_against,competition,$A5,opponent,chosen_team,venue,$H$3))</f>
        <v>0</v>
      </c>
      <c r="N5" s="29">
        <f>SUM(O5:Q5)</f>
        <v>0</v>
      </c>
      <c r="O5" s="29">
        <f t="shared" ref="O5:O22" si="8">IF(chosen_team="ALL OPPONENTS",COUNTIFS(competition,$A5,venue,$N$3,outcome,I$4),COUNTIFS(opponent,chosen_team,competition,$A5,venue,$N$3,outcome,I$4))</f>
        <v>0</v>
      </c>
      <c r="P5" s="29">
        <f t="shared" ref="P5:P22" si="9">IF(chosen_team="ALL OPPONENTS",COUNTIFS(competition,$A5,venue,$N$3,outcome,J$4),COUNTIFS(opponent,chosen_team,competition,$A5,venue,$N$3,outcome,J$4))</f>
        <v>0</v>
      </c>
      <c r="Q5" s="29">
        <f t="shared" ref="Q5:Q22" si="10">IF(chosen_team="ALL OPPONENTS",COUNTIFS(competition,$A5,venue,$N$3,outcome,K$4),COUNTIFS(opponent,chosen_team,competition,$A5,venue,$N$3,outcome,K$4))</f>
        <v>0</v>
      </c>
      <c r="R5" s="29">
        <f t="shared" ref="R5:R22" si="11">IF(chosen_team="ALL OPPONENTS",SUMIFS(goals_for,competition,$A5,venue,$N$3),SUMIFS(goals_for,competition,$A5,opponent,chosen_team,venue,$N$3))</f>
        <v>0</v>
      </c>
      <c r="S5" s="29">
        <f t="shared" ref="S5:S22" si="12">IF(chosen_team="ALL OPPONENTS",SUMIFS(goals_against,competition,$A5,venue,$N$3),SUMIFS(goals_against,competition,$A5,opponent,chosen_team,venue,$N$3))</f>
        <v>0</v>
      </c>
      <c r="T5" s="38">
        <f>IFERROR(SUM(I5/H5),0)</f>
        <v>0</v>
      </c>
      <c r="U5" s="38">
        <f>IFERROR(SUM(O5/N5),0)</f>
        <v>0</v>
      </c>
      <c r="V5" s="38">
        <f>IFERROR(SUM(C5/B5),0)</f>
        <v>0</v>
      </c>
      <c r="W5" s="39">
        <f>IFERROR(SUM(L5/H5),0)</f>
        <v>0</v>
      </c>
      <c r="X5" s="39">
        <f>IFERROR(SUM(R5/N5),0)</f>
        <v>0</v>
      </c>
      <c r="Y5" s="39">
        <f>IFERROR(SUM(F5/B5),0)</f>
        <v>0</v>
      </c>
      <c r="Z5" s="40">
        <f>IFERROR(SUM(M5/H5),0)</f>
        <v>0</v>
      </c>
      <c r="AA5" s="40">
        <f>IFERROR(SUM(S5/N5),0)</f>
        <v>0</v>
      </c>
      <c r="AB5" s="40">
        <f>IFERROR(SUM(G5/B5),0)</f>
        <v>0</v>
      </c>
    </row>
    <row r="6" spans="1:28">
      <c r="A6" s="43" t="s">
        <v>1216</v>
      </c>
      <c r="B6" s="53">
        <f t="shared" ref="B6:B22" si="13">SUM(C6:E6)</f>
        <v>0</v>
      </c>
      <c r="C6" s="53">
        <f t="shared" si="0"/>
        <v>0</v>
      </c>
      <c r="D6" s="53">
        <f t="shared" si="0"/>
        <v>0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37">
        <f t="shared" ref="H6:H22" si="14">SUM(I6:K6)</f>
        <v>0</v>
      </c>
      <c r="I6" s="37">
        <f t="shared" si="3"/>
        <v>0</v>
      </c>
      <c r="J6" s="37">
        <f t="shared" si="4"/>
        <v>0</v>
      </c>
      <c r="K6" s="37">
        <f t="shared" si="5"/>
        <v>0</v>
      </c>
      <c r="L6" s="37">
        <f t="shared" si="6"/>
        <v>0</v>
      </c>
      <c r="M6" s="37">
        <f t="shared" si="7"/>
        <v>0</v>
      </c>
      <c r="N6" s="29">
        <f t="shared" ref="N6:N22" si="15">SUM(O6:Q6)</f>
        <v>0</v>
      </c>
      <c r="O6" s="29">
        <f t="shared" si="8"/>
        <v>0</v>
      </c>
      <c r="P6" s="29">
        <f t="shared" si="9"/>
        <v>0</v>
      </c>
      <c r="Q6" s="29">
        <f t="shared" si="10"/>
        <v>0</v>
      </c>
      <c r="R6" s="29">
        <f t="shared" si="11"/>
        <v>0</v>
      </c>
      <c r="S6" s="29">
        <f t="shared" si="12"/>
        <v>0</v>
      </c>
      <c r="T6" s="38">
        <f t="shared" ref="T6:T22" si="16">IFERROR(SUM(I6/H6),0)</f>
        <v>0</v>
      </c>
      <c r="U6" s="38">
        <f t="shared" ref="U6:U22" si="17">IFERROR(SUM(O6/N6),0)</f>
        <v>0</v>
      </c>
      <c r="V6" s="38">
        <f t="shared" ref="V6:V22" si="18">IFERROR(SUM(C6/B6),0)</f>
        <v>0</v>
      </c>
      <c r="W6" s="39">
        <f t="shared" ref="W6:W22" si="19">IFERROR(SUM(L6/H6),0)</f>
        <v>0</v>
      </c>
      <c r="X6" s="39">
        <f t="shared" ref="X6:X22" si="20">IFERROR(SUM(R6/N6),0)</f>
        <v>0</v>
      </c>
      <c r="Y6" s="39">
        <f t="shared" ref="Y6:Y22" si="21">IFERROR(SUM(F6/B6),0)</f>
        <v>0</v>
      </c>
      <c r="Z6" s="40">
        <f t="shared" ref="Z6:Z22" si="22">IFERROR(SUM(M6/H6),0)</f>
        <v>0</v>
      </c>
      <c r="AA6" s="40">
        <f t="shared" ref="AA6:AA22" si="23">IFERROR(SUM(S6/N6),0)</f>
        <v>0</v>
      </c>
      <c r="AB6" s="40">
        <f t="shared" ref="AB6:AB22" si="24">IFERROR(SUM(G6/B6),0)</f>
        <v>0</v>
      </c>
    </row>
    <row r="7" spans="1:28">
      <c r="A7" s="43" t="s">
        <v>12</v>
      </c>
      <c r="B7" s="53">
        <f t="shared" si="13"/>
        <v>0</v>
      </c>
      <c r="C7" s="53">
        <f t="shared" si="0"/>
        <v>0</v>
      </c>
      <c r="D7" s="53">
        <f t="shared" si="0"/>
        <v>0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37">
        <f t="shared" si="14"/>
        <v>0</v>
      </c>
      <c r="I7" s="37">
        <f t="shared" si="3"/>
        <v>0</v>
      </c>
      <c r="J7" s="37">
        <f t="shared" si="4"/>
        <v>0</v>
      </c>
      <c r="K7" s="37">
        <f t="shared" si="5"/>
        <v>0</v>
      </c>
      <c r="L7" s="37">
        <f t="shared" si="6"/>
        <v>0</v>
      </c>
      <c r="M7" s="37">
        <f t="shared" si="7"/>
        <v>0</v>
      </c>
      <c r="N7" s="29">
        <f t="shared" si="15"/>
        <v>0</v>
      </c>
      <c r="O7" s="29">
        <f t="shared" si="8"/>
        <v>0</v>
      </c>
      <c r="P7" s="29">
        <f t="shared" si="9"/>
        <v>0</v>
      </c>
      <c r="Q7" s="29">
        <f t="shared" si="10"/>
        <v>0</v>
      </c>
      <c r="R7" s="29">
        <f t="shared" si="11"/>
        <v>0</v>
      </c>
      <c r="S7" s="29">
        <f t="shared" si="12"/>
        <v>0</v>
      </c>
      <c r="T7" s="38">
        <f t="shared" si="16"/>
        <v>0</v>
      </c>
      <c r="U7" s="38">
        <f t="shared" si="17"/>
        <v>0</v>
      </c>
      <c r="V7" s="38">
        <f t="shared" si="18"/>
        <v>0</v>
      </c>
      <c r="W7" s="39">
        <f t="shared" si="19"/>
        <v>0</v>
      </c>
      <c r="X7" s="39">
        <f t="shared" si="20"/>
        <v>0</v>
      </c>
      <c r="Y7" s="39">
        <f t="shared" si="21"/>
        <v>0</v>
      </c>
      <c r="Z7" s="40">
        <f t="shared" si="22"/>
        <v>0</v>
      </c>
      <c r="AA7" s="40">
        <f t="shared" si="23"/>
        <v>0</v>
      </c>
      <c r="AB7" s="40">
        <f t="shared" si="24"/>
        <v>0</v>
      </c>
    </row>
    <row r="8" spans="1:28">
      <c r="A8" s="43" t="s">
        <v>14</v>
      </c>
      <c r="B8" s="53">
        <f t="shared" si="13"/>
        <v>0</v>
      </c>
      <c r="C8" s="53">
        <f t="shared" si="0"/>
        <v>0</v>
      </c>
      <c r="D8" s="53">
        <f t="shared" si="0"/>
        <v>0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37">
        <f t="shared" si="14"/>
        <v>0</v>
      </c>
      <c r="I8" s="37">
        <f t="shared" si="3"/>
        <v>0</v>
      </c>
      <c r="J8" s="37">
        <f t="shared" si="4"/>
        <v>0</v>
      </c>
      <c r="K8" s="37">
        <f t="shared" si="5"/>
        <v>0</v>
      </c>
      <c r="L8" s="37">
        <f t="shared" si="6"/>
        <v>0</v>
      </c>
      <c r="M8" s="37">
        <f t="shared" si="7"/>
        <v>0</v>
      </c>
      <c r="N8" s="29">
        <f t="shared" si="15"/>
        <v>0</v>
      </c>
      <c r="O8" s="29">
        <f t="shared" si="8"/>
        <v>0</v>
      </c>
      <c r="P8" s="29">
        <f t="shared" si="9"/>
        <v>0</v>
      </c>
      <c r="Q8" s="29">
        <f t="shared" si="10"/>
        <v>0</v>
      </c>
      <c r="R8" s="29">
        <f t="shared" si="11"/>
        <v>0</v>
      </c>
      <c r="S8" s="29">
        <f t="shared" si="12"/>
        <v>0</v>
      </c>
      <c r="T8" s="38">
        <f t="shared" si="16"/>
        <v>0</v>
      </c>
      <c r="U8" s="38">
        <f t="shared" si="17"/>
        <v>0</v>
      </c>
      <c r="V8" s="38">
        <f t="shared" si="18"/>
        <v>0</v>
      </c>
      <c r="W8" s="39">
        <f t="shared" si="19"/>
        <v>0</v>
      </c>
      <c r="X8" s="39">
        <f t="shared" si="20"/>
        <v>0</v>
      </c>
      <c r="Y8" s="39">
        <f t="shared" si="21"/>
        <v>0</v>
      </c>
      <c r="Z8" s="40">
        <f t="shared" si="22"/>
        <v>0</v>
      </c>
      <c r="AA8" s="40">
        <f t="shared" si="23"/>
        <v>0</v>
      </c>
      <c r="AB8" s="40">
        <f t="shared" si="24"/>
        <v>0</v>
      </c>
    </row>
    <row r="9" spans="1:28">
      <c r="A9" s="43" t="s">
        <v>13</v>
      </c>
      <c r="B9" s="53">
        <f t="shared" si="13"/>
        <v>0</v>
      </c>
      <c r="C9" s="53">
        <f t="shared" si="0"/>
        <v>0</v>
      </c>
      <c r="D9" s="53">
        <f t="shared" si="0"/>
        <v>0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37">
        <f t="shared" si="14"/>
        <v>0</v>
      </c>
      <c r="I9" s="37">
        <f t="shared" si="3"/>
        <v>0</v>
      </c>
      <c r="J9" s="37">
        <f t="shared" si="4"/>
        <v>0</v>
      </c>
      <c r="K9" s="37">
        <f t="shared" si="5"/>
        <v>0</v>
      </c>
      <c r="L9" s="37">
        <f t="shared" si="6"/>
        <v>0</v>
      </c>
      <c r="M9" s="37">
        <f t="shared" si="7"/>
        <v>0</v>
      </c>
      <c r="N9" s="29">
        <f t="shared" si="15"/>
        <v>0</v>
      </c>
      <c r="O9" s="29">
        <f t="shared" si="8"/>
        <v>0</v>
      </c>
      <c r="P9" s="29">
        <f t="shared" si="9"/>
        <v>0</v>
      </c>
      <c r="Q9" s="29">
        <f t="shared" si="10"/>
        <v>0</v>
      </c>
      <c r="R9" s="29">
        <f t="shared" si="11"/>
        <v>0</v>
      </c>
      <c r="S9" s="29">
        <f t="shared" si="12"/>
        <v>0</v>
      </c>
      <c r="T9" s="38">
        <f t="shared" si="16"/>
        <v>0</v>
      </c>
      <c r="U9" s="38">
        <f t="shared" si="17"/>
        <v>0</v>
      </c>
      <c r="V9" s="38">
        <f t="shared" si="18"/>
        <v>0</v>
      </c>
      <c r="W9" s="39">
        <f t="shared" si="19"/>
        <v>0</v>
      </c>
      <c r="X9" s="39">
        <f t="shared" si="20"/>
        <v>0</v>
      </c>
      <c r="Y9" s="39">
        <f t="shared" si="21"/>
        <v>0</v>
      </c>
      <c r="Z9" s="40">
        <f t="shared" si="22"/>
        <v>0</v>
      </c>
      <c r="AA9" s="40">
        <f t="shared" si="23"/>
        <v>0</v>
      </c>
      <c r="AB9" s="40">
        <f t="shared" si="24"/>
        <v>0</v>
      </c>
    </row>
    <row r="10" spans="1:28">
      <c r="A10" s="43" t="s">
        <v>15</v>
      </c>
      <c r="B10" s="53">
        <f t="shared" si="13"/>
        <v>0</v>
      </c>
      <c r="C10" s="53">
        <f t="shared" si="0"/>
        <v>0</v>
      </c>
      <c r="D10" s="53">
        <f t="shared" si="0"/>
        <v>0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37">
        <f t="shared" si="14"/>
        <v>0</v>
      </c>
      <c r="I10" s="37">
        <f t="shared" si="3"/>
        <v>0</v>
      </c>
      <c r="J10" s="37">
        <f t="shared" si="4"/>
        <v>0</v>
      </c>
      <c r="K10" s="37">
        <f t="shared" si="5"/>
        <v>0</v>
      </c>
      <c r="L10" s="37">
        <f t="shared" si="6"/>
        <v>0</v>
      </c>
      <c r="M10" s="37">
        <f t="shared" si="7"/>
        <v>0</v>
      </c>
      <c r="N10" s="29">
        <f t="shared" si="15"/>
        <v>0</v>
      </c>
      <c r="O10" s="29">
        <f t="shared" si="8"/>
        <v>0</v>
      </c>
      <c r="P10" s="29">
        <f t="shared" si="9"/>
        <v>0</v>
      </c>
      <c r="Q10" s="29">
        <f t="shared" si="10"/>
        <v>0</v>
      </c>
      <c r="R10" s="29">
        <f t="shared" si="11"/>
        <v>0</v>
      </c>
      <c r="S10" s="29">
        <f t="shared" si="12"/>
        <v>0</v>
      </c>
      <c r="T10" s="38">
        <f t="shared" si="16"/>
        <v>0</v>
      </c>
      <c r="U10" s="38">
        <f t="shared" si="17"/>
        <v>0</v>
      </c>
      <c r="V10" s="38">
        <f t="shared" si="18"/>
        <v>0</v>
      </c>
      <c r="W10" s="39">
        <f t="shared" si="19"/>
        <v>0</v>
      </c>
      <c r="X10" s="39">
        <f t="shared" si="20"/>
        <v>0</v>
      </c>
      <c r="Y10" s="39">
        <f t="shared" si="21"/>
        <v>0</v>
      </c>
      <c r="Z10" s="40">
        <f t="shared" si="22"/>
        <v>0</v>
      </c>
      <c r="AA10" s="40">
        <f t="shared" si="23"/>
        <v>0</v>
      </c>
      <c r="AB10" s="40">
        <f t="shared" si="24"/>
        <v>0</v>
      </c>
    </row>
    <row r="11" spans="1:28">
      <c r="A11" s="43" t="s">
        <v>815</v>
      </c>
      <c r="B11" s="53">
        <f t="shared" si="13"/>
        <v>0</v>
      </c>
      <c r="C11" s="53">
        <f t="shared" si="0"/>
        <v>0</v>
      </c>
      <c r="D11" s="53">
        <f t="shared" si="0"/>
        <v>0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37">
        <f t="shared" si="14"/>
        <v>0</v>
      </c>
      <c r="I11" s="37">
        <f t="shared" si="3"/>
        <v>0</v>
      </c>
      <c r="J11" s="37">
        <f t="shared" si="4"/>
        <v>0</v>
      </c>
      <c r="K11" s="37">
        <f t="shared" si="5"/>
        <v>0</v>
      </c>
      <c r="L11" s="37">
        <f t="shared" si="6"/>
        <v>0</v>
      </c>
      <c r="M11" s="37">
        <f t="shared" si="7"/>
        <v>0</v>
      </c>
      <c r="N11" s="29">
        <f t="shared" si="15"/>
        <v>0</v>
      </c>
      <c r="O11" s="29">
        <f t="shared" si="8"/>
        <v>0</v>
      </c>
      <c r="P11" s="29">
        <f t="shared" si="9"/>
        <v>0</v>
      </c>
      <c r="Q11" s="29">
        <f t="shared" si="10"/>
        <v>0</v>
      </c>
      <c r="R11" s="29">
        <f t="shared" si="11"/>
        <v>0</v>
      </c>
      <c r="S11" s="29">
        <f t="shared" si="12"/>
        <v>0</v>
      </c>
      <c r="T11" s="38">
        <f t="shared" si="16"/>
        <v>0</v>
      </c>
      <c r="U11" s="38">
        <f t="shared" si="17"/>
        <v>0</v>
      </c>
      <c r="V11" s="38">
        <f t="shared" si="18"/>
        <v>0</v>
      </c>
      <c r="W11" s="39">
        <f t="shared" si="19"/>
        <v>0</v>
      </c>
      <c r="X11" s="39">
        <f t="shared" si="20"/>
        <v>0</v>
      </c>
      <c r="Y11" s="39">
        <f t="shared" si="21"/>
        <v>0</v>
      </c>
      <c r="Z11" s="40">
        <f t="shared" si="22"/>
        <v>0</v>
      </c>
      <c r="AA11" s="40">
        <f t="shared" si="23"/>
        <v>0</v>
      </c>
      <c r="AB11" s="40">
        <f t="shared" si="24"/>
        <v>0</v>
      </c>
    </row>
    <row r="12" spans="1:28">
      <c r="A12" s="43" t="s">
        <v>864</v>
      </c>
      <c r="B12" s="53">
        <f t="shared" si="13"/>
        <v>0</v>
      </c>
      <c r="C12" s="53">
        <f t="shared" si="0"/>
        <v>0</v>
      </c>
      <c r="D12" s="53">
        <f t="shared" si="0"/>
        <v>0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37">
        <f t="shared" si="14"/>
        <v>0</v>
      </c>
      <c r="I12" s="37">
        <f t="shared" si="3"/>
        <v>0</v>
      </c>
      <c r="J12" s="37">
        <f t="shared" si="4"/>
        <v>0</v>
      </c>
      <c r="K12" s="37">
        <f t="shared" si="5"/>
        <v>0</v>
      </c>
      <c r="L12" s="37">
        <f t="shared" si="6"/>
        <v>0</v>
      </c>
      <c r="M12" s="37">
        <f t="shared" si="7"/>
        <v>0</v>
      </c>
      <c r="N12" s="29">
        <f t="shared" si="15"/>
        <v>0</v>
      </c>
      <c r="O12" s="29">
        <f t="shared" si="8"/>
        <v>0</v>
      </c>
      <c r="P12" s="29">
        <f t="shared" si="9"/>
        <v>0</v>
      </c>
      <c r="Q12" s="29">
        <f t="shared" si="10"/>
        <v>0</v>
      </c>
      <c r="R12" s="29">
        <f t="shared" si="11"/>
        <v>0</v>
      </c>
      <c r="S12" s="29">
        <f t="shared" si="12"/>
        <v>0</v>
      </c>
      <c r="T12" s="38">
        <f t="shared" si="16"/>
        <v>0</v>
      </c>
      <c r="U12" s="38">
        <f t="shared" si="17"/>
        <v>0</v>
      </c>
      <c r="V12" s="38">
        <f t="shared" si="18"/>
        <v>0</v>
      </c>
      <c r="W12" s="39">
        <f t="shared" si="19"/>
        <v>0</v>
      </c>
      <c r="X12" s="39">
        <f t="shared" si="20"/>
        <v>0</v>
      </c>
      <c r="Y12" s="39">
        <f t="shared" si="21"/>
        <v>0</v>
      </c>
      <c r="Z12" s="40">
        <f t="shared" si="22"/>
        <v>0</v>
      </c>
      <c r="AA12" s="40">
        <f t="shared" si="23"/>
        <v>0</v>
      </c>
      <c r="AB12" s="40">
        <f t="shared" si="24"/>
        <v>0</v>
      </c>
    </row>
    <row r="13" spans="1:28">
      <c r="A13" s="43" t="s">
        <v>817</v>
      </c>
      <c r="B13" s="53">
        <f t="shared" si="13"/>
        <v>0</v>
      </c>
      <c r="C13" s="53">
        <f t="shared" si="0"/>
        <v>0</v>
      </c>
      <c r="D13" s="53">
        <f t="shared" si="0"/>
        <v>0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37">
        <f t="shared" si="14"/>
        <v>0</v>
      </c>
      <c r="I13" s="37">
        <f t="shared" si="3"/>
        <v>0</v>
      </c>
      <c r="J13" s="37">
        <f t="shared" si="4"/>
        <v>0</v>
      </c>
      <c r="K13" s="37">
        <f t="shared" si="5"/>
        <v>0</v>
      </c>
      <c r="L13" s="37">
        <f t="shared" si="6"/>
        <v>0</v>
      </c>
      <c r="M13" s="37">
        <f t="shared" si="7"/>
        <v>0</v>
      </c>
      <c r="N13" s="29">
        <f t="shared" si="15"/>
        <v>0</v>
      </c>
      <c r="O13" s="29">
        <f t="shared" si="8"/>
        <v>0</v>
      </c>
      <c r="P13" s="29">
        <f t="shared" si="9"/>
        <v>0</v>
      </c>
      <c r="Q13" s="29">
        <f t="shared" si="10"/>
        <v>0</v>
      </c>
      <c r="R13" s="29">
        <f t="shared" si="11"/>
        <v>0</v>
      </c>
      <c r="S13" s="29">
        <f t="shared" si="12"/>
        <v>0</v>
      </c>
      <c r="T13" s="38">
        <f t="shared" si="16"/>
        <v>0</v>
      </c>
      <c r="U13" s="38">
        <f t="shared" si="17"/>
        <v>0</v>
      </c>
      <c r="V13" s="38">
        <f t="shared" si="18"/>
        <v>0</v>
      </c>
      <c r="W13" s="39">
        <f t="shared" si="19"/>
        <v>0</v>
      </c>
      <c r="X13" s="39">
        <f t="shared" si="20"/>
        <v>0</v>
      </c>
      <c r="Y13" s="39">
        <f t="shared" si="21"/>
        <v>0</v>
      </c>
      <c r="Z13" s="40">
        <f t="shared" si="22"/>
        <v>0</v>
      </c>
      <c r="AA13" s="40">
        <f t="shared" si="23"/>
        <v>0</v>
      </c>
      <c r="AB13" s="40">
        <f t="shared" si="24"/>
        <v>0</v>
      </c>
    </row>
    <row r="14" spans="1:28">
      <c r="A14" s="43" t="s">
        <v>16</v>
      </c>
      <c r="B14" s="53">
        <f t="shared" si="13"/>
        <v>0</v>
      </c>
      <c r="C14" s="53">
        <f t="shared" si="0"/>
        <v>0</v>
      </c>
      <c r="D14" s="53">
        <f t="shared" si="0"/>
        <v>0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37">
        <f t="shared" si="14"/>
        <v>0</v>
      </c>
      <c r="I14" s="37">
        <f t="shared" si="3"/>
        <v>0</v>
      </c>
      <c r="J14" s="37">
        <f t="shared" si="4"/>
        <v>0</v>
      </c>
      <c r="K14" s="37">
        <f t="shared" si="5"/>
        <v>0</v>
      </c>
      <c r="L14" s="37">
        <f t="shared" si="6"/>
        <v>0</v>
      </c>
      <c r="M14" s="37">
        <f t="shared" si="7"/>
        <v>0</v>
      </c>
      <c r="N14" s="29">
        <f t="shared" si="15"/>
        <v>0</v>
      </c>
      <c r="O14" s="29">
        <f t="shared" si="8"/>
        <v>0</v>
      </c>
      <c r="P14" s="29">
        <f t="shared" si="9"/>
        <v>0</v>
      </c>
      <c r="Q14" s="29">
        <f t="shared" si="10"/>
        <v>0</v>
      </c>
      <c r="R14" s="29">
        <f t="shared" si="11"/>
        <v>0</v>
      </c>
      <c r="S14" s="29">
        <f t="shared" si="12"/>
        <v>0</v>
      </c>
      <c r="T14" s="38">
        <f t="shared" si="16"/>
        <v>0</v>
      </c>
      <c r="U14" s="38">
        <f t="shared" si="17"/>
        <v>0</v>
      </c>
      <c r="V14" s="38">
        <f t="shared" si="18"/>
        <v>0</v>
      </c>
      <c r="W14" s="39">
        <f t="shared" si="19"/>
        <v>0</v>
      </c>
      <c r="X14" s="39">
        <f t="shared" si="20"/>
        <v>0</v>
      </c>
      <c r="Y14" s="39">
        <f t="shared" si="21"/>
        <v>0</v>
      </c>
      <c r="Z14" s="40">
        <f t="shared" si="22"/>
        <v>0</v>
      </c>
      <c r="AA14" s="40">
        <f t="shared" si="23"/>
        <v>0</v>
      </c>
      <c r="AB14" s="40">
        <f t="shared" si="24"/>
        <v>0</v>
      </c>
    </row>
    <row r="15" spans="1:28">
      <c r="A15" s="43" t="s">
        <v>856</v>
      </c>
      <c r="B15" s="53">
        <f t="shared" si="13"/>
        <v>0</v>
      </c>
      <c r="C15" s="53">
        <f t="shared" si="0"/>
        <v>0</v>
      </c>
      <c r="D15" s="53">
        <f t="shared" si="0"/>
        <v>0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37">
        <f t="shared" si="14"/>
        <v>0</v>
      </c>
      <c r="I15" s="37">
        <f t="shared" si="3"/>
        <v>0</v>
      </c>
      <c r="J15" s="37">
        <f t="shared" si="4"/>
        <v>0</v>
      </c>
      <c r="K15" s="37">
        <f t="shared" si="5"/>
        <v>0</v>
      </c>
      <c r="L15" s="37">
        <f t="shared" si="6"/>
        <v>0</v>
      </c>
      <c r="M15" s="37">
        <f t="shared" si="7"/>
        <v>0</v>
      </c>
      <c r="N15" s="29">
        <f t="shared" si="15"/>
        <v>0</v>
      </c>
      <c r="O15" s="29">
        <f t="shared" si="8"/>
        <v>0</v>
      </c>
      <c r="P15" s="29">
        <f t="shared" si="9"/>
        <v>0</v>
      </c>
      <c r="Q15" s="29">
        <f t="shared" si="10"/>
        <v>0</v>
      </c>
      <c r="R15" s="29">
        <f t="shared" si="11"/>
        <v>0</v>
      </c>
      <c r="S15" s="29">
        <f t="shared" si="12"/>
        <v>0</v>
      </c>
      <c r="T15" s="38">
        <f t="shared" si="16"/>
        <v>0</v>
      </c>
      <c r="U15" s="38">
        <f t="shared" si="17"/>
        <v>0</v>
      </c>
      <c r="V15" s="38">
        <f t="shared" si="18"/>
        <v>0</v>
      </c>
      <c r="W15" s="39">
        <f t="shared" si="19"/>
        <v>0</v>
      </c>
      <c r="X15" s="39">
        <f t="shared" si="20"/>
        <v>0</v>
      </c>
      <c r="Y15" s="39">
        <f t="shared" si="21"/>
        <v>0</v>
      </c>
      <c r="Z15" s="40">
        <f t="shared" si="22"/>
        <v>0</v>
      </c>
      <c r="AA15" s="40">
        <f t="shared" si="23"/>
        <v>0</v>
      </c>
      <c r="AB15" s="40">
        <f t="shared" si="24"/>
        <v>0</v>
      </c>
    </row>
    <row r="16" spans="1:28">
      <c r="A16" s="43" t="s">
        <v>1187</v>
      </c>
      <c r="B16" s="53">
        <f t="shared" si="13"/>
        <v>0</v>
      </c>
      <c r="C16" s="53">
        <f t="shared" si="0"/>
        <v>0</v>
      </c>
      <c r="D16" s="53">
        <f t="shared" si="0"/>
        <v>0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37">
        <f t="shared" si="14"/>
        <v>0</v>
      </c>
      <c r="I16" s="37">
        <f t="shared" si="3"/>
        <v>0</v>
      </c>
      <c r="J16" s="37">
        <f t="shared" si="4"/>
        <v>0</v>
      </c>
      <c r="K16" s="37">
        <f t="shared" si="5"/>
        <v>0</v>
      </c>
      <c r="L16" s="37">
        <f t="shared" si="6"/>
        <v>0</v>
      </c>
      <c r="M16" s="37">
        <f t="shared" si="7"/>
        <v>0</v>
      </c>
      <c r="N16" s="29">
        <f t="shared" si="15"/>
        <v>0</v>
      </c>
      <c r="O16" s="29">
        <f t="shared" si="8"/>
        <v>0</v>
      </c>
      <c r="P16" s="29">
        <f t="shared" si="9"/>
        <v>0</v>
      </c>
      <c r="Q16" s="29">
        <f t="shared" si="10"/>
        <v>0</v>
      </c>
      <c r="R16" s="29">
        <f t="shared" si="11"/>
        <v>0</v>
      </c>
      <c r="S16" s="29">
        <f t="shared" si="12"/>
        <v>0</v>
      </c>
      <c r="T16" s="38">
        <f t="shared" si="16"/>
        <v>0</v>
      </c>
      <c r="U16" s="38">
        <f t="shared" si="17"/>
        <v>0</v>
      </c>
      <c r="V16" s="38">
        <f t="shared" si="18"/>
        <v>0</v>
      </c>
      <c r="W16" s="39">
        <f t="shared" si="19"/>
        <v>0</v>
      </c>
      <c r="X16" s="39">
        <f t="shared" si="20"/>
        <v>0</v>
      </c>
      <c r="Y16" s="39">
        <f t="shared" si="21"/>
        <v>0</v>
      </c>
      <c r="Z16" s="40">
        <f t="shared" si="22"/>
        <v>0</v>
      </c>
      <c r="AA16" s="40">
        <f t="shared" si="23"/>
        <v>0</v>
      </c>
      <c r="AB16" s="40">
        <f t="shared" si="24"/>
        <v>0</v>
      </c>
    </row>
    <row r="17" spans="1:28">
      <c r="A17" s="43" t="s">
        <v>791</v>
      </c>
      <c r="B17" s="53">
        <f t="shared" si="13"/>
        <v>0</v>
      </c>
      <c r="C17" s="53">
        <f t="shared" si="0"/>
        <v>0</v>
      </c>
      <c r="D17" s="53">
        <f t="shared" si="0"/>
        <v>0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37">
        <f t="shared" si="14"/>
        <v>0</v>
      </c>
      <c r="I17" s="37">
        <f t="shared" si="3"/>
        <v>0</v>
      </c>
      <c r="J17" s="37">
        <f t="shared" si="4"/>
        <v>0</v>
      </c>
      <c r="K17" s="37">
        <f t="shared" si="5"/>
        <v>0</v>
      </c>
      <c r="L17" s="37">
        <f t="shared" si="6"/>
        <v>0</v>
      </c>
      <c r="M17" s="37">
        <f t="shared" si="7"/>
        <v>0</v>
      </c>
      <c r="N17" s="29">
        <f t="shared" si="15"/>
        <v>0</v>
      </c>
      <c r="O17" s="29">
        <f t="shared" si="8"/>
        <v>0</v>
      </c>
      <c r="P17" s="29">
        <f t="shared" si="9"/>
        <v>0</v>
      </c>
      <c r="Q17" s="29">
        <f t="shared" si="10"/>
        <v>0</v>
      </c>
      <c r="R17" s="29">
        <f t="shared" si="11"/>
        <v>0</v>
      </c>
      <c r="S17" s="29">
        <f t="shared" si="12"/>
        <v>0</v>
      </c>
      <c r="T17" s="38">
        <f t="shared" si="16"/>
        <v>0</v>
      </c>
      <c r="U17" s="38">
        <f t="shared" si="17"/>
        <v>0</v>
      </c>
      <c r="V17" s="38">
        <f t="shared" si="18"/>
        <v>0</v>
      </c>
      <c r="W17" s="39">
        <f t="shared" si="19"/>
        <v>0</v>
      </c>
      <c r="X17" s="39">
        <f t="shared" si="20"/>
        <v>0</v>
      </c>
      <c r="Y17" s="39">
        <f t="shared" si="21"/>
        <v>0</v>
      </c>
      <c r="Z17" s="40">
        <f t="shared" si="22"/>
        <v>0</v>
      </c>
      <c r="AA17" s="40">
        <f t="shared" si="23"/>
        <v>0</v>
      </c>
      <c r="AB17" s="40">
        <f t="shared" si="24"/>
        <v>0</v>
      </c>
    </row>
    <row r="18" spans="1:28">
      <c r="A18" s="43" t="s">
        <v>17</v>
      </c>
      <c r="B18" s="53">
        <f t="shared" si="13"/>
        <v>0</v>
      </c>
      <c r="C18" s="53">
        <f t="shared" si="0"/>
        <v>0</v>
      </c>
      <c r="D18" s="53">
        <f t="shared" si="0"/>
        <v>0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37">
        <f t="shared" si="14"/>
        <v>0</v>
      </c>
      <c r="I18" s="37">
        <f t="shared" si="3"/>
        <v>0</v>
      </c>
      <c r="J18" s="37">
        <f t="shared" si="4"/>
        <v>0</v>
      </c>
      <c r="K18" s="37">
        <f t="shared" si="5"/>
        <v>0</v>
      </c>
      <c r="L18" s="37">
        <f t="shared" si="6"/>
        <v>0</v>
      </c>
      <c r="M18" s="37">
        <f t="shared" si="7"/>
        <v>0</v>
      </c>
      <c r="N18" s="29">
        <f t="shared" si="15"/>
        <v>0</v>
      </c>
      <c r="O18" s="29">
        <f t="shared" si="8"/>
        <v>0</v>
      </c>
      <c r="P18" s="29">
        <f t="shared" si="9"/>
        <v>0</v>
      </c>
      <c r="Q18" s="29">
        <f t="shared" si="10"/>
        <v>0</v>
      </c>
      <c r="R18" s="29">
        <f t="shared" si="11"/>
        <v>0</v>
      </c>
      <c r="S18" s="29">
        <f t="shared" si="12"/>
        <v>0</v>
      </c>
      <c r="T18" s="38">
        <f t="shared" si="16"/>
        <v>0</v>
      </c>
      <c r="U18" s="38">
        <f t="shared" si="17"/>
        <v>0</v>
      </c>
      <c r="V18" s="38">
        <f t="shared" si="18"/>
        <v>0</v>
      </c>
      <c r="W18" s="39">
        <f t="shared" si="19"/>
        <v>0</v>
      </c>
      <c r="X18" s="39">
        <f t="shared" si="20"/>
        <v>0</v>
      </c>
      <c r="Y18" s="39">
        <f t="shared" si="21"/>
        <v>0</v>
      </c>
      <c r="Z18" s="40">
        <f t="shared" si="22"/>
        <v>0</v>
      </c>
      <c r="AA18" s="40">
        <f t="shared" si="23"/>
        <v>0</v>
      </c>
      <c r="AB18" s="40">
        <f t="shared" si="24"/>
        <v>0</v>
      </c>
    </row>
    <row r="19" spans="1:28">
      <c r="A19" s="43" t="s">
        <v>1042</v>
      </c>
      <c r="B19" s="53">
        <f t="shared" si="13"/>
        <v>0</v>
      </c>
      <c r="C19" s="53">
        <f t="shared" si="0"/>
        <v>0</v>
      </c>
      <c r="D19" s="53">
        <f t="shared" si="0"/>
        <v>0</v>
      </c>
      <c r="E19" s="53">
        <f t="shared" si="0"/>
        <v>0</v>
      </c>
      <c r="F19" s="53">
        <f t="shared" si="1"/>
        <v>0</v>
      </c>
      <c r="G19" s="53">
        <f t="shared" si="2"/>
        <v>0</v>
      </c>
      <c r="H19" s="37">
        <f t="shared" si="14"/>
        <v>0</v>
      </c>
      <c r="I19" s="37">
        <f t="shared" si="3"/>
        <v>0</v>
      </c>
      <c r="J19" s="37">
        <f t="shared" si="4"/>
        <v>0</v>
      </c>
      <c r="K19" s="37">
        <f t="shared" si="5"/>
        <v>0</v>
      </c>
      <c r="L19" s="37">
        <f t="shared" si="6"/>
        <v>0</v>
      </c>
      <c r="M19" s="37">
        <f t="shared" si="7"/>
        <v>0</v>
      </c>
      <c r="N19" s="29">
        <f t="shared" si="15"/>
        <v>0</v>
      </c>
      <c r="O19" s="29">
        <f t="shared" si="8"/>
        <v>0</v>
      </c>
      <c r="P19" s="29">
        <f t="shared" si="9"/>
        <v>0</v>
      </c>
      <c r="Q19" s="29">
        <f t="shared" si="10"/>
        <v>0</v>
      </c>
      <c r="R19" s="29">
        <f t="shared" si="11"/>
        <v>0</v>
      </c>
      <c r="S19" s="29">
        <f t="shared" si="12"/>
        <v>0</v>
      </c>
      <c r="T19" s="38">
        <f t="shared" si="16"/>
        <v>0</v>
      </c>
      <c r="U19" s="38">
        <f t="shared" si="17"/>
        <v>0</v>
      </c>
      <c r="V19" s="38">
        <f t="shared" si="18"/>
        <v>0</v>
      </c>
      <c r="W19" s="39">
        <f t="shared" si="19"/>
        <v>0</v>
      </c>
      <c r="X19" s="39">
        <f t="shared" si="20"/>
        <v>0</v>
      </c>
      <c r="Y19" s="39">
        <f t="shared" si="21"/>
        <v>0</v>
      </c>
      <c r="Z19" s="40">
        <f t="shared" si="22"/>
        <v>0</v>
      </c>
      <c r="AA19" s="40">
        <f t="shared" si="23"/>
        <v>0</v>
      </c>
      <c r="AB19" s="40">
        <f t="shared" si="24"/>
        <v>0</v>
      </c>
    </row>
    <row r="20" spans="1:28">
      <c r="A20" s="43" t="s">
        <v>19</v>
      </c>
      <c r="B20" s="53">
        <f t="shared" si="13"/>
        <v>9</v>
      </c>
      <c r="C20" s="53">
        <f t="shared" si="0"/>
        <v>5</v>
      </c>
      <c r="D20" s="53">
        <f t="shared" si="0"/>
        <v>1</v>
      </c>
      <c r="E20" s="53">
        <f t="shared" si="0"/>
        <v>3</v>
      </c>
      <c r="F20" s="53">
        <f t="shared" si="1"/>
        <v>25</v>
      </c>
      <c r="G20" s="53">
        <f t="shared" si="2"/>
        <v>14</v>
      </c>
      <c r="H20" s="37">
        <f t="shared" si="14"/>
        <v>5</v>
      </c>
      <c r="I20" s="37">
        <f t="shared" si="3"/>
        <v>4</v>
      </c>
      <c r="J20" s="37">
        <f t="shared" si="4"/>
        <v>1</v>
      </c>
      <c r="K20" s="37">
        <f t="shared" si="5"/>
        <v>0</v>
      </c>
      <c r="L20" s="37">
        <f t="shared" si="6"/>
        <v>19</v>
      </c>
      <c r="M20" s="37">
        <f t="shared" si="7"/>
        <v>4</v>
      </c>
      <c r="N20" s="29">
        <f t="shared" si="15"/>
        <v>4</v>
      </c>
      <c r="O20" s="29">
        <f t="shared" si="8"/>
        <v>1</v>
      </c>
      <c r="P20" s="29">
        <f t="shared" si="9"/>
        <v>0</v>
      </c>
      <c r="Q20" s="29">
        <f t="shared" si="10"/>
        <v>3</v>
      </c>
      <c r="R20" s="29">
        <f t="shared" si="11"/>
        <v>6</v>
      </c>
      <c r="S20" s="29">
        <f t="shared" si="12"/>
        <v>10</v>
      </c>
      <c r="T20" s="38">
        <f t="shared" si="16"/>
        <v>0.8</v>
      </c>
      <c r="U20" s="38">
        <f t="shared" si="17"/>
        <v>0.25</v>
      </c>
      <c r="V20" s="38">
        <f t="shared" si="18"/>
        <v>0.55555555555555558</v>
      </c>
      <c r="W20" s="39">
        <f t="shared" si="19"/>
        <v>3.8</v>
      </c>
      <c r="X20" s="39">
        <f t="shared" si="20"/>
        <v>1.5</v>
      </c>
      <c r="Y20" s="39">
        <f t="shared" si="21"/>
        <v>2.7777777777777777</v>
      </c>
      <c r="Z20" s="40">
        <f t="shared" si="22"/>
        <v>0.8</v>
      </c>
      <c r="AA20" s="40">
        <f t="shared" si="23"/>
        <v>2.5</v>
      </c>
      <c r="AB20" s="40">
        <f t="shared" si="24"/>
        <v>1.5555555555555556</v>
      </c>
    </row>
    <row r="21" spans="1:28">
      <c r="A21" s="43" t="s">
        <v>100</v>
      </c>
      <c r="B21" s="53">
        <f t="shared" si="13"/>
        <v>0</v>
      </c>
      <c r="C21" s="53">
        <f t="shared" si="0"/>
        <v>0</v>
      </c>
      <c r="D21" s="53">
        <f t="shared" si="0"/>
        <v>0</v>
      </c>
      <c r="E21" s="53">
        <f t="shared" si="0"/>
        <v>0</v>
      </c>
      <c r="F21" s="53">
        <f t="shared" si="1"/>
        <v>0</v>
      </c>
      <c r="G21" s="53">
        <f t="shared" si="2"/>
        <v>0</v>
      </c>
      <c r="H21" s="37">
        <f t="shared" si="14"/>
        <v>0</v>
      </c>
      <c r="I21" s="37">
        <f t="shared" si="3"/>
        <v>0</v>
      </c>
      <c r="J21" s="37">
        <f t="shared" si="4"/>
        <v>0</v>
      </c>
      <c r="K21" s="37">
        <f t="shared" si="5"/>
        <v>0</v>
      </c>
      <c r="L21" s="37">
        <f t="shared" si="6"/>
        <v>0</v>
      </c>
      <c r="M21" s="37">
        <f t="shared" si="7"/>
        <v>0</v>
      </c>
      <c r="N21" s="29">
        <f t="shared" si="15"/>
        <v>0</v>
      </c>
      <c r="O21" s="29">
        <f t="shared" si="8"/>
        <v>0</v>
      </c>
      <c r="P21" s="29">
        <f t="shared" si="9"/>
        <v>0</v>
      </c>
      <c r="Q21" s="29">
        <f t="shared" si="10"/>
        <v>0</v>
      </c>
      <c r="R21" s="29">
        <f t="shared" si="11"/>
        <v>0</v>
      </c>
      <c r="S21" s="29">
        <f t="shared" si="12"/>
        <v>0</v>
      </c>
      <c r="T21" s="38">
        <f t="shared" si="16"/>
        <v>0</v>
      </c>
      <c r="U21" s="38">
        <f t="shared" si="17"/>
        <v>0</v>
      </c>
      <c r="V21" s="38">
        <f t="shared" si="18"/>
        <v>0</v>
      </c>
      <c r="W21" s="39">
        <f t="shared" si="19"/>
        <v>0</v>
      </c>
      <c r="X21" s="39">
        <f t="shared" si="20"/>
        <v>0</v>
      </c>
      <c r="Y21" s="39">
        <f t="shared" si="21"/>
        <v>0</v>
      </c>
      <c r="Z21" s="40">
        <f t="shared" si="22"/>
        <v>0</v>
      </c>
      <c r="AA21" s="40">
        <f t="shared" si="23"/>
        <v>0</v>
      </c>
      <c r="AB21" s="40">
        <f t="shared" si="24"/>
        <v>0</v>
      </c>
    </row>
    <row r="22" spans="1:28">
      <c r="A22" s="43" t="s">
        <v>1043</v>
      </c>
      <c r="B22" s="53">
        <f t="shared" si="13"/>
        <v>0</v>
      </c>
      <c r="C22" s="53">
        <f t="shared" si="0"/>
        <v>0</v>
      </c>
      <c r="D22" s="53">
        <f t="shared" si="0"/>
        <v>0</v>
      </c>
      <c r="E22" s="53">
        <f t="shared" si="0"/>
        <v>0</v>
      </c>
      <c r="F22" s="53">
        <f t="shared" si="1"/>
        <v>0</v>
      </c>
      <c r="G22" s="53">
        <f t="shared" si="2"/>
        <v>0</v>
      </c>
      <c r="H22" s="37">
        <f t="shared" si="14"/>
        <v>0</v>
      </c>
      <c r="I22" s="37">
        <f t="shared" si="3"/>
        <v>0</v>
      </c>
      <c r="J22" s="37">
        <f t="shared" si="4"/>
        <v>0</v>
      </c>
      <c r="K22" s="37">
        <f t="shared" si="5"/>
        <v>0</v>
      </c>
      <c r="L22" s="37">
        <f t="shared" si="6"/>
        <v>0</v>
      </c>
      <c r="M22" s="37">
        <f t="shared" si="7"/>
        <v>0</v>
      </c>
      <c r="N22" s="29">
        <f t="shared" si="15"/>
        <v>0</v>
      </c>
      <c r="O22" s="29">
        <f t="shared" si="8"/>
        <v>0</v>
      </c>
      <c r="P22" s="29">
        <f t="shared" si="9"/>
        <v>0</v>
      </c>
      <c r="Q22" s="29">
        <f t="shared" si="10"/>
        <v>0</v>
      </c>
      <c r="R22" s="29">
        <f t="shared" si="11"/>
        <v>0</v>
      </c>
      <c r="S22" s="29">
        <f t="shared" si="12"/>
        <v>0</v>
      </c>
      <c r="T22" s="38">
        <f t="shared" si="16"/>
        <v>0</v>
      </c>
      <c r="U22" s="38">
        <f t="shared" si="17"/>
        <v>0</v>
      </c>
      <c r="V22" s="38">
        <f t="shared" si="18"/>
        <v>0</v>
      </c>
      <c r="W22" s="39">
        <f t="shared" si="19"/>
        <v>0</v>
      </c>
      <c r="X22" s="39">
        <f t="shared" si="20"/>
        <v>0</v>
      </c>
      <c r="Y22" s="39">
        <f t="shared" si="21"/>
        <v>0</v>
      </c>
      <c r="Z22" s="40">
        <f t="shared" si="22"/>
        <v>0</v>
      </c>
      <c r="AA22" s="40">
        <f t="shared" si="23"/>
        <v>0</v>
      </c>
      <c r="AB22" s="40">
        <f t="shared" si="24"/>
        <v>0</v>
      </c>
    </row>
    <row r="23" spans="1:28" s="62" customFormat="1">
      <c r="A23" s="55" t="s">
        <v>1367</v>
      </c>
      <c r="B23" s="56">
        <f>SUM(B5:B22)</f>
        <v>9</v>
      </c>
      <c r="C23" s="56">
        <f t="shared" ref="C23:H23" si="25">SUM(C5:C22)</f>
        <v>5</v>
      </c>
      <c r="D23" s="56">
        <f t="shared" si="25"/>
        <v>1</v>
      </c>
      <c r="E23" s="56">
        <f t="shared" si="25"/>
        <v>3</v>
      </c>
      <c r="F23" s="56">
        <f t="shared" si="25"/>
        <v>25</v>
      </c>
      <c r="G23" s="56">
        <f t="shared" si="25"/>
        <v>14</v>
      </c>
      <c r="H23" s="57">
        <f t="shared" si="25"/>
        <v>5</v>
      </c>
      <c r="I23" s="57">
        <f t="shared" ref="I23:S23" si="26">SUM(I5:I22)</f>
        <v>4</v>
      </c>
      <c r="J23" s="57">
        <f t="shared" si="26"/>
        <v>1</v>
      </c>
      <c r="K23" s="57">
        <f t="shared" si="26"/>
        <v>0</v>
      </c>
      <c r="L23" s="57">
        <f t="shared" si="26"/>
        <v>19</v>
      </c>
      <c r="M23" s="57">
        <f t="shared" si="26"/>
        <v>4</v>
      </c>
      <c r="N23" s="58">
        <f t="shared" si="26"/>
        <v>4</v>
      </c>
      <c r="O23" s="58">
        <f t="shared" si="26"/>
        <v>1</v>
      </c>
      <c r="P23" s="58">
        <f t="shared" si="26"/>
        <v>0</v>
      </c>
      <c r="Q23" s="58">
        <f t="shared" si="26"/>
        <v>3</v>
      </c>
      <c r="R23" s="58">
        <f t="shared" si="26"/>
        <v>6</v>
      </c>
      <c r="S23" s="58">
        <f t="shared" si="26"/>
        <v>10</v>
      </c>
      <c r="T23" s="59">
        <f>IFERROR(SUM(I23/H23),0)</f>
        <v>0.8</v>
      </c>
      <c r="U23" s="59">
        <f>IFERROR(SUM(O23/N23),0)</f>
        <v>0.25</v>
      </c>
      <c r="V23" s="59">
        <f>IFERROR(SUM(C23/B23),0)</f>
        <v>0.55555555555555558</v>
      </c>
      <c r="W23" s="60">
        <f>IFERROR(SUM(L23/H23),0)</f>
        <v>3.8</v>
      </c>
      <c r="X23" s="60">
        <f>IFERROR(SUM(R23/N23),0)</f>
        <v>1.5</v>
      </c>
      <c r="Y23" s="60">
        <f>IFERROR(SUM(F23/B23),0)</f>
        <v>2.7777777777777777</v>
      </c>
      <c r="Z23" s="61">
        <f>IFERROR(SUM(M23/H23),0)</f>
        <v>0.8</v>
      </c>
      <c r="AA23" s="61">
        <f>IFERROR(SUM(S23/N23),0)</f>
        <v>2.5</v>
      </c>
      <c r="AB23" s="61">
        <f>IFERROR(SUM(G23/B23),0)</f>
        <v>1.5555555555555556</v>
      </c>
    </row>
  </sheetData>
  <mergeCells count="6">
    <mergeCell ref="Z3:AB3"/>
    <mergeCell ref="B3:G3"/>
    <mergeCell ref="H3:M3"/>
    <mergeCell ref="N3:S3"/>
    <mergeCell ref="T3:V3"/>
    <mergeCell ref="W3:Y3"/>
  </mergeCells>
  <dataValidations count="1">
    <dataValidation type="list" allowBlank="1" showInputMessage="1" showErrorMessage="1" sqref="A1" xr:uid="{00000000-0002-0000-0500-000000000000}">
      <formula1>list_opponents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Tables</vt:lpstr>
      <vt:lpstr>Results</vt:lpstr>
      <vt:lpstr>Decade</vt:lpstr>
      <vt:lpstr>League Head to Head</vt:lpstr>
      <vt:lpstr>Manager Data</vt:lpstr>
      <vt:lpstr>Competition Head to Head</vt:lpstr>
      <vt:lpstr>v Opponent</vt:lpstr>
      <vt:lpstr>chosen_comp</vt:lpstr>
      <vt:lpstr>chosen_team</vt:lpstr>
      <vt:lpstr>competition</vt:lpstr>
      <vt:lpstr>'Manager Data'!Criteria</vt:lpstr>
      <vt:lpstr>'Manager Data'!Extract</vt:lpstr>
      <vt:lpstr>goals_against</vt:lpstr>
      <vt:lpstr>goals_for</vt:lpstr>
      <vt:lpstr>list_comps</vt:lpstr>
      <vt:lpstr>list_opponents</vt:lpstr>
      <vt:lpstr>manager</vt:lpstr>
      <vt:lpstr>opponent</vt:lpstr>
      <vt:lpstr>outcome</vt:lpstr>
      <vt:lpstr>venue</vt:lpstr>
      <vt:lpstr>WL1_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 Brown</cp:lastModifiedBy>
  <dcterms:created xsi:type="dcterms:W3CDTF">2018-01-09T18:06:47Z</dcterms:created>
  <dcterms:modified xsi:type="dcterms:W3CDTF">2023-05-09T15:43:53Z</dcterms:modified>
</cp:coreProperties>
</file>