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stronomy\Processing MAO images\"/>
    </mc:Choice>
  </mc:AlternateContent>
  <xr:revisionPtr revIDLastSave="0" documentId="13_ncr:1_{5EF75F13-9CE7-4D18-9EFA-A170DDF88F56}" xr6:coauthVersionLast="47" xr6:coauthVersionMax="47" xr10:uidLastSave="{00000000-0000-0000-0000-000000000000}"/>
  <bookViews>
    <workbookView xWindow="20340" yWindow="690" windowWidth="17415" windowHeight="19965" xr2:uid="{04D6987A-0C52-495D-B2DB-30DED44C5BE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1" l="1"/>
  <c r="N43" i="1"/>
  <c r="N42" i="1"/>
  <c r="N39" i="1"/>
  <c r="N40" i="1"/>
  <c r="N41" i="1"/>
  <c r="N38" i="1"/>
  <c r="N29" i="1"/>
  <c r="J39" i="1"/>
  <c r="J40" i="1"/>
  <c r="J41" i="1"/>
  <c r="J38" i="1"/>
  <c r="I39" i="1"/>
  <c r="I40" i="1"/>
  <c r="I41" i="1"/>
  <c r="I38" i="1"/>
  <c r="H39" i="1"/>
  <c r="H40" i="1"/>
  <c r="H41" i="1"/>
  <c r="H38" i="1"/>
  <c r="L39" i="1"/>
  <c r="L40" i="1"/>
  <c r="L41" i="1"/>
  <c r="L38" i="1"/>
  <c r="H29" i="1"/>
  <c r="E5" i="1"/>
  <c r="L32" i="1"/>
  <c r="J32" i="1"/>
  <c r="L31" i="1"/>
  <c r="J31" i="1"/>
  <c r="L30" i="1"/>
  <c r="J30" i="1"/>
  <c r="L29" i="1"/>
  <c r="J29" i="1"/>
  <c r="J18" i="1"/>
  <c r="J19" i="1"/>
  <c r="J20" i="1"/>
  <c r="J21" i="1"/>
  <c r="J22" i="1"/>
  <c r="J23" i="1"/>
  <c r="J17" i="1"/>
  <c r="L18" i="1"/>
  <c r="L19" i="1"/>
  <c r="L20" i="1"/>
  <c r="L21" i="1"/>
  <c r="L22" i="1"/>
  <c r="L23" i="1"/>
  <c r="L17" i="1"/>
  <c r="E9" i="1"/>
  <c r="H23" i="1" s="1"/>
  <c r="I23" i="1" s="1"/>
  <c r="N23" i="1" s="1"/>
  <c r="H20" i="1" l="1"/>
  <c r="I20" i="1" s="1"/>
  <c r="N20" i="1" s="1"/>
  <c r="I29" i="1"/>
  <c r="H32" i="1"/>
  <c r="I32" i="1" s="1"/>
  <c r="N32" i="1" s="1"/>
  <c r="H21" i="1"/>
  <c r="I21" i="1" s="1"/>
  <c r="N21" i="1" s="1"/>
  <c r="H30" i="1"/>
  <c r="I30" i="1" s="1"/>
  <c r="N30" i="1" s="1"/>
  <c r="H31" i="1"/>
  <c r="I31" i="1" s="1"/>
  <c r="N31" i="1" s="1"/>
  <c r="H22" i="1"/>
  <c r="I22" i="1" s="1"/>
  <c r="N22" i="1" s="1"/>
  <c r="H19" i="1"/>
  <c r="I19" i="1" s="1"/>
  <c r="N19" i="1" s="1"/>
  <c r="H18" i="1"/>
  <c r="I18" i="1" s="1"/>
  <c r="N18" i="1" s="1"/>
  <c r="H17" i="1"/>
  <c r="I17" i="1" s="1"/>
  <c r="N17" i="1" s="1"/>
  <c r="N25" i="1" l="1"/>
  <c r="N24" i="1"/>
  <c r="N34" i="1"/>
  <c r="N33" i="1"/>
</calcChain>
</file>

<file path=xl/sharedStrings.xml><?xml version="1.0" encoding="utf-8"?>
<sst xmlns="http://schemas.openxmlformats.org/spreadsheetml/2006/main" count="64" uniqueCount="39">
  <si>
    <t>Name</t>
  </si>
  <si>
    <t>B</t>
  </si>
  <si>
    <t>Ave</t>
  </si>
  <si>
    <t>Std</t>
  </si>
  <si>
    <t>I.M B</t>
  </si>
  <si>
    <t>MAO</t>
  </si>
  <si>
    <t>Tbv</t>
  </si>
  <si>
    <t>Tv_bv</t>
  </si>
  <si>
    <t>Tb_bv</t>
  </si>
  <si>
    <t>Vvar = Δv + Tv_bv * Δ(B-V) + Vcomp</t>
  </si>
  <si>
    <t>Δ(B-V) = Tbv * Δ(b-v)</t>
  </si>
  <si>
    <t>Δv = vvar- vcomp</t>
  </si>
  <si>
    <t>I.M V</t>
  </si>
  <si>
    <t>V</t>
  </si>
  <si>
    <t xml:space="preserve">2022 8 1 V1117 Her </t>
  </si>
  <si>
    <t xml:space="preserve"> Δ(b-v)</t>
  </si>
  <si>
    <t>Δ(B-V)</t>
  </si>
  <si>
    <t>Δv</t>
  </si>
  <si>
    <t>KMAGINS B</t>
  </si>
  <si>
    <t>KMAGINS V</t>
  </si>
  <si>
    <t>(b-v)comp</t>
  </si>
  <si>
    <t>(b-v)</t>
  </si>
  <si>
    <t>Our Sun</t>
  </si>
  <si>
    <t>Star</t>
  </si>
  <si>
    <t>B-V</t>
  </si>
  <si>
    <t>Betelgeuse</t>
  </si>
  <si>
    <t>Rigel</t>
  </si>
  <si>
    <t>120 V*</t>
  </si>
  <si>
    <t>Using 135, 138, 123, 129 ONLY Applied to Check Star 120</t>
  </si>
  <si>
    <t>V1117 Her</t>
  </si>
  <si>
    <t>Var</t>
  </si>
  <si>
    <t>VMAGINS B</t>
  </si>
  <si>
    <t>VMAGINS V</t>
  </si>
  <si>
    <t>B*</t>
  </si>
  <si>
    <t>V*</t>
  </si>
  <si>
    <t>(B-V)*</t>
  </si>
  <si>
    <t xml:space="preserve"> Catalog B</t>
  </si>
  <si>
    <t xml:space="preserve"> Catalog V</t>
  </si>
  <si>
    <t>Using 135, 138, 123, 129 ONLY Applied to Var (V1117 Her)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</si>
</sst>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1" xfId="0" applyBorder="1" applyAlignment="1">
      <alignment horizontal="center"/>
    </xf>
    <xf numFmtId="0" fontId="0" fillId="0" borderId="1" xfId="0" applyBorder="1"/>
    <xf numFmtId="164" fontId="0" fillId="0" borderId="1" xfId="0" applyNumberFormat="1" applyBorder="1"/>
    <xf numFmtId="0" fontId="0" fillId="0" borderId="0" xfId="0" quotePrefix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D044F-FB23-428B-B00A-F1FCDEA4F5D5}">
  <dimension ref="B2:N52"/>
  <sheetViews>
    <sheetView tabSelected="1" workbookViewId="0">
      <selection activeCell="M5" sqref="M5"/>
    </sheetView>
  </sheetViews>
  <sheetFormatPr defaultRowHeight="15" x14ac:dyDescent="0.25"/>
  <cols>
    <col min="2" max="3" width="11" bestFit="1" customWidth="1"/>
    <col min="4" max="4" width="11.28515625" bestFit="1" customWidth="1"/>
    <col min="6" max="6" width="11.140625" customWidth="1"/>
    <col min="7" max="8" width="10.5703125" bestFit="1" customWidth="1"/>
    <col min="12" max="12" width="10.140625" bestFit="1" customWidth="1"/>
  </cols>
  <sheetData>
    <row r="2" spans="2:14" x14ac:dyDescent="0.25">
      <c r="C2" s="10" t="s">
        <v>14</v>
      </c>
      <c r="D2" s="10"/>
      <c r="E2" s="10"/>
    </row>
    <row r="3" spans="2:14" x14ac:dyDescent="0.25">
      <c r="L3" s="10" t="s">
        <v>5</v>
      </c>
      <c r="M3" s="10"/>
    </row>
    <row r="4" spans="2:14" x14ac:dyDescent="0.25">
      <c r="B4" s="1" t="s">
        <v>30</v>
      </c>
      <c r="C4" t="s">
        <v>31</v>
      </c>
      <c r="D4" t="s">
        <v>32</v>
      </c>
      <c r="E4" s="1" t="s">
        <v>21</v>
      </c>
      <c r="G4" s="1" t="s">
        <v>33</v>
      </c>
      <c r="H4" s="1" t="s">
        <v>34</v>
      </c>
      <c r="I4" s="1" t="s">
        <v>35</v>
      </c>
      <c r="L4" t="s">
        <v>6</v>
      </c>
      <c r="M4">
        <v>1.1819999999999999</v>
      </c>
    </row>
    <row r="5" spans="2:14" x14ac:dyDescent="0.25">
      <c r="B5" s="1" t="s">
        <v>29</v>
      </c>
      <c r="C5">
        <v>-8.7100000000000009</v>
      </c>
      <c r="D5">
        <v>-9.0609999999999999</v>
      </c>
      <c r="E5">
        <f>C5-D5</f>
        <v>0.35099999999999909</v>
      </c>
      <c r="H5" s="2">
        <f>N42</f>
        <v>12.5657068575</v>
      </c>
      <c r="L5" t="s">
        <v>7</v>
      </c>
      <c r="M5">
        <v>-0.115</v>
      </c>
    </row>
    <row r="6" spans="2:14" x14ac:dyDescent="0.25">
      <c r="L6" t="s">
        <v>8</v>
      </c>
      <c r="M6">
        <v>3.9E-2</v>
      </c>
    </row>
    <row r="8" spans="2:14" x14ac:dyDescent="0.25">
      <c r="B8" s="1">
        <v>120</v>
      </c>
      <c r="C8" t="s">
        <v>18</v>
      </c>
      <c r="D8" t="s">
        <v>19</v>
      </c>
      <c r="E8" s="1" t="s">
        <v>21</v>
      </c>
      <c r="G8" s="1" t="s">
        <v>36</v>
      </c>
      <c r="H8" s="1" t="s">
        <v>37</v>
      </c>
    </row>
    <row r="9" spans="2:14" x14ac:dyDescent="0.25">
      <c r="C9">
        <v>-8.6430000000000007</v>
      </c>
      <c r="D9">
        <v>-9.5169999999999995</v>
      </c>
      <c r="E9">
        <f>C9-D9</f>
        <v>0.87399999999999878</v>
      </c>
      <c r="G9" s="6">
        <v>13.019</v>
      </c>
      <c r="H9" s="6">
        <v>12.032999999999999</v>
      </c>
    </row>
    <row r="12" spans="2:14" x14ac:dyDescent="0.25">
      <c r="B12" s="10" t="s">
        <v>9</v>
      </c>
      <c r="C12" s="10"/>
      <c r="D12" s="10"/>
      <c r="E12" s="10"/>
    </row>
    <row r="13" spans="2:14" x14ac:dyDescent="0.25">
      <c r="B13" s="10" t="s">
        <v>10</v>
      </c>
      <c r="C13" s="10"/>
      <c r="D13" s="10"/>
      <c r="E13" s="10"/>
    </row>
    <row r="14" spans="2:14" x14ac:dyDescent="0.25">
      <c r="B14" s="10" t="s">
        <v>11</v>
      </c>
      <c r="C14" s="10"/>
      <c r="D14" s="10"/>
      <c r="E14" s="10"/>
    </row>
    <row r="16" spans="2:14" x14ac:dyDescent="0.25">
      <c r="B16" s="3" t="s">
        <v>0</v>
      </c>
      <c r="C16" s="3" t="s">
        <v>4</v>
      </c>
      <c r="D16" s="3" t="s">
        <v>12</v>
      </c>
      <c r="E16" s="3" t="s">
        <v>1</v>
      </c>
      <c r="F16" s="3" t="s">
        <v>13</v>
      </c>
      <c r="G16" s="4"/>
      <c r="H16" s="3" t="s">
        <v>15</v>
      </c>
      <c r="I16" s="3" t="s">
        <v>16</v>
      </c>
      <c r="J16" s="3" t="s">
        <v>17</v>
      </c>
      <c r="K16" s="4"/>
      <c r="L16" s="3" t="s">
        <v>20</v>
      </c>
      <c r="M16" s="4"/>
      <c r="N16" s="3" t="s">
        <v>27</v>
      </c>
    </row>
    <row r="17" spans="2:14" x14ac:dyDescent="0.25">
      <c r="B17" s="3">
        <v>117</v>
      </c>
      <c r="C17" s="4">
        <v>-9.39</v>
      </c>
      <c r="D17" s="4">
        <v>-9.9570000000000007</v>
      </c>
      <c r="E17" s="4">
        <v>12.286</v>
      </c>
      <c r="F17" s="4">
        <v>11.718</v>
      </c>
      <c r="G17" s="4"/>
      <c r="H17" s="4">
        <f t="shared" ref="H17:H23" si="0">$E$9-L17</f>
        <v>0.30699999999999861</v>
      </c>
      <c r="I17" s="5">
        <f t="shared" ref="I17:I23" si="1">H17*$M$4</f>
        <v>0.36287399999999831</v>
      </c>
      <c r="J17" s="4">
        <f t="shared" ref="J17:J23" si="2">$D$9-D17</f>
        <v>0.44000000000000128</v>
      </c>
      <c r="K17" s="4"/>
      <c r="L17" s="4">
        <f>C17-D17</f>
        <v>0.56700000000000017</v>
      </c>
      <c r="M17" s="4"/>
      <c r="N17" s="5">
        <f t="shared" ref="N17:N23" si="3">J17+($M$5*I17)+F17</f>
        <v>12.116269490000001</v>
      </c>
    </row>
    <row r="18" spans="2:14" x14ac:dyDescent="0.25">
      <c r="B18" s="3">
        <v>135</v>
      </c>
      <c r="C18" s="4">
        <v>-7.1779999999999999</v>
      </c>
      <c r="D18" s="4">
        <v>-8.0660000000000007</v>
      </c>
      <c r="E18" s="4">
        <v>14.489000000000001</v>
      </c>
      <c r="F18" s="4">
        <v>13.487</v>
      </c>
      <c r="G18" s="4"/>
      <c r="H18" s="4">
        <f t="shared" si="0"/>
        <v>-1.4000000000002011E-2</v>
      </c>
      <c r="I18" s="5">
        <f t="shared" si="1"/>
        <v>-1.6548000000002377E-2</v>
      </c>
      <c r="J18" s="4">
        <f t="shared" si="2"/>
        <v>-1.4509999999999987</v>
      </c>
      <c r="K18" s="4"/>
      <c r="L18" s="4">
        <f t="shared" ref="L18:L23" si="4">C18-D18</f>
        <v>0.88800000000000079</v>
      </c>
      <c r="M18" s="4"/>
      <c r="N18" s="5">
        <f t="shared" si="3"/>
        <v>12.037903020000002</v>
      </c>
    </row>
    <row r="19" spans="2:14" x14ac:dyDescent="0.25">
      <c r="B19" s="3">
        <v>138</v>
      </c>
      <c r="C19" s="4">
        <v>-7.1749999999999998</v>
      </c>
      <c r="D19" s="4">
        <v>-7.7569999999999997</v>
      </c>
      <c r="E19" s="4">
        <v>14.48</v>
      </c>
      <c r="F19" s="4">
        <v>13.849</v>
      </c>
      <c r="G19" s="4"/>
      <c r="H19" s="4">
        <f t="shared" si="0"/>
        <v>0.29199999999999893</v>
      </c>
      <c r="I19" s="5">
        <f t="shared" si="1"/>
        <v>0.34514399999999873</v>
      </c>
      <c r="J19" s="4">
        <f t="shared" si="2"/>
        <v>-1.7599999999999998</v>
      </c>
      <c r="K19" s="4"/>
      <c r="L19" s="4">
        <f t="shared" si="4"/>
        <v>0.58199999999999985</v>
      </c>
      <c r="M19" s="4"/>
      <c r="N19" s="5">
        <f t="shared" si="3"/>
        <v>12.049308440000001</v>
      </c>
    </row>
    <row r="20" spans="2:14" x14ac:dyDescent="0.25">
      <c r="B20" s="3">
        <v>123</v>
      </c>
      <c r="C20" s="4">
        <v>-8.4830000000000005</v>
      </c>
      <c r="D20" s="4">
        <v>-9.2799999999999994</v>
      </c>
      <c r="E20" s="4">
        <v>13.217000000000001</v>
      </c>
      <c r="F20" s="4">
        <v>12.287000000000001</v>
      </c>
      <c r="G20" s="4"/>
      <c r="H20" s="4">
        <f t="shared" si="0"/>
        <v>7.6999999999999957E-2</v>
      </c>
      <c r="I20" s="5">
        <f t="shared" si="1"/>
        <v>9.1013999999999942E-2</v>
      </c>
      <c r="J20" s="4">
        <f t="shared" si="2"/>
        <v>-0.2370000000000001</v>
      </c>
      <c r="K20" s="4"/>
      <c r="L20" s="4">
        <f t="shared" si="4"/>
        <v>0.79699999999999882</v>
      </c>
      <c r="M20" s="4"/>
      <c r="N20" s="5">
        <f t="shared" si="3"/>
        <v>12.039533390000001</v>
      </c>
    </row>
    <row r="21" spans="2:14" x14ac:dyDescent="0.25">
      <c r="B21" s="3">
        <v>129</v>
      </c>
      <c r="C21" s="4">
        <v>-7.968</v>
      </c>
      <c r="D21" s="4">
        <v>-8.6560000000000006</v>
      </c>
      <c r="E21" s="4">
        <v>13.689</v>
      </c>
      <c r="F21" s="4">
        <v>12.914</v>
      </c>
      <c r="G21" s="4"/>
      <c r="H21" s="4">
        <f t="shared" si="0"/>
        <v>0.18599999999999817</v>
      </c>
      <c r="I21" s="5">
        <f t="shared" si="1"/>
        <v>0.21985199999999783</v>
      </c>
      <c r="J21" s="4">
        <f t="shared" si="2"/>
        <v>-0.86099999999999888</v>
      </c>
      <c r="K21" s="4"/>
      <c r="L21" s="4">
        <f t="shared" si="4"/>
        <v>0.68800000000000061</v>
      </c>
      <c r="M21" s="4"/>
      <c r="N21" s="5">
        <f t="shared" si="3"/>
        <v>12.027717020000001</v>
      </c>
    </row>
    <row r="22" spans="2:14" x14ac:dyDescent="0.25">
      <c r="B22" s="3">
        <v>126</v>
      </c>
      <c r="C22" s="4">
        <v>-8.18</v>
      </c>
      <c r="D22" s="4">
        <v>-8.9730000000000008</v>
      </c>
      <c r="E22" s="4">
        <v>13.484</v>
      </c>
      <c r="F22" s="4">
        <v>12.641999999999999</v>
      </c>
      <c r="G22" s="4"/>
      <c r="H22" s="4">
        <f t="shared" si="0"/>
        <v>8.099999999999774E-2</v>
      </c>
      <c r="I22" s="5">
        <f t="shared" si="1"/>
        <v>9.5741999999997329E-2</v>
      </c>
      <c r="J22" s="4">
        <f t="shared" si="2"/>
        <v>-0.54399999999999871</v>
      </c>
      <c r="K22" s="4"/>
      <c r="L22" s="4">
        <f t="shared" si="4"/>
        <v>0.79300000000000104</v>
      </c>
      <c r="M22" s="4"/>
      <c r="N22" s="5">
        <f t="shared" si="3"/>
        <v>12.086989670000001</v>
      </c>
    </row>
    <row r="23" spans="2:14" x14ac:dyDescent="0.25">
      <c r="B23" s="3">
        <v>132</v>
      </c>
      <c r="C23" s="4">
        <v>-7.5720000000000001</v>
      </c>
      <c r="D23" s="4">
        <v>-8.4420000000000002</v>
      </c>
      <c r="E23" s="4">
        <v>14.114000000000001</v>
      </c>
      <c r="F23" s="4">
        <v>13.199</v>
      </c>
      <c r="G23" s="4"/>
      <c r="H23" s="4">
        <f t="shared" si="0"/>
        <v>3.9999999999986713E-3</v>
      </c>
      <c r="I23" s="5">
        <f t="shared" si="1"/>
        <v>4.7279999999984296E-3</v>
      </c>
      <c r="J23" s="4">
        <f t="shared" si="2"/>
        <v>-1.0749999999999993</v>
      </c>
      <c r="K23" s="4"/>
      <c r="L23" s="4">
        <f t="shared" si="4"/>
        <v>0.87000000000000011</v>
      </c>
      <c r="M23" s="4"/>
      <c r="N23" s="5">
        <f t="shared" si="3"/>
        <v>12.123456280000001</v>
      </c>
    </row>
    <row r="24" spans="2:14" x14ac:dyDescent="0.25">
      <c r="M24" t="s">
        <v>2</v>
      </c>
      <c r="N24" s="2">
        <f>AVERAGE(N17:N23)</f>
        <v>12.068739615714284</v>
      </c>
    </row>
    <row r="25" spans="2:14" x14ac:dyDescent="0.25">
      <c r="F25" s="2"/>
      <c r="M25" t="s">
        <v>3</v>
      </c>
      <c r="N25" s="2">
        <f>_xlfn.STDEV.P(N17:N23)</f>
        <v>3.6743104282300633E-2</v>
      </c>
    </row>
    <row r="26" spans="2:14" x14ac:dyDescent="0.25">
      <c r="F26" s="2"/>
    </row>
    <row r="27" spans="2:14" x14ac:dyDescent="0.25">
      <c r="B27" s="7" t="s">
        <v>28</v>
      </c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9"/>
    </row>
    <row r="28" spans="2:14" x14ac:dyDescent="0.25">
      <c r="B28" s="3" t="s">
        <v>0</v>
      </c>
      <c r="C28" s="3" t="s">
        <v>4</v>
      </c>
      <c r="D28" s="3" t="s">
        <v>12</v>
      </c>
      <c r="E28" s="3" t="s">
        <v>1</v>
      </c>
      <c r="F28" s="3" t="s">
        <v>13</v>
      </c>
      <c r="G28" s="4"/>
      <c r="H28" s="3" t="s">
        <v>15</v>
      </c>
      <c r="I28" s="3" t="s">
        <v>16</v>
      </c>
      <c r="J28" s="3" t="s">
        <v>17</v>
      </c>
      <c r="K28" s="4"/>
      <c r="L28" s="3" t="s">
        <v>20</v>
      </c>
      <c r="M28" s="4"/>
      <c r="N28" s="3" t="s">
        <v>27</v>
      </c>
    </row>
    <row r="29" spans="2:14" x14ac:dyDescent="0.25">
      <c r="B29" s="3">
        <v>135</v>
      </c>
      <c r="C29" s="4">
        <v>-7.1779999999999999</v>
      </c>
      <c r="D29" s="4">
        <v>-8.0660000000000007</v>
      </c>
      <c r="E29" s="4">
        <v>14.489000000000001</v>
      </c>
      <c r="F29" s="4">
        <v>13.487</v>
      </c>
      <c r="G29" s="4"/>
      <c r="H29" s="4">
        <f>$E$9-L29</f>
        <v>-1.4000000000002011E-2</v>
      </c>
      <c r="I29" s="5">
        <f>H29*$M$4</f>
        <v>-1.6548000000002377E-2</v>
      </c>
      <c r="J29" s="4">
        <f>$D$9-D29</f>
        <v>-1.4509999999999987</v>
      </c>
      <c r="K29" s="4"/>
      <c r="L29" s="4">
        <f t="shared" ref="L29:L32" si="5">C29-D29</f>
        <v>0.88800000000000079</v>
      </c>
      <c r="M29" s="4"/>
      <c r="N29" s="5">
        <f>J29+($M$5*I29)+F29</f>
        <v>12.037903020000002</v>
      </c>
    </row>
    <row r="30" spans="2:14" x14ac:dyDescent="0.25">
      <c r="B30" s="3">
        <v>138</v>
      </c>
      <c r="C30" s="4">
        <v>-7.1749999999999998</v>
      </c>
      <c r="D30" s="4">
        <v>-7.7569999999999997</v>
      </c>
      <c r="E30" s="4">
        <v>14.48</v>
      </c>
      <c r="F30" s="4">
        <v>13.849</v>
      </c>
      <c r="G30" s="4"/>
      <c r="H30" s="4">
        <f>$E$9-L30</f>
        <v>0.29199999999999893</v>
      </c>
      <c r="I30" s="5">
        <f>H30*$M$4</f>
        <v>0.34514399999999873</v>
      </c>
      <c r="J30" s="4">
        <f>$D$9-D30</f>
        <v>-1.7599999999999998</v>
      </c>
      <c r="K30" s="4"/>
      <c r="L30" s="4">
        <f t="shared" si="5"/>
        <v>0.58199999999999985</v>
      </c>
      <c r="M30" s="4"/>
      <c r="N30" s="5">
        <f>J30+($M$5*I30)+F30</f>
        <v>12.049308440000001</v>
      </c>
    </row>
    <row r="31" spans="2:14" x14ac:dyDescent="0.25">
      <c r="B31" s="3">
        <v>123</v>
      </c>
      <c r="C31" s="4">
        <v>-8.4830000000000005</v>
      </c>
      <c r="D31" s="4">
        <v>-9.2799999999999994</v>
      </c>
      <c r="E31" s="4">
        <v>13.217000000000001</v>
      </c>
      <c r="F31" s="4">
        <v>12.287000000000001</v>
      </c>
      <c r="G31" s="4"/>
      <c r="H31" s="4">
        <f>$E$9-L31</f>
        <v>7.6999999999999957E-2</v>
      </c>
      <c r="I31" s="5">
        <f>H31*$M$4</f>
        <v>9.1013999999999942E-2</v>
      </c>
      <c r="J31" s="4">
        <f>$D$9-D31</f>
        <v>-0.2370000000000001</v>
      </c>
      <c r="K31" s="4"/>
      <c r="L31" s="4">
        <f t="shared" si="5"/>
        <v>0.79699999999999882</v>
      </c>
      <c r="M31" s="4"/>
      <c r="N31" s="5">
        <f>J31+($M$5*I31)+F31</f>
        <v>12.039533390000001</v>
      </c>
    </row>
    <row r="32" spans="2:14" x14ac:dyDescent="0.25">
      <c r="B32" s="3">
        <v>129</v>
      </c>
      <c r="C32" s="4">
        <v>-7.968</v>
      </c>
      <c r="D32" s="4">
        <v>-8.6560000000000006</v>
      </c>
      <c r="E32" s="4">
        <v>13.689</v>
      </c>
      <c r="F32" s="4">
        <v>12.914</v>
      </c>
      <c r="G32" s="4"/>
      <c r="H32" s="4">
        <f>$E$9-L32</f>
        <v>0.18599999999999817</v>
      </c>
      <c r="I32" s="5">
        <f>H32*$M$4</f>
        <v>0.21985199999999783</v>
      </c>
      <c r="J32" s="4">
        <f>$D$9-D32</f>
        <v>-0.86099999999999888</v>
      </c>
      <c r="K32" s="4"/>
      <c r="L32" s="4">
        <f t="shared" si="5"/>
        <v>0.68800000000000061</v>
      </c>
      <c r="M32" s="4"/>
      <c r="N32" s="5">
        <f>J32+($M$5*I32)+F32</f>
        <v>12.027717020000001</v>
      </c>
    </row>
    <row r="33" spans="2:14" x14ac:dyDescent="0.25">
      <c r="M33" t="s">
        <v>2</v>
      </c>
      <c r="N33" s="2">
        <f>AVERAGE(N29:N32)</f>
        <v>12.038615467500001</v>
      </c>
    </row>
    <row r="34" spans="2:14" x14ac:dyDescent="0.25">
      <c r="M34" t="s">
        <v>3</v>
      </c>
      <c r="N34" s="2">
        <f>_xlfn.STDEV.P(N29:N32)</f>
        <v>7.6561410310984068E-3</v>
      </c>
    </row>
    <row r="36" spans="2:14" x14ac:dyDescent="0.25">
      <c r="B36" s="7" t="s">
        <v>38</v>
      </c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9"/>
    </row>
    <row r="37" spans="2:14" x14ac:dyDescent="0.25">
      <c r="B37" s="3" t="s">
        <v>0</v>
      </c>
      <c r="C37" s="3" t="s">
        <v>4</v>
      </c>
      <c r="D37" s="3" t="s">
        <v>12</v>
      </c>
      <c r="E37" s="3" t="s">
        <v>1</v>
      </c>
      <c r="F37" s="3" t="s">
        <v>13</v>
      </c>
      <c r="G37" s="4"/>
      <c r="H37" s="3" t="s">
        <v>15</v>
      </c>
      <c r="I37" s="3" t="s">
        <v>16</v>
      </c>
      <c r="J37" s="3" t="s">
        <v>17</v>
      </c>
      <c r="K37" s="4"/>
      <c r="L37" s="3" t="s">
        <v>20</v>
      </c>
      <c r="M37" s="4"/>
      <c r="N37" s="3" t="s">
        <v>27</v>
      </c>
    </row>
    <row r="38" spans="2:14" x14ac:dyDescent="0.25">
      <c r="B38" s="3">
        <v>135</v>
      </c>
      <c r="C38" s="4">
        <v>-7.1779999999999999</v>
      </c>
      <c r="D38" s="4">
        <v>-8.0660000000000007</v>
      </c>
      <c r="E38" s="4">
        <v>14.489000000000001</v>
      </c>
      <c r="F38" s="4">
        <v>13.487</v>
      </c>
      <c r="G38" s="4"/>
      <c r="H38" s="4">
        <f>$E$5-L38</f>
        <v>-0.5370000000000017</v>
      </c>
      <c r="I38" s="5">
        <f>H38*$M$4</f>
        <v>-0.63473400000000202</v>
      </c>
      <c r="J38" s="4">
        <f>$D$5-D38</f>
        <v>-0.99499999999999922</v>
      </c>
      <c r="K38" s="4"/>
      <c r="L38" s="4">
        <f>C38-D38</f>
        <v>0.88800000000000079</v>
      </c>
      <c r="M38" s="4"/>
      <c r="N38" s="5">
        <f>J38+($M$5*I38) + F38</f>
        <v>12.564994410000001</v>
      </c>
    </row>
    <row r="39" spans="2:14" x14ac:dyDescent="0.25">
      <c r="B39" s="3">
        <v>138</v>
      </c>
      <c r="C39" s="4">
        <v>-7.1749999999999998</v>
      </c>
      <c r="D39" s="4">
        <v>-7.7569999999999997</v>
      </c>
      <c r="E39" s="4">
        <v>14.48</v>
      </c>
      <c r="F39" s="4">
        <v>13.849</v>
      </c>
      <c r="G39" s="4"/>
      <c r="H39" s="4">
        <f t="shared" ref="H39:H41" si="6">$E$5-L39</f>
        <v>-0.23100000000000076</v>
      </c>
      <c r="I39" s="5">
        <f t="shared" ref="I39:I41" si="7">H39*$M$4</f>
        <v>-0.2730420000000009</v>
      </c>
      <c r="J39" s="4">
        <f t="shared" ref="J39:J41" si="8">$D$5-D39</f>
        <v>-1.3040000000000003</v>
      </c>
      <c r="K39" s="4"/>
      <c r="L39" s="4">
        <f t="shared" ref="L39:L41" si="9">C39-D39</f>
        <v>0.58199999999999985</v>
      </c>
      <c r="M39" s="4"/>
      <c r="N39" s="5">
        <f t="shared" ref="N39:N41" si="10">J39+($M$5*I39) + F39</f>
        <v>12.57639983</v>
      </c>
    </row>
    <row r="40" spans="2:14" x14ac:dyDescent="0.25">
      <c r="B40" s="3">
        <v>123</v>
      </c>
      <c r="C40" s="4">
        <v>-8.4830000000000005</v>
      </c>
      <c r="D40" s="4">
        <v>-9.2799999999999994</v>
      </c>
      <c r="E40" s="4">
        <v>13.217000000000001</v>
      </c>
      <c r="F40" s="4">
        <v>12.287000000000001</v>
      </c>
      <c r="G40" s="4"/>
      <c r="H40" s="4">
        <f t="shared" si="6"/>
        <v>-0.44599999999999973</v>
      </c>
      <c r="I40" s="5">
        <f t="shared" si="7"/>
        <v>-0.52717199999999964</v>
      </c>
      <c r="J40" s="4">
        <f t="shared" si="8"/>
        <v>0.21899999999999942</v>
      </c>
      <c r="K40" s="4"/>
      <c r="L40" s="4">
        <f t="shared" si="9"/>
        <v>0.79699999999999882</v>
      </c>
      <c r="M40" s="4"/>
      <c r="N40" s="5">
        <f t="shared" si="10"/>
        <v>12.56662478</v>
      </c>
    </row>
    <row r="41" spans="2:14" x14ac:dyDescent="0.25">
      <c r="B41" s="3">
        <v>129</v>
      </c>
      <c r="C41" s="4">
        <v>-7.968</v>
      </c>
      <c r="D41" s="4">
        <v>-8.6560000000000006</v>
      </c>
      <c r="E41" s="4">
        <v>13.689</v>
      </c>
      <c r="F41" s="4">
        <v>12.914</v>
      </c>
      <c r="G41" s="4"/>
      <c r="H41" s="4">
        <f t="shared" si="6"/>
        <v>-0.33700000000000152</v>
      </c>
      <c r="I41" s="5">
        <f t="shared" si="7"/>
        <v>-0.3983340000000018</v>
      </c>
      <c r="J41" s="4">
        <f t="shared" si="8"/>
        <v>-0.40499999999999936</v>
      </c>
      <c r="K41" s="4"/>
      <c r="L41" s="4">
        <f t="shared" si="9"/>
        <v>0.68800000000000061</v>
      </c>
      <c r="M41" s="4"/>
      <c r="N41" s="5">
        <f t="shared" si="10"/>
        <v>12.55480841</v>
      </c>
    </row>
    <row r="42" spans="2:14" x14ac:dyDescent="0.25">
      <c r="M42" t="s">
        <v>2</v>
      </c>
      <c r="N42" s="2">
        <f>AVERAGE(N38:N41)</f>
        <v>12.5657068575</v>
      </c>
    </row>
    <row r="43" spans="2:14" x14ac:dyDescent="0.25">
      <c r="M43" t="s">
        <v>3</v>
      </c>
      <c r="N43" s="2">
        <f>_xlfn.STDEV.P(N38:N41)</f>
        <v>7.6561410310984068E-3</v>
      </c>
    </row>
    <row r="49" spans="2:3" x14ac:dyDescent="0.25">
      <c r="B49" s="3" t="s">
        <v>23</v>
      </c>
      <c r="C49" s="3" t="s">
        <v>24</v>
      </c>
    </row>
    <row r="50" spans="2:3" x14ac:dyDescent="0.25">
      <c r="B50" s="4" t="s">
        <v>22</v>
      </c>
      <c r="C50" s="4">
        <v>0.63</v>
      </c>
    </row>
    <row r="51" spans="2:3" x14ac:dyDescent="0.25">
      <c r="B51" s="4" t="s">
        <v>25</v>
      </c>
      <c r="C51" s="4">
        <v>1.5</v>
      </c>
    </row>
    <row r="52" spans="2:3" x14ac:dyDescent="0.25">
      <c r="B52" s="4" t="s">
        <v>26</v>
      </c>
      <c r="C52" s="4">
        <v>-0.03</v>
      </c>
    </row>
  </sheetData>
  <mergeCells count="7">
    <mergeCell ref="B36:N36"/>
    <mergeCell ref="B27:N27"/>
    <mergeCell ref="C2:E2"/>
    <mergeCell ref="B13:E13"/>
    <mergeCell ref="B12:E12"/>
    <mergeCell ref="B14:E14"/>
    <mergeCell ref="L3:M3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PeteAndSue</dc:creator>
  <cp:lastModifiedBy>PeteAndSue</cp:lastModifiedBy>
  <dcterms:created xsi:type="dcterms:W3CDTF">2022-08-18T11:56:36Z</dcterms:created>
  <dcterms:modified xsi:type="dcterms:W3CDTF">2022-10-04T21:44:10Z</dcterms:modified>
</cp:coreProperties>
</file>